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RMC\Magnets Construction\RMC_FReSCa2\Coil_RMC_PIT &amp; RRP_202 &amp; 102\1_Coils_Fabrication\Coil_RMC_FR2 #202\8_Tableaux mesures\"/>
    </mc:Choice>
  </mc:AlternateContent>
  <bookViews>
    <workbookView xWindow="0" yWindow="915" windowWidth="9885" windowHeight="7545" activeTab="1"/>
  </bookViews>
  <sheets>
    <sheet name="CABLE" sheetId="3" r:id="rId1"/>
    <sheet name="Upper Layer" sheetId="17" r:id="rId2"/>
    <sheet name="Comments" sheetId="4" r:id="rId3"/>
  </sheets>
  <calcPr calcId="152511"/>
</workbook>
</file>

<file path=xl/calcChain.xml><?xml version="1.0" encoding="utf-8"?>
<calcChain xmlns="http://schemas.openxmlformats.org/spreadsheetml/2006/main">
  <c r="Q43" i="17" l="1"/>
  <c r="Q44" i="17"/>
  <c r="Q45" i="17"/>
  <c r="Q46" i="17"/>
  <c r="Q47" i="17"/>
  <c r="Q48" i="17"/>
  <c r="Q49" i="17"/>
  <c r="Q50" i="17"/>
  <c r="Q51" i="17"/>
  <c r="P43" i="17"/>
  <c r="P44" i="17"/>
  <c r="P45" i="17"/>
  <c r="P46" i="17"/>
  <c r="P47" i="17"/>
  <c r="P48" i="17"/>
  <c r="P49" i="17"/>
  <c r="P50" i="17"/>
  <c r="P51" i="17"/>
  <c r="H42" i="17"/>
  <c r="H43" i="17"/>
  <c r="H44" i="17"/>
  <c r="H45" i="17"/>
  <c r="H46" i="17"/>
  <c r="H47" i="17"/>
  <c r="H48" i="17"/>
  <c r="H49" i="17"/>
  <c r="H50" i="17"/>
  <c r="H51" i="17"/>
  <c r="G51" i="17"/>
  <c r="G52" i="17"/>
  <c r="G47" i="17"/>
  <c r="G48" i="17"/>
  <c r="G49" i="17"/>
  <c r="G50" i="17"/>
  <c r="I49" i="17" l="1"/>
  <c r="I50" i="17"/>
  <c r="I48" i="17"/>
  <c r="R50" i="17"/>
  <c r="R48" i="17"/>
  <c r="R46" i="17"/>
  <c r="R44" i="17"/>
  <c r="I51" i="17"/>
  <c r="I47" i="17"/>
  <c r="R51" i="17"/>
  <c r="R49" i="17"/>
  <c r="R47" i="17"/>
  <c r="R45" i="17"/>
  <c r="R43" i="17"/>
  <c r="R52" i="17"/>
  <c r="Q52" i="17"/>
  <c r="P29" i="17"/>
  <c r="Q29" i="17"/>
  <c r="Q17" i="17"/>
  <c r="Q18" i="17"/>
  <c r="Q19" i="17"/>
  <c r="Q20" i="17"/>
  <c r="Q21" i="17"/>
  <c r="Q22" i="17"/>
  <c r="Q23" i="17"/>
  <c r="Q24" i="17"/>
  <c r="Q25" i="17"/>
  <c r="Q26" i="17"/>
  <c r="Q27" i="17"/>
  <c r="Q28" i="17"/>
  <c r="Q30" i="17"/>
  <c r="Q31" i="17"/>
  <c r="Q32" i="17"/>
  <c r="Q33" i="17"/>
  <c r="Q34" i="17"/>
  <c r="Q35" i="17"/>
  <c r="Q36" i="17"/>
  <c r="Q37" i="17"/>
  <c r="Q38" i="17"/>
  <c r="Q39" i="17"/>
  <c r="Q40" i="17"/>
  <c r="Q41" i="17"/>
  <c r="Q42" i="17"/>
  <c r="Q16" i="17"/>
  <c r="P17" i="17"/>
  <c r="P18" i="17"/>
  <c r="P19" i="17"/>
  <c r="P20" i="17"/>
  <c r="P21" i="17"/>
  <c r="P22" i="17"/>
  <c r="P23" i="17"/>
  <c r="P24" i="17"/>
  <c r="P25" i="17"/>
  <c r="P26" i="17"/>
  <c r="P27" i="17"/>
  <c r="P28" i="17"/>
  <c r="P30" i="17"/>
  <c r="P31" i="17"/>
  <c r="P32" i="17"/>
  <c r="P33" i="17"/>
  <c r="P34" i="17"/>
  <c r="P35" i="17"/>
  <c r="P36" i="17"/>
  <c r="P37" i="17"/>
  <c r="P38" i="17"/>
  <c r="P39" i="17"/>
  <c r="P40" i="17"/>
  <c r="P41" i="17"/>
  <c r="P42"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G21" i="17"/>
  <c r="G22" i="17"/>
  <c r="G23" i="17"/>
  <c r="G24" i="17"/>
  <c r="G25" i="17"/>
  <c r="G26" i="17"/>
  <c r="G27" i="17"/>
  <c r="G28" i="17"/>
  <c r="G29" i="17"/>
  <c r="G30" i="17"/>
  <c r="G31" i="17"/>
  <c r="G32" i="17"/>
  <c r="G33" i="17"/>
  <c r="G34" i="17"/>
  <c r="G35" i="17"/>
  <c r="G36" i="17"/>
  <c r="G37" i="17"/>
  <c r="G38" i="17"/>
  <c r="G39" i="17"/>
  <c r="G40" i="17"/>
  <c r="G41" i="17"/>
  <c r="G42" i="17"/>
  <c r="I42" i="17" s="1"/>
  <c r="G43" i="17"/>
  <c r="I43" i="17" s="1"/>
  <c r="G44" i="17"/>
  <c r="I44" i="17" s="1"/>
  <c r="G45" i="17"/>
  <c r="I45" i="17" s="1"/>
  <c r="G46" i="17"/>
  <c r="I46" i="17" s="1"/>
  <c r="G20" i="17"/>
  <c r="G19" i="17"/>
  <c r="G18" i="17"/>
  <c r="G17" i="17"/>
  <c r="G16" i="17"/>
  <c r="R29" i="17" l="1"/>
  <c r="I41" i="17"/>
  <c r="R42" i="17"/>
  <c r="R40" i="17"/>
  <c r="R38" i="17"/>
  <c r="R36" i="17"/>
  <c r="R34" i="17"/>
  <c r="R32" i="17"/>
  <c r="R30" i="17"/>
  <c r="R27" i="17"/>
  <c r="R25" i="17"/>
  <c r="R23" i="17"/>
  <c r="R21" i="17"/>
  <c r="R19" i="17"/>
  <c r="R17" i="17"/>
  <c r="I16" i="17"/>
  <c r="R41" i="17"/>
  <c r="R39" i="17"/>
  <c r="R37" i="17"/>
  <c r="R35" i="17"/>
  <c r="R33" i="17"/>
  <c r="R31" i="17"/>
  <c r="R28" i="17"/>
  <c r="R26" i="17"/>
  <c r="R24" i="17"/>
  <c r="R22" i="17"/>
  <c r="R20" i="17"/>
  <c r="R18" i="17"/>
  <c r="I17" i="17"/>
  <c r="I18" i="17"/>
  <c r="I19" i="17"/>
  <c r="I20" i="17"/>
  <c r="I21" i="17"/>
  <c r="I22" i="17"/>
  <c r="I23" i="17"/>
  <c r="I24" i="17"/>
  <c r="I25" i="17"/>
  <c r="I26" i="17"/>
  <c r="I27" i="17"/>
  <c r="I28" i="17"/>
  <c r="I29" i="17"/>
  <c r="I30" i="17"/>
  <c r="I31" i="17"/>
  <c r="I32" i="17"/>
  <c r="I33" i="17"/>
  <c r="I34" i="17"/>
  <c r="I35" i="17"/>
  <c r="I36" i="17"/>
  <c r="I37" i="17"/>
  <c r="I38" i="17"/>
  <c r="I39" i="17"/>
  <c r="I40" i="17"/>
  <c r="P16" i="17"/>
  <c r="R16" i="17" s="1"/>
  <c r="R53" i="17" l="1"/>
  <c r="I54" i="17"/>
  <c r="G60" i="17"/>
  <c r="H60" i="17" s="1"/>
  <c r="E60" i="17"/>
</calcChain>
</file>

<file path=xl/sharedStrings.xml><?xml version="1.0" encoding="utf-8"?>
<sst xmlns="http://schemas.openxmlformats.org/spreadsheetml/2006/main" count="233" uniqueCount="116">
  <si>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</si>
  <si>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</si>
  <si>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</si>
  <si>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</si>
  <si>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</si>
  <si>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</si>
  <si>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</si>
  <si>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</si>
  <si>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</si>
  <si>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</si>
  <si>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</si>
  <si>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</si>
  <si>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</si>
  <si>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</si>
  <si>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</si>
  <si>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</si>
  <si>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</si>
  <si>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</si>
  <si>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</si>
  <si>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</si>
  <si>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</si>
  <si>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</si>
  <si>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</si>
  <si>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</si>
  <si>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</si>
  <si>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</si>
  <si>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</si>
  <si>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</si>
  <si>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</si>
  <si>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</si>
  <si>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</si>
  <si>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</si>
  <si>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</si>
  <si>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</si>
  <si>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</si>
  <si>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</si>
  <si>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</si>
  <si>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</si>
  <si>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</si>
  <si>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</si>
  <si>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</si>
  <si>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</si>
  <si>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</si>
  <si>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</si>
  <si>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</si>
  <si>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</si>
  <si>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</si>
  <si>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</si>
  <si>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</si>
  <si>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</si>
  <si>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</si>
  <si>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</si>
  <si>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Cable ID:</t>
  </si>
  <si>
    <t xml:space="preserve">(1) estimé au départ en fonction de la position des keys pour un mandrin de </t>
  </si>
  <si>
    <t>Coil number:</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</si>
  <si>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</si>
  <si>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</si>
  <si>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</si>
  <si>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</si>
  <si>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</si>
  <si>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</si>
  <si>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</si>
  <si>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</si>
  <si>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</si>
  <si>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</si>
  <si>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</si>
  <si>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</si>
  <si>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</si>
  <si>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</si>
  <si>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</si>
  <si>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</si>
  <si>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</si>
  <si>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</si>
  <si>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</si>
  <si>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</si>
  <si>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</si>
  <si>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</si>
  <si>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</si>
  <si>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</si>
  <si>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</si>
  <si>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</si>
  <si>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</si>
  <si>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</si>
  <si>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</si>
  <si>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</si>
  <si>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</si>
  <si>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</si>
  <si>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TURN 27</t>
  </si>
  <si>
    <t>TURN 28</t>
  </si>
  <si>
    <t>TURN 29</t>
  </si>
  <si>
    <t>TURN 30</t>
  </si>
  <si>
    <t>TURN 31</t>
  </si>
  <si>
    <t>TURN 32</t>
  </si>
  <si>
    <t>TURN 33</t>
  </si>
  <si>
    <t xml:space="preserve">COUCHE EXTERNE - COTE OPPOSE AUX CONNEXIONS </t>
  </si>
  <si>
    <t>COUCHE EXTERNE - COTE CONNEXIONS</t>
  </si>
  <si>
    <t>Theoretical dimensions from drawing/model #</t>
  </si>
  <si>
    <t>TURN 34</t>
  </si>
  <si>
    <t>TURN 35</t>
  </si>
  <si>
    <t>PB    MY</t>
  </si>
  <si>
    <t>RMC-Fr2-202-Pit-Nb3sn</t>
  </si>
  <si>
    <t>H11EC0177A         PIT</t>
  </si>
  <si>
    <t>l 74.5      L 375.89     H 43.86</t>
  </si>
  <si>
    <t>Mise en place de l'interlayer ajustage sur la bobine le 29/09/2015 début de bobinage .</t>
  </si>
  <si>
    <t>Découpe de l'interlayer avec gabarit tracé à la cote thöorique en largeur et avec les espaceurs de tete pour les rayons(Philippe) épaisseur 0.52 mm</t>
  </si>
  <si>
    <t>A partir du 7eme  tour nous avons regle le potentionmetre du frein  à 289 jusqu`à la fin du bobinage .</t>
  </si>
  <si>
    <t>La technique du double goupillage    (utilisee pour la couche inner )   des espaceurs pour les empecher de reculer n'a pas ete utilisee sur la couche outer</t>
  </si>
  <si>
    <t>Pas de court circuit a la fin du bobinage</t>
  </si>
  <si>
    <t>Fin du bobinage 01/10/15  Pas de court circuit</t>
  </si>
  <si>
    <t>Les V TAPS 1-2-3-4 de la couche Outer qui avaient ete instalés avant la mise en place du cable dans la rainure du SC au début du bobinage de la couche Inner,  sont bien à leurs place  (mis en place par PB et MY)</t>
  </si>
  <si>
    <t>Dimensions de la bobine apres serrage des regles pour mise a la cote :   largeur=  228.38                  Longeur= 650.60 mm   (couche outer)</t>
  </si>
  <si>
    <t>Apres controle du frein  (dynamometre)  il s'avere que La valeur de 321 sur le potentiometre correspond a 20 kg et non 25, il y a une erreur de 5 kg, donc les 6 premiers tours ont ete fait avec une tension de 20 kg au lieu de 25 et les suivants 15 au lieu de 20 kg</t>
  </si>
  <si>
    <t>Fibre autour des espaceurs S2 33 636  epaisseur 0,12 largeur 45 mm (rouleau de 45 mm ) une seule couche</t>
  </si>
  <si>
    <t>Fibre autour du CP S2 33 636 epaisseur 0,12 une bande de largeur 60 mm decoupee dans le rouleau de 200 mm  ( car la fibre du rouleau de largeur 45 mm etait trop courte elle se retracte lorsque l'on met le cable en place dans la rainure du CP) une seule couche</t>
  </si>
  <si>
    <t>Fibre pour wrapper le cable dans la zone du saut de couche S2 33 636 epaisseur 0,15 rouleau de 20 mm</t>
  </si>
  <si>
    <t>Les espaceurs de tetes sont trop larges, ils sont partit en mecanique pour usinage, nous somme en attente pour fermer le moule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</si>
</sst>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8">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9">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8" fillId="9" borderId="18" xfId="0" applyFont="1" applyFill="1" applyBorder="1" applyAlignment="1">
      <alignment horizontal="center" vertical="center"/>
    </xf>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6" fillId="0" borderId="0" xfId="0" applyFont="1"/>
    <xf numFmtId="0" fontId="14" fillId="0"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16" fillId="0" borderId="17" xfId="0" applyFont="1" applyFill="1" applyBorder="1" applyAlignment="1">
      <alignment horizontal="center" vertical="center"/>
    </xf>
    <xf numFmtId="0" fontId="14" fillId="0" borderId="0" xfId="0" applyFont="1" applyFill="1" applyBorder="1" applyAlignment="1">
      <alignment horizontal="center"/>
    </xf>
    <xf numFmtId="0" fontId="18" fillId="9" borderId="17" xfId="0" applyFont="1" applyFill="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4" fillId="0" borderId="8" xfId="0" applyFont="1" applyFill="1" applyBorder="1" applyAlignment="1">
      <alignment horizontal="center"/>
    </xf>
    <xf numFmtId="0" fontId="18" fillId="6" borderId="18" xfId="0" applyFont="1" applyFill="1" applyBorder="1" applyAlignment="1">
      <alignment horizontal="center" vertical="center"/>
    </xf>
    <xf numFmtId="2" fontId="14" fillId="0" borderId="5" xfId="0" applyNumberFormat="1" applyFont="1" applyFill="1" applyBorder="1" applyAlignment="1">
      <alignment horizontal="center"/>
    </xf>
    <xf numFmtId="2" fontId="15" fillId="0" borderId="17" xfId="1" applyNumberFormat="1" applyFont="1" applyFill="1" applyBorder="1" applyAlignment="1">
      <alignment horizontal="center"/>
    </xf>
    <xf numFmtId="0" fontId="15" fillId="0" borderId="19" xfId="1" applyFont="1" applyFill="1" applyBorder="1" applyAlignment="1">
      <alignment horizontal="center"/>
    </xf>
    <xf numFmtId="2" fontId="16" fillId="0" borderId="16" xfId="0" applyNumberFormat="1" applyFont="1" applyFill="1" applyBorder="1" applyAlignment="1">
      <alignment horizontal="center" vertical="center"/>
    </xf>
    <xf numFmtId="2" fontId="15" fillId="0" borderId="17" xfId="1" applyNumberFormat="1" applyFont="1" applyFill="1" applyBorder="1" applyAlignment="1">
      <alignment horizontal="center" vertical="center"/>
    </xf>
    <xf numFmtId="0" fontId="0" fillId="6" borderId="28" xfId="0" applyFill="1" applyBorder="1" applyAlignment="1">
      <alignment vertical="center"/>
    </xf>
    <xf numFmtId="0" fontId="17" fillId="6" borderId="18" xfId="1" applyFont="1" applyFill="1" applyBorder="1" applyAlignment="1">
      <alignment horizontal="left" vertical="center"/>
    </xf>
    <xf numFmtId="0" fontId="13" fillId="0" borderId="0" xfId="1" applyFont="1" applyFill="1" applyBorder="1" applyAlignment="1">
      <alignment vertical="center"/>
    </xf>
    <xf numFmtId="1" fontId="14" fillId="6" borderId="5"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14" fillId="6" borderId="17" xfId="0" applyFont="1" applyFill="1" applyBorder="1" applyAlignment="1">
      <alignment horizontal="center" vertical="center"/>
    </xf>
    <xf numFmtId="0" fontId="11" fillId="0" borderId="0" xfId="2" applyFont="1" applyFill="1" applyBorder="1" applyAlignment="1">
      <alignment vertical="center"/>
    </xf>
    <xf numFmtId="0" fontId="9" fillId="0" borderId="0" xfId="0" applyFont="1" applyFill="1" applyAlignment="1">
      <alignment vertical="center"/>
    </xf>
    <xf numFmtId="0" fontId="14" fillId="6" borderId="5" xfId="0" applyFont="1" applyFill="1" applyBorder="1" applyAlignment="1">
      <alignment horizontal="center" vertical="center"/>
    </xf>
    <xf numFmtId="0" fontId="26" fillId="0" borderId="0" xfId="0" applyFont="1" applyFill="1" applyBorder="1" applyAlignment="1">
      <alignment horizontal="center" vertical="center"/>
    </xf>
    <xf numFmtId="0" fontId="26" fillId="0" borderId="3" xfId="0" applyFont="1" applyFill="1" applyBorder="1" applyAlignment="1">
      <alignment horizontal="center" vertical="center"/>
    </xf>
    <xf numFmtId="0" fontId="14" fillId="0" borderId="0"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0" fillId="0" borderId="0" xfId="1" applyFont="1" applyFill="1" applyBorder="1" applyAlignment="1">
      <alignment horizontal="center" vertical="center"/>
    </xf>
    <xf numFmtId="0" fontId="12" fillId="0" borderId="2" xfId="1" applyFont="1" applyFill="1" applyBorder="1" applyAlignment="1">
      <alignment wrapText="1"/>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18" fillId="9" borderId="0" xfId="0" applyFont="1" applyFill="1" applyBorder="1" applyAlignment="1">
      <alignment horizontal="left" vertical="center" wrapText="1"/>
    </xf>
    <xf numFmtId="0" fontId="18" fillId="9" borderId="25" xfId="0" applyFont="1" applyFill="1" applyBorder="1" applyAlignment="1">
      <alignment horizontal="left" vertical="center" wrapText="1"/>
    </xf>
    <xf numFmtId="0" fontId="0" fillId="0" borderId="4" xfId="0" applyBorder="1" applyAlignment="1"/>
    <xf numFmtId="0" fontId="0" fillId="0" borderId="7" xfId="0" applyBorder="1" applyAlignment="1"/>
    <xf numFmtId="0" fontId="0" fillId="0" borderId="9" xfId="0" applyBorder="1" applyAlignment="1"/>
    <xf numFmtId="0" fontId="1" fillId="0" borderId="7" xfId="0" applyFont="1" applyBorder="1" applyAlignment="1">
      <alignment horizontal="center"/>
    </xf>
    <xf numFmtId="0" fontId="1" fillId="0" borderId="9" xfId="0" applyFont="1" applyBorder="1" applyAlignment="1">
      <alignment horizontal="center"/>
    </xf>
    <xf numFmtId="14" fontId="0" fillId="0" borderId="10" xfId="0" applyNumberFormat="1" applyBorder="1" applyAlignment="1">
      <alignment horizontal="left" vertic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10" xfId="0" applyFont="1" applyBorder="1" applyAlignment="1">
      <alignment horizontal="left" wrapText="1"/>
    </xf>
    <xf numFmtId="0" fontId="1" fillId="0" borderId="12" xfId="0" applyFont="1" applyBorder="1" applyAlignment="1">
      <alignment horizontal="left"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44823</xdr:colOff>
      <xdr:row>14</xdr:row>
      <xdr:rowOff>235323</xdr:rowOff>
    </xdr:from>
    <xdr:to>
      <xdr:col>5</xdr:col>
      <xdr:colOff>792816</xdr:colOff>
      <xdr:row>32</xdr:row>
      <xdr:rowOff>164726</xdr:rowOff>
    </xdr:to>
    <xdr:pic>
      <xdr:nvPicPr>
        <xdr:cNvPr id="19" name="Picture 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63470" y="3216088"/>
          <a:ext cx="747993" cy="4176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760801</xdr:colOff>
      <xdr:row>56</xdr:row>
      <xdr:rowOff>78441</xdr:rowOff>
    </xdr:from>
    <xdr:to>
      <xdr:col>15</xdr:col>
      <xdr:colOff>24401</xdr:colOff>
      <xdr:row>61</xdr:row>
      <xdr:rowOff>55247</xdr:rowOff>
    </xdr:to>
    <xdr:pic>
      <xdr:nvPicPr>
        <xdr:cNvPr id="2" name="Picture 1"/>
        <xdr:cNvPicPr>
          <a:picLocks noChangeAspect="1"/>
        </xdr:cNvPicPr>
      </xdr:nvPicPr>
      <xdr:blipFill>
        <a:blip xmlns:r="http://schemas.openxmlformats.org/officeDocument/2006/relationships" r:embed="rId2" cstate="print"/>
        <a:stretch>
          <a:fillRect/>
        </a:stretch>
      </xdr:blipFill>
      <xdr:spPr>
        <a:xfrm>
          <a:off x="10162536" y="7384676"/>
          <a:ext cx="1078953" cy="951718"/>
        </a:xfrm>
        <a:prstGeom prst="rect">
          <a:avLst/>
        </a:prstGeom>
      </xdr:spPr>
    </xdr:pic>
    <xdr:clientData/>
  </xdr:twoCellAnchor>
  <xdr:twoCellAnchor>
    <xdr:from>
      <xdr:col>8</xdr:col>
      <xdr:colOff>874060</xdr:colOff>
      <xdr:row>14</xdr:row>
      <xdr:rowOff>235323</xdr:rowOff>
    </xdr:from>
    <xdr:to>
      <xdr:col>9</xdr:col>
      <xdr:colOff>593911</xdr:colOff>
      <xdr:row>52</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15</xdr:row>
      <xdr:rowOff>22411</xdr:rowOff>
    </xdr:from>
    <xdr:to>
      <xdr:col>18</xdr:col>
      <xdr:colOff>593912</xdr:colOff>
      <xdr:row>51</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30</xdr:row>
      <xdr:rowOff>95250</xdr:rowOff>
    </xdr:from>
    <xdr:to>
      <xdr:col>10</xdr:col>
      <xdr:colOff>0</xdr:colOff>
      <xdr:row>54</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54</xdr:row>
      <xdr:rowOff>156883</xdr:rowOff>
    </xdr:from>
    <xdr:to>
      <xdr:col>12</xdr:col>
      <xdr:colOff>33617</xdr:colOff>
      <xdr:row>58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30</xdr:row>
      <xdr:rowOff>115300</xdr:rowOff>
    </xdr:from>
    <xdr:to>
      <xdr:col>18</xdr:col>
      <xdr:colOff>593912</xdr:colOff>
      <xdr:row>56</xdr:row>
      <xdr:rowOff>22412</xdr:rowOff>
    </xdr:to>
    <xdr:cxnSp macro="">
      <xdr:nvCxnSpPr>
        <xdr:cNvPr id="10" name="Straight Connector 9"/>
        <xdr:cNvCxnSpPr/>
      </xdr:nvCxnSpPr>
      <xdr:spPr>
        <a:xfrm>
          <a:off x="13693588" y="6962094"/>
          <a:ext cx="0" cy="4512730"/>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56</xdr:row>
      <xdr:rowOff>0</xdr:rowOff>
    </xdr:from>
    <xdr:to>
      <xdr:col>19</xdr:col>
      <xdr:colOff>0</xdr:colOff>
      <xdr:row>59</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89647</xdr:colOff>
      <xdr:row>20</xdr:row>
      <xdr:rowOff>11206</xdr:rowOff>
    </xdr:from>
    <xdr:to>
      <xdr:col>5</xdr:col>
      <xdr:colOff>89647</xdr:colOff>
      <xdr:row>37</xdr:row>
      <xdr:rowOff>168088</xdr:rowOff>
    </xdr:to>
    <xdr:cxnSp macro="">
      <xdr:nvCxnSpPr>
        <xdr:cNvPr id="17" name="Straight Arrow Connector 16"/>
        <xdr:cNvCxnSpPr/>
      </xdr:nvCxnSpPr>
      <xdr:spPr>
        <a:xfrm flipV="1">
          <a:off x="3608294" y="4762500"/>
          <a:ext cx="0" cy="35858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14</xdr:col>
      <xdr:colOff>44824</xdr:colOff>
      <xdr:row>15</xdr:row>
      <xdr:rowOff>2</xdr:rowOff>
    </xdr:from>
    <xdr:to>
      <xdr:col>14</xdr:col>
      <xdr:colOff>797299</xdr:colOff>
      <xdr:row>32</xdr:row>
      <xdr:rowOff>115422</xdr:rowOff>
    </xdr:to>
    <xdr:pic>
      <xdr:nvPicPr>
        <xdr:cNvPr id="18" name="Picture 1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rot="10800000">
          <a:off x="10477500" y="3227296"/>
          <a:ext cx="752475" cy="411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112059</xdr:colOff>
      <xdr:row>19</xdr:row>
      <xdr:rowOff>145677</xdr:rowOff>
    </xdr:from>
    <xdr:to>
      <xdr:col>14</xdr:col>
      <xdr:colOff>112059</xdr:colOff>
      <xdr:row>37</xdr:row>
      <xdr:rowOff>112059</xdr:rowOff>
    </xdr:to>
    <xdr:cxnSp macro="">
      <xdr:nvCxnSpPr>
        <xdr:cNvPr id="7" name="Straight Arrow Connector 6"/>
        <xdr:cNvCxnSpPr/>
      </xdr:nvCxnSpPr>
      <xdr:spPr>
        <a:xfrm flipV="1">
          <a:off x="10578353" y="4706471"/>
          <a:ext cx="0" cy="35858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2" sqref="E2: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c r="F2" s="1"/>
      <c r="G2" s="1"/>
      <c r="H2" s="1"/>
    </row>
    <row r="3" spans="1:10" s="2" customFormat="1" ht="16.5" customHeight="1">
      <c r="C3" s="1"/>
      <c r="D3" s="4" t="s">
        <v>17</v>
      </c>
      <c r="E3" s="4"/>
      <c r="F3" s="1"/>
      <c r="G3" s="1"/>
      <c r="H3" s="1"/>
    </row>
    <row r="4" spans="1:10" s="2" customFormat="1" ht="15.75" customHeight="1">
      <c r="C4" s="1"/>
      <c r="D4" s="4" t="s">
        <v>18</v>
      </c>
      <c r="E4" s="4" t="s">
        <v>55</v>
      </c>
      <c r="F4" s="1"/>
      <c r="G4" s="1"/>
      <c r="H4" s="1"/>
    </row>
    <row r="5" spans="1:10" s="2" customFormat="1" ht="15.75" customHeight="1" thickBot="1">
      <c r="A5" s="1"/>
      <c r="B5" s="1"/>
      <c r="C5" s="1"/>
      <c r="D5" s="1"/>
      <c r="E5" s="1"/>
      <c r="F5" s="1"/>
      <c r="G5" s="1"/>
      <c r="H5" s="1"/>
    </row>
    <row r="6" spans="1:10" ht="15.75" thickBot="1">
      <c r="A6" s="134" t="s">
        <v>15</v>
      </c>
      <c r="B6" s="135"/>
      <c r="C6" s="135"/>
      <c r="D6" s="135"/>
      <c r="E6" s="135"/>
      <c r="F6" s="135"/>
      <c r="G6" s="135"/>
      <c r="H6" s="135"/>
      <c r="I6" s="135"/>
      <c r="J6" s="136"/>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7" t="s">
        <v>19</v>
      </c>
      <c r="B16" s="138"/>
      <c r="C16" s="138"/>
      <c r="D16" s="138"/>
      <c r="E16" s="138"/>
      <c r="F16" s="138"/>
      <c r="G16" s="138"/>
      <c r="H16" s="138"/>
      <c r="I16" s="138"/>
      <c r="J16" s="139"/>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tabSelected="1" topLeftCell="A34" zoomScale="90" zoomScaleNormal="90" workbookViewId="0">
      <selection activeCell="A77" sqref="A77:XFD77"/>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2" max="12" width="10.5703125" bestFit="1" customWidth="1"/>
    <col min="14" max="14" width="14.42578125" bestFit="1" customWidth="1"/>
    <col min="15" max="15" width="12.7109375" customWidth="1"/>
  </cols>
  <sheetData>
    <row r="1" spans="1:19" s="2" customFormat="1" ht="15" customHeight="1" thickBot="1"/>
    <row r="2" spans="1:19" s="2" customFormat="1" ht="20.100000000000001" customHeight="1" thickBot="1">
      <c r="A2" s="163" t="s">
        <v>54</v>
      </c>
      <c r="B2" s="164"/>
      <c r="C2" s="142" t="s">
        <v>100</v>
      </c>
      <c r="D2" s="143"/>
      <c r="E2" s="143"/>
      <c r="F2" s="144"/>
    </row>
    <row r="3" spans="1:19" s="2" customFormat="1" ht="30" customHeight="1" thickBot="1">
      <c r="A3" s="167" t="s">
        <v>96</v>
      </c>
      <c r="B3" s="168"/>
      <c r="C3" s="112"/>
      <c r="D3" s="113"/>
      <c r="E3" s="113"/>
      <c r="F3" s="114"/>
    </row>
    <row r="4" spans="1:19" s="2" customFormat="1" ht="20.100000000000001" customHeight="1" thickBot="1">
      <c r="A4" s="140" t="s">
        <v>52</v>
      </c>
      <c r="B4" s="141"/>
      <c r="C4" s="142" t="s">
        <v>101</v>
      </c>
      <c r="D4" s="143"/>
      <c r="E4" s="143"/>
      <c r="F4" s="144"/>
    </row>
    <row r="5" spans="1:19" s="2" customFormat="1" ht="20.100000000000001" customHeight="1" thickBot="1">
      <c r="A5" s="140" t="s">
        <v>48</v>
      </c>
      <c r="B5" s="141"/>
      <c r="C5" s="95" t="s">
        <v>102</v>
      </c>
      <c r="D5" s="96"/>
      <c r="E5" s="96"/>
      <c r="F5" s="97"/>
    </row>
    <row r="6" spans="1:19" s="2" customFormat="1" ht="20.100000000000001" customHeight="1" thickBot="1">
      <c r="A6" s="165" t="s">
        <v>51</v>
      </c>
      <c r="B6" s="166"/>
      <c r="C6" s="142" t="s">
        <v>99</v>
      </c>
      <c r="D6" s="143"/>
      <c r="E6" s="143"/>
      <c r="F6" s="144"/>
    </row>
    <row r="7" spans="1:19" s="2" customFormat="1" ht="20.100000000000001" customHeight="1" thickBot="1">
      <c r="A7" s="155" t="s">
        <v>56</v>
      </c>
      <c r="B7" s="156"/>
      <c r="C7" s="157">
        <v>42276</v>
      </c>
      <c r="D7" s="143"/>
      <c r="E7" s="143"/>
      <c r="F7" s="144"/>
    </row>
    <row r="8" spans="1:19" s="2" customFormat="1" ht="20.100000000000001" customHeight="1" thickBot="1">
      <c r="A8" s="155" t="s">
        <v>57</v>
      </c>
      <c r="B8" s="156"/>
      <c r="C8" s="157"/>
      <c r="D8" s="143"/>
      <c r="E8" s="143"/>
      <c r="F8" s="144"/>
    </row>
    <row r="9" spans="1:19" s="2" customFormat="1" ht="20.100000000000001" customHeight="1">
      <c r="A9" s="93"/>
      <c r="B9" s="93"/>
      <c r="C9" s="94"/>
      <c r="D9" s="94"/>
      <c r="E9" s="94"/>
      <c r="F9" s="94"/>
    </row>
    <row r="10" spans="1:19" s="2" customFormat="1">
      <c r="A10" s="30" t="s">
        <v>20</v>
      </c>
      <c r="B10" s="31"/>
      <c r="C10" s="31"/>
      <c r="D10" s="31"/>
    </row>
    <row r="11" spans="1:19" ht="19.5" thickBot="1">
      <c r="A11" s="36"/>
      <c r="B11" s="36"/>
      <c r="C11" s="145" t="s">
        <v>94</v>
      </c>
      <c r="D11" s="145"/>
      <c r="E11" s="145"/>
      <c r="F11" s="145"/>
      <c r="G11" s="145"/>
      <c r="H11" s="145"/>
      <c r="I11" s="145"/>
      <c r="J11" s="37"/>
      <c r="K11" s="38"/>
      <c r="L11" s="39" t="s">
        <v>95</v>
      </c>
      <c r="M11" s="40"/>
      <c r="N11" s="40"/>
      <c r="O11" s="40"/>
      <c r="P11" s="40"/>
      <c r="Q11" s="40"/>
      <c r="R11" s="40"/>
      <c r="S11" s="36"/>
    </row>
    <row r="12" spans="1:19" ht="15.75" customHeight="1" thickBot="1">
      <c r="A12" s="36"/>
      <c r="B12" s="36"/>
      <c r="C12" s="146" t="s">
        <v>60</v>
      </c>
      <c r="D12" s="147"/>
      <c r="E12" s="41"/>
      <c r="F12" s="42"/>
      <c r="G12" s="158" t="s">
        <v>32</v>
      </c>
      <c r="H12" s="158"/>
      <c r="I12" s="158"/>
      <c r="J12" s="36"/>
      <c r="K12" s="38"/>
      <c r="L12" s="146" t="s">
        <v>60</v>
      </c>
      <c r="M12" s="152"/>
      <c r="N12" s="38"/>
      <c r="O12" s="38"/>
      <c r="P12" s="36"/>
      <c r="Q12" s="36"/>
      <c r="R12" s="36"/>
      <c r="S12" s="36"/>
    </row>
    <row r="13" spans="1:19" ht="22.5" customHeight="1" thickBot="1">
      <c r="A13" s="36"/>
      <c r="B13" s="36"/>
      <c r="C13" s="148"/>
      <c r="D13" s="149"/>
      <c r="E13" s="43"/>
      <c r="F13" s="42"/>
      <c r="G13" s="159"/>
      <c r="H13" s="159"/>
      <c r="I13" s="159"/>
      <c r="J13" s="38"/>
      <c r="K13" s="38"/>
      <c r="L13" s="153"/>
      <c r="M13" s="154"/>
      <c r="N13" s="38"/>
      <c r="O13" s="38"/>
      <c r="P13" s="160" t="s">
        <v>32</v>
      </c>
      <c r="Q13" s="161"/>
      <c r="R13" s="162"/>
      <c r="S13" s="36"/>
    </row>
    <row r="14" spans="1:19" s="2" customFormat="1" ht="22.5" customHeight="1" thickBot="1">
      <c r="A14" s="45" t="s">
        <v>33</v>
      </c>
      <c r="B14" s="103" t="s">
        <v>34</v>
      </c>
      <c r="C14" s="107" t="s">
        <v>35</v>
      </c>
      <c r="D14" s="107" t="s">
        <v>37</v>
      </c>
      <c r="E14" s="42"/>
      <c r="F14" s="42"/>
      <c r="G14" s="74" t="s">
        <v>35</v>
      </c>
      <c r="H14" s="75" t="s">
        <v>37</v>
      </c>
      <c r="I14" s="102" t="s">
        <v>36</v>
      </c>
      <c r="J14" s="38"/>
      <c r="K14" s="38"/>
      <c r="L14" s="99" t="s">
        <v>35</v>
      </c>
      <c r="M14" s="100" t="s">
        <v>37</v>
      </c>
      <c r="N14" s="38"/>
      <c r="O14" s="38"/>
      <c r="P14" s="74" t="s">
        <v>35</v>
      </c>
      <c r="Q14" s="75" t="s">
        <v>37</v>
      </c>
      <c r="R14" s="101" t="s">
        <v>36</v>
      </c>
      <c r="S14" s="36"/>
    </row>
    <row r="15" spans="1:19" ht="19.5" thickBot="1">
      <c r="A15" s="85" t="s">
        <v>58</v>
      </c>
      <c r="B15" s="104" t="s">
        <v>58</v>
      </c>
      <c r="C15" s="109">
        <v>222.7</v>
      </c>
      <c r="D15" s="85">
        <v>222.39</v>
      </c>
      <c r="E15" s="79" t="s">
        <v>59</v>
      </c>
      <c r="F15" s="42"/>
      <c r="G15" s="46" t="s">
        <v>58</v>
      </c>
      <c r="H15" s="47" t="s">
        <v>58</v>
      </c>
      <c r="I15" s="88" t="s">
        <v>58</v>
      </c>
      <c r="J15" s="38"/>
      <c r="K15" s="38"/>
      <c r="L15" s="120">
        <v>221.553</v>
      </c>
      <c r="M15" s="85">
        <v>221.48</v>
      </c>
      <c r="N15" s="79" t="s">
        <v>59</v>
      </c>
      <c r="O15" s="38"/>
      <c r="P15" s="46"/>
      <c r="Q15" s="47"/>
      <c r="R15" s="88"/>
      <c r="S15" s="36"/>
    </row>
    <row r="16" spans="1:19">
      <c r="A16" s="48">
        <v>25</v>
      </c>
      <c r="B16" s="104"/>
      <c r="C16" s="118">
        <v>220.37</v>
      </c>
      <c r="D16" s="85">
        <v>220.15</v>
      </c>
      <c r="E16" s="76" t="s">
        <v>38</v>
      </c>
      <c r="F16" s="42"/>
      <c r="G16" s="117">
        <f>C15-C16</f>
        <v>2.3299999999999841</v>
      </c>
      <c r="H16" s="47">
        <f>IF(OR(ISBLANK(D16),0),"",D15-D16)</f>
        <v>2.2399999999999807</v>
      </c>
      <c r="I16" s="88">
        <f>IF(OR(ISBLANK(D16),0),"",G16-H16)</f>
        <v>9.0000000000003411E-2</v>
      </c>
      <c r="J16" s="38"/>
      <c r="K16" s="38"/>
      <c r="L16" s="118">
        <v>219.22200000000001</v>
      </c>
      <c r="M16" s="49">
        <v>218.89</v>
      </c>
      <c r="N16" s="76" t="s">
        <v>38</v>
      </c>
      <c r="O16" s="38"/>
      <c r="P16" s="117">
        <f>L15-L16</f>
        <v>2.3309999999999889</v>
      </c>
      <c r="Q16" s="47">
        <f>IF(OR(ISBLANK(M16),0),"",M15-M16)</f>
        <v>2.5900000000000034</v>
      </c>
      <c r="R16" s="88">
        <f>IF(OR(ISBLANK(M16),0),"",P16-Q16)</f>
        <v>-0.25900000000001455</v>
      </c>
      <c r="S16" s="36"/>
    </row>
    <row r="17" spans="1:19" s="2" customFormat="1">
      <c r="A17" s="48">
        <v>25</v>
      </c>
      <c r="B17" s="105"/>
      <c r="C17" s="118">
        <v>218.04</v>
      </c>
      <c r="D17" s="111">
        <v>217.64</v>
      </c>
      <c r="E17" s="77" t="s">
        <v>63</v>
      </c>
      <c r="F17" s="42"/>
      <c r="G17" s="117">
        <f>C16-C17</f>
        <v>2.3300000000000125</v>
      </c>
      <c r="H17" s="110">
        <f t="shared" ref="H17:H51" si="0">IF(OR(ISBLANK(D17),0),"",D16-D17)</f>
        <v>2.5100000000000193</v>
      </c>
      <c r="I17" s="88">
        <f t="shared" ref="I17:I51" si="1">IF(OR(ISBLANK(D17),0),"",G17-H17)</f>
        <v>-0.18000000000000682</v>
      </c>
      <c r="J17" s="38"/>
      <c r="K17" s="38"/>
      <c r="L17" s="118">
        <v>216.89099999999999</v>
      </c>
      <c r="M17" s="49">
        <v>216.5</v>
      </c>
      <c r="N17" s="77" t="s">
        <v>63</v>
      </c>
      <c r="O17" s="38"/>
      <c r="P17" s="117">
        <f t="shared" ref="P17:P51" si="2">L16-L17</f>
        <v>2.3310000000000173</v>
      </c>
      <c r="Q17" s="110">
        <f t="shared" ref="Q17:Q51" si="3">IF(OR(ISBLANK(M17),0),"",M16-M17)</f>
        <v>2.3899999999999864</v>
      </c>
      <c r="R17" s="88">
        <f t="shared" ref="R17:R52" si="4">IF(OR(ISBLANK(M17),0),"",P17-Q17)</f>
        <v>-5.8999999999969077E-2</v>
      </c>
      <c r="S17" s="36"/>
    </row>
    <row r="18" spans="1:19" s="40" customFormat="1" ht="60" customHeight="1">
      <c r="A18" s="48"/>
      <c r="B18" s="105"/>
      <c r="C18" s="121">
        <v>178.04</v>
      </c>
      <c r="D18" s="122">
        <v>177.61</v>
      </c>
      <c r="E18" s="123" t="s">
        <v>61</v>
      </c>
      <c r="F18" s="124"/>
      <c r="G18" s="125">
        <f>C17-C18</f>
        <v>40</v>
      </c>
      <c r="H18" s="126">
        <f t="shared" si="0"/>
        <v>40.029999999999973</v>
      </c>
      <c r="I18" s="127">
        <f t="shared" si="1"/>
        <v>-2.9999999999972715E-2</v>
      </c>
      <c r="J18" s="128"/>
      <c r="K18" s="128"/>
      <c r="L18" s="121">
        <v>176.89099999999999</v>
      </c>
      <c r="M18" s="116">
        <v>176.28</v>
      </c>
      <c r="N18" s="123" t="s">
        <v>61</v>
      </c>
      <c r="O18" s="128"/>
      <c r="P18" s="125">
        <f t="shared" si="2"/>
        <v>40</v>
      </c>
      <c r="Q18" s="126">
        <f t="shared" si="3"/>
        <v>40.22</v>
      </c>
      <c r="R18" s="127">
        <f t="shared" si="4"/>
        <v>-0.21999999999999886</v>
      </c>
      <c r="S18" s="129"/>
    </row>
    <row r="19" spans="1:19">
      <c r="A19" s="48">
        <v>25</v>
      </c>
      <c r="B19" s="105"/>
      <c r="C19" s="118">
        <v>175.71</v>
      </c>
      <c r="D19" s="48">
        <v>175.17</v>
      </c>
      <c r="E19" s="77" t="s">
        <v>62</v>
      </c>
      <c r="F19" s="42"/>
      <c r="G19" s="117">
        <f>C18-C19</f>
        <v>2.3299999999999841</v>
      </c>
      <c r="H19" s="47">
        <f t="shared" si="0"/>
        <v>2.4400000000000261</v>
      </c>
      <c r="I19" s="88">
        <f t="shared" si="1"/>
        <v>-0.11000000000004206</v>
      </c>
      <c r="J19" s="38"/>
      <c r="K19" s="38"/>
      <c r="L19" s="118">
        <v>174.56</v>
      </c>
      <c r="M19" s="49">
        <v>173.9</v>
      </c>
      <c r="N19" s="77" t="s">
        <v>62</v>
      </c>
      <c r="O19" s="38"/>
      <c r="P19" s="117">
        <f t="shared" si="2"/>
        <v>2.3309999999999889</v>
      </c>
      <c r="Q19" s="47">
        <f t="shared" si="3"/>
        <v>2.3799999999999955</v>
      </c>
      <c r="R19" s="88">
        <f t="shared" si="4"/>
        <v>-4.9000000000006594E-2</v>
      </c>
      <c r="S19" s="36"/>
    </row>
    <row r="20" spans="1:19">
      <c r="A20" s="48">
        <v>25</v>
      </c>
      <c r="B20" s="105"/>
      <c r="C20" s="118">
        <v>173.38</v>
      </c>
      <c r="D20" s="48">
        <v>173.32</v>
      </c>
      <c r="E20" s="77" t="s">
        <v>64</v>
      </c>
      <c r="F20" s="42"/>
      <c r="G20" s="117">
        <f>C19-C20</f>
        <v>2.3300000000000125</v>
      </c>
      <c r="H20" s="47">
        <f t="shared" si="0"/>
        <v>1.8499999999999943</v>
      </c>
      <c r="I20" s="88">
        <f t="shared" si="1"/>
        <v>0.48000000000001819</v>
      </c>
      <c r="J20" s="38"/>
      <c r="K20" s="38"/>
      <c r="L20" s="118">
        <v>172.22900000000001</v>
      </c>
      <c r="M20" s="49">
        <v>172.21</v>
      </c>
      <c r="N20" s="77" t="s">
        <v>64</v>
      </c>
      <c r="O20" s="38"/>
      <c r="P20" s="117">
        <f t="shared" si="2"/>
        <v>2.3309999999999889</v>
      </c>
      <c r="Q20" s="47">
        <f t="shared" si="3"/>
        <v>1.6899999999999977</v>
      </c>
      <c r="R20" s="88">
        <f t="shared" si="4"/>
        <v>0.64099999999999113</v>
      </c>
      <c r="S20" s="36"/>
    </row>
    <row r="21" spans="1:19" s="2" customFormat="1">
      <c r="A21" s="48">
        <v>25</v>
      </c>
      <c r="B21" s="105"/>
      <c r="C21" s="118">
        <v>171.05</v>
      </c>
      <c r="D21" s="111">
        <v>170.96</v>
      </c>
      <c r="E21" s="77" t="s">
        <v>65</v>
      </c>
      <c r="F21" s="42"/>
      <c r="G21" s="46">
        <f t="shared" ref="G21:G52" si="5">C20-C21</f>
        <v>2.3299999999999841</v>
      </c>
      <c r="H21" s="110">
        <f t="shared" si="0"/>
        <v>2.3599999999999852</v>
      </c>
      <c r="I21" s="88">
        <f t="shared" si="1"/>
        <v>-3.0000000000001137E-2</v>
      </c>
      <c r="J21" s="38"/>
      <c r="K21" s="38"/>
      <c r="L21" s="118">
        <v>169.899</v>
      </c>
      <c r="M21" s="49">
        <v>169.84</v>
      </c>
      <c r="N21" s="77" t="s">
        <v>65</v>
      </c>
      <c r="O21" s="38"/>
      <c r="P21" s="117">
        <f t="shared" si="2"/>
        <v>2.3300000000000125</v>
      </c>
      <c r="Q21" s="110">
        <f t="shared" si="3"/>
        <v>2.3700000000000045</v>
      </c>
      <c r="R21" s="88">
        <f t="shared" si="4"/>
        <v>-3.9999999999992042E-2</v>
      </c>
      <c r="S21" s="36"/>
    </row>
    <row r="22" spans="1:19" s="40" customFormat="1" ht="30" customHeight="1">
      <c r="A22" s="48"/>
      <c r="B22" s="105"/>
      <c r="C22" s="121">
        <v>151.05000000000001</v>
      </c>
      <c r="D22" s="122">
        <v>150.46</v>
      </c>
      <c r="E22" s="123" t="s">
        <v>61</v>
      </c>
      <c r="F22" s="124"/>
      <c r="G22" s="130">
        <f t="shared" si="5"/>
        <v>20</v>
      </c>
      <c r="H22" s="126">
        <f t="shared" si="0"/>
        <v>20.5</v>
      </c>
      <c r="I22" s="127">
        <f t="shared" si="1"/>
        <v>-0.5</v>
      </c>
      <c r="J22" s="128"/>
      <c r="K22" s="128"/>
      <c r="L22" s="121">
        <v>149.899</v>
      </c>
      <c r="M22" s="116">
        <v>149.13999999999999</v>
      </c>
      <c r="N22" s="123" t="s">
        <v>61</v>
      </c>
      <c r="O22" s="128"/>
      <c r="P22" s="125">
        <f t="shared" si="2"/>
        <v>20</v>
      </c>
      <c r="Q22" s="126">
        <f t="shared" si="3"/>
        <v>20.700000000000017</v>
      </c>
      <c r="R22" s="127">
        <f t="shared" si="4"/>
        <v>-0.70000000000001705</v>
      </c>
      <c r="S22" s="129"/>
    </row>
    <row r="23" spans="1:19">
      <c r="A23" s="48">
        <v>25</v>
      </c>
      <c r="B23" s="105"/>
      <c r="C23" s="118">
        <v>148.72</v>
      </c>
      <c r="D23" s="48">
        <v>148.52000000000001</v>
      </c>
      <c r="E23" s="77" t="s">
        <v>66</v>
      </c>
      <c r="F23" s="42"/>
      <c r="G23" s="46">
        <f t="shared" si="5"/>
        <v>2.3300000000000125</v>
      </c>
      <c r="H23" s="47">
        <f t="shared" si="0"/>
        <v>1.9399999999999977</v>
      </c>
      <c r="I23" s="88">
        <f t="shared" si="1"/>
        <v>0.39000000000001478</v>
      </c>
      <c r="J23" s="38"/>
      <c r="K23" s="38"/>
      <c r="L23" s="118">
        <v>147.56800000000001</v>
      </c>
      <c r="M23" s="49">
        <v>147.16</v>
      </c>
      <c r="N23" s="77" t="s">
        <v>66</v>
      </c>
      <c r="O23" s="38"/>
      <c r="P23" s="117">
        <f t="shared" si="2"/>
        <v>2.3309999999999889</v>
      </c>
      <c r="Q23" s="47">
        <f t="shared" si="3"/>
        <v>1.9799999999999898</v>
      </c>
      <c r="R23" s="88">
        <f t="shared" si="4"/>
        <v>0.35099999999999909</v>
      </c>
      <c r="S23" s="36"/>
    </row>
    <row r="24" spans="1:19">
      <c r="A24" s="48">
        <v>20</v>
      </c>
      <c r="B24" s="105"/>
      <c r="C24" s="118">
        <v>146.38999999999999</v>
      </c>
      <c r="D24" s="48">
        <v>146.18</v>
      </c>
      <c r="E24" s="77" t="s">
        <v>67</v>
      </c>
      <c r="F24" s="42"/>
      <c r="G24" s="46">
        <f t="shared" si="5"/>
        <v>2.3300000000000125</v>
      </c>
      <c r="H24" s="47">
        <f t="shared" si="0"/>
        <v>2.3400000000000034</v>
      </c>
      <c r="I24" s="88">
        <f t="shared" si="1"/>
        <v>-9.9999999999909051E-3</v>
      </c>
      <c r="J24" s="38"/>
      <c r="K24" s="38"/>
      <c r="L24" s="118">
        <v>145.23699999999999</v>
      </c>
      <c r="M24" s="49">
        <v>145.05000000000001</v>
      </c>
      <c r="N24" s="77" t="s">
        <v>67</v>
      </c>
      <c r="O24" s="38"/>
      <c r="P24" s="117">
        <f t="shared" si="2"/>
        <v>2.3310000000000173</v>
      </c>
      <c r="Q24" s="47">
        <f t="shared" si="3"/>
        <v>2.1099999999999852</v>
      </c>
      <c r="R24" s="88">
        <f t="shared" si="4"/>
        <v>0.22100000000003206</v>
      </c>
      <c r="S24" s="36"/>
    </row>
    <row r="25" spans="1:19">
      <c r="A25" s="48">
        <v>20</v>
      </c>
      <c r="B25" s="105"/>
      <c r="C25" s="118">
        <v>144.06</v>
      </c>
      <c r="D25" s="48">
        <v>144.06</v>
      </c>
      <c r="E25" s="77" t="s">
        <v>68</v>
      </c>
      <c r="F25" s="42"/>
      <c r="G25" s="46">
        <f t="shared" si="5"/>
        <v>2.3299999999999841</v>
      </c>
      <c r="H25" s="47">
        <f t="shared" si="0"/>
        <v>2.1200000000000045</v>
      </c>
      <c r="I25" s="88">
        <f t="shared" si="1"/>
        <v>0.20999999999997954</v>
      </c>
      <c r="J25" s="38"/>
      <c r="K25" s="38"/>
      <c r="L25" s="118">
        <v>142.90700000000001</v>
      </c>
      <c r="M25" s="49">
        <v>142.62</v>
      </c>
      <c r="N25" s="77" t="s">
        <v>68</v>
      </c>
      <c r="O25" s="38"/>
      <c r="P25" s="117">
        <f t="shared" si="2"/>
        <v>2.3299999999999841</v>
      </c>
      <c r="Q25" s="47">
        <f t="shared" si="3"/>
        <v>2.4300000000000068</v>
      </c>
      <c r="R25" s="88">
        <f t="shared" si="4"/>
        <v>-0.10000000000002274</v>
      </c>
      <c r="S25" s="36"/>
    </row>
    <row r="26" spans="1:19">
      <c r="A26" s="48">
        <v>20</v>
      </c>
      <c r="B26" s="105"/>
      <c r="C26" s="118">
        <v>141.72999999999999</v>
      </c>
      <c r="D26" s="48">
        <v>142.24</v>
      </c>
      <c r="E26" s="77" t="s">
        <v>69</v>
      </c>
      <c r="F26" s="42"/>
      <c r="G26" s="46">
        <f t="shared" si="5"/>
        <v>2.3300000000000125</v>
      </c>
      <c r="H26" s="47">
        <f t="shared" si="0"/>
        <v>1.8199999999999932</v>
      </c>
      <c r="I26" s="88">
        <f t="shared" si="1"/>
        <v>0.51000000000001933</v>
      </c>
      <c r="J26" s="38"/>
      <c r="K26" s="38"/>
      <c r="L26" s="118">
        <v>140.57599999999999</v>
      </c>
      <c r="M26" s="49">
        <v>140.63999999999999</v>
      </c>
      <c r="N26" s="77" t="s">
        <v>69</v>
      </c>
      <c r="O26" s="38"/>
      <c r="P26" s="117">
        <f t="shared" si="2"/>
        <v>2.3310000000000173</v>
      </c>
      <c r="Q26" s="47">
        <f t="shared" si="3"/>
        <v>1.9800000000000182</v>
      </c>
      <c r="R26" s="88">
        <f t="shared" si="4"/>
        <v>0.35099999999999909</v>
      </c>
      <c r="S26" s="36"/>
    </row>
    <row r="27" spans="1:19">
      <c r="A27" s="48">
        <v>20</v>
      </c>
      <c r="B27" s="105"/>
      <c r="C27" s="118">
        <v>139.4</v>
      </c>
      <c r="D27" s="48">
        <v>139.94</v>
      </c>
      <c r="E27" s="77" t="s">
        <v>70</v>
      </c>
      <c r="F27" s="42"/>
      <c r="G27" s="46">
        <f t="shared" si="5"/>
        <v>2.3299999999999841</v>
      </c>
      <c r="H27" s="47">
        <f t="shared" si="0"/>
        <v>2.3000000000000114</v>
      </c>
      <c r="I27" s="88">
        <f t="shared" si="1"/>
        <v>2.9999999999972715E-2</v>
      </c>
      <c r="J27" s="38"/>
      <c r="K27" s="38"/>
      <c r="L27" s="118">
        <v>138.24600000000001</v>
      </c>
      <c r="M27" s="49">
        <v>138.37</v>
      </c>
      <c r="N27" s="77" t="s">
        <v>70</v>
      </c>
      <c r="O27" s="38"/>
      <c r="P27" s="117">
        <f t="shared" si="2"/>
        <v>2.3299999999999841</v>
      </c>
      <c r="Q27" s="47">
        <f t="shared" si="3"/>
        <v>2.2699999999999818</v>
      </c>
      <c r="R27" s="88">
        <f t="shared" si="4"/>
        <v>6.0000000000002274E-2</v>
      </c>
      <c r="S27" s="36"/>
    </row>
    <row r="28" spans="1:19">
      <c r="A28" s="48">
        <v>20</v>
      </c>
      <c r="B28" s="105"/>
      <c r="C28" s="118">
        <v>137.07</v>
      </c>
      <c r="D28" s="48">
        <v>137.38999999999999</v>
      </c>
      <c r="E28" s="77" t="s">
        <v>71</v>
      </c>
      <c r="F28" s="42"/>
      <c r="G28" s="46">
        <f t="shared" si="5"/>
        <v>2.3300000000000125</v>
      </c>
      <c r="H28" s="47">
        <f t="shared" si="0"/>
        <v>2.5500000000000114</v>
      </c>
      <c r="I28" s="88">
        <f t="shared" si="1"/>
        <v>-0.21999999999999886</v>
      </c>
      <c r="J28" s="38"/>
      <c r="K28" s="38"/>
      <c r="L28" s="118">
        <v>135.916</v>
      </c>
      <c r="M28" s="49">
        <v>136.55000000000001</v>
      </c>
      <c r="N28" s="77" t="s">
        <v>71</v>
      </c>
      <c r="O28" s="38"/>
      <c r="P28" s="117">
        <f t="shared" si="2"/>
        <v>2.3300000000000125</v>
      </c>
      <c r="Q28" s="47">
        <f t="shared" si="3"/>
        <v>1.8199999999999932</v>
      </c>
      <c r="R28" s="88">
        <f t="shared" si="4"/>
        <v>0.51000000000001933</v>
      </c>
      <c r="S28" s="36"/>
    </row>
    <row r="29" spans="1:19">
      <c r="A29" s="48">
        <v>20</v>
      </c>
      <c r="B29" s="105"/>
      <c r="C29" s="118">
        <v>134.74</v>
      </c>
      <c r="D29" s="48">
        <v>135.12</v>
      </c>
      <c r="E29" s="77" t="s">
        <v>72</v>
      </c>
      <c r="F29" s="42"/>
      <c r="G29" s="46">
        <f t="shared" si="5"/>
        <v>2.3299999999999841</v>
      </c>
      <c r="H29" s="47">
        <f t="shared" si="0"/>
        <v>2.2699999999999818</v>
      </c>
      <c r="I29" s="88">
        <f t="shared" si="1"/>
        <v>6.0000000000002274E-2</v>
      </c>
      <c r="J29" s="38"/>
      <c r="K29" s="38"/>
      <c r="L29" s="118">
        <v>133.58500000000001</v>
      </c>
      <c r="M29" s="49">
        <v>134.05000000000001</v>
      </c>
      <c r="N29" s="77" t="s">
        <v>72</v>
      </c>
      <c r="O29" s="38"/>
      <c r="P29" s="117">
        <f>L28-L29</f>
        <v>2.3309999999999889</v>
      </c>
      <c r="Q29" s="47">
        <f>IF(OR(ISBLANK(M29),0),"",M28-M29)</f>
        <v>2.5</v>
      </c>
      <c r="R29" s="88">
        <f>IF(OR(ISBLANK(M29),0),"",P29-Q29)</f>
        <v>-0.16900000000001114</v>
      </c>
      <c r="S29" s="36"/>
    </row>
    <row r="30" spans="1:19">
      <c r="A30" s="48">
        <v>20</v>
      </c>
      <c r="B30" s="105"/>
      <c r="C30" s="118">
        <v>132.41</v>
      </c>
      <c r="D30" s="48">
        <v>132.91999999999999</v>
      </c>
      <c r="E30" s="77" t="s">
        <v>73</v>
      </c>
      <c r="F30" s="42"/>
      <c r="G30" s="46">
        <f t="shared" si="5"/>
        <v>2.3300000000000125</v>
      </c>
      <c r="H30" s="47">
        <f t="shared" si="0"/>
        <v>2.2000000000000171</v>
      </c>
      <c r="I30" s="88">
        <f t="shared" si="1"/>
        <v>0.12999999999999545</v>
      </c>
      <c r="J30" s="38"/>
      <c r="K30" s="38"/>
      <c r="L30" s="118">
        <v>131.255</v>
      </c>
      <c r="M30" s="49">
        <v>131.68</v>
      </c>
      <c r="N30" s="77" t="s">
        <v>73</v>
      </c>
      <c r="O30" s="38"/>
      <c r="P30" s="117">
        <f t="shared" si="2"/>
        <v>2.3300000000000125</v>
      </c>
      <c r="Q30" s="47">
        <f t="shared" si="3"/>
        <v>2.3700000000000045</v>
      </c>
      <c r="R30" s="88">
        <f t="shared" si="4"/>
        <v>-3.9999999999992042E-2</v>
      </c>
      <c r="S30" s="36"/>
    </row>
    <row r="31" spans="1:19">
      <c r="A31" s="48">
        <v>20</v>
      </c>
      <c r="B31" s="105"/>
      <c r="C31" s="118">
        <v>130.08000000000001</v>
      </c>
      <c r="D31" s="48">
        <v>130.65</v>
      </c>
      <c r="E31" s="77" t="s">
        <v>74</v>
      </c>
      <c r="F31" s="42"/>
      <c r="G31" s="46">
        <f t="shared" si="5"/>
        <v>2.3299999999999841</v>
      </c>
      <c r="H31" s="47">
        <f t="shared" si="0"/>
        <v>2.2699999999999818</v>
      </c>
      <c r="I31" s="88">
        <f t="shared" si="1"/>
        <v>6.0000000000002274E-2</v>
      </c>
      <c r="J31" s="38"/>
      <c r="K31" s="38"/>
      <c r="L31" s="118">
        <v>128.92500000000001</v>
      </c>
      <c r="M31" s="49">
        <v>129.65</v>
      </c>
      <c r="N31" s="77" t="s">
        <v>74</v>
      </c>
      <c r="O31" s="38"/>
      <c r="P31" s="117">
        <f t="shared" si="2"/>
        <v>2.3299999999999841</v>
      </c>
      <c r="Q31" s="47">
        <f t="shared" si="3"/>
        <v>2.0300000000000011</v>
      </c>
      <c r="R31" s="88">
        <f t="shared" si="4"/>
        <v>0.29999999999998295</v>
      </c>
      <c r="S31" s="36"/>
    </row>
    <row r="32" spans="1:19" s="2" customFormat="1">
      <c r="A32" s="48">
        <v>20</v>
      </c>
      <c r="B32" s="105"/>
      <c r="C32" s="118">
        <v>127.75</v>
      </c>
      <c r="D32" s="48">
        <v>128.56</v>
      </c>
      <c r="E32" s="77" t="s">
        <v>75</v>
      </c>
      <c r="F32" s="42"/>
      <c r="G32" s="46">
        <f t="shared" si="5"/>
        <v>2.3300000000000125</v>
      </c>
      <c r="H32" s="110">
        <f t="shared" si="0"/>
        <v>2.0900000000000034</v>
      </c>
      <c r="I32" s="88">
        <f t="shared" si="1"/>
        <v>0.24000000000000909</v>
      </c>
      <c r="J32" s="38"/>
      <c r="K32" s="38"/>
      <c r="L32" s="118">
        <v>126.59399999999999</v>
      </c>
      <c r="M32" s="49">
        <v>127.15</v>
      </c>
      <c r="N32" s="77" t="s">
        <v>75</v>
      </c>
      <c r="O32" s="38"/>
      <c r="P32" s="117">
        <f t="shared" si="2"/>
        <v>2.3310000000000173</v>
      </c>
      <c r="Q32" s="110">
        <f t="shared" si="3"/>
        <v>2.5</v>
      </c>
      <c r="R32" s="88">
        <f t="shared" si="4"/>
        <v>-0.16899999999998272</v>
      </c>
      <c r="S32" s="36"/>
    </row>
    <row r="33" spans="1:26" s="2" customFormat="1">
      <c r="A33" s="48">
        <v>20</v>
      </c>
      <c r="B33" s="105"/>
      <c r="C33" s="118">
        <v>125.42</v>
      </c>
      <c r="D33" s="48">
        <v>126.26</v>
      </c>
      <c r="E33" s="77" t="s">
        <v>76</v>
      </c>
      <c r="F33" s="42"/>
      <c r="G33" s="46">
        <f t="shared" si="5"/>
        <v>2.3299999999999983</v>
      </c>
      <c r="H33" s="110">
        <f t="shared" si="0"/>
        <v>2.2999999999999972</v>
      </c>
      <c r="I33" s="88">
        <f t="shared" si="1"/>
        <v>3.0000000000001137E-2</v>
      </c>
      <c r="J33" s="38"/>
      <c r="K33" s="38"/>
      <c r="L33" s="118">
        <v>124.264</v>
      </c>
      <c r="M33" s="49">
        <v>125.05</v>
      </c>
      <c r="N33" s="77" t="s">
        <v>76</v>
      </c>
      <c r="O33" s="38"/>
      <c r="P33" s="117">
        <f t="shared" si="2"/>
        <v>2.3299999999999983</v>
      </c>
      <c r="Q33" s="110">
        <f t="shared" si="3"/>
        <v>2.1000000000000085</v>
      </c>
      <c r="R33" s="88">
        <f t="shared" si="4"/>
        <v>0.22999999999998977</v>
      </c>
      <c r="S33" s="36"/>
    </row>
    <row r="34" spans="1:26" s="2" customFormat="1">
      <c r="A34" s="48">
        <v>20</v>
      </c>
      <c r="B34" s="105"/>
      <c r="C34" s="118">
        <v>123.09</v>
      </c>
      <c r="D34" s="48">
        <v>124.24</v>
      </c>
      <c r="E34" s="77" t="s">
        <v>77</v>
      </c>
      <c r="F34" s="42"/>
      <c r="G34" s="46">
        <f t="shared" si="5"/>
        <v>2.3299999999999983</v>
      </c>
      <c r="H34" s="110">
        <f t="shared" si="0"/>
        <v>2.0200000000000102</v>
      </c>
      <c r="I34" s="88">
        <f t="shared" si="1"/>
        <v>0.30999999999998806</v>
      </c>
      <c r="J34" s="38"/>
      <c r="K34" s="38"/>
      <c r="L34" s="118">
        <v>121.934</v>
      </c>
      <c r="M34" s="49">
        <v>122.95</v>
      </c>
      <c r="N34" s="77" t="s">
        <v>77</v>
      </c>
      <c r="O34" s="38"/>
      <c r="P34" s="117">
        <f t="shared" si="2"/>
        <v>2.3299999999999983</v>
      </c>
      <c r="Q34" s="110">
        <f t="shared" si="3"/>
        <v>2.0999999999999943</v>
      </c>
      <c r="R34" s="88">
        <f t="shared" si="4"/>
        <v>0.23000000000000398</v>
      </c>
      <c r="S34" s="36"/>
    </row>
    <row r="35" spans="1:26" s="2" customFormat="1">
      <c r="A35" s="48">
        <v>20</v>
      </c>
      <c r="B35" s="105"/>
      <c r="C35" s="118">
        <v>120.76</v>
      </c>
      <c r="D35" s="48">
        <v>121.9</v>
      </c>
      <c r="E35" s="77" t="s">
        <v>78</v>
      </c>
      <c r="F35" s="42"/>
      <c r="G35" s="46">
        <f t="shared" si="5"/>
        <v>2.3299999999999983</v>
      </c>
      <c r="H35" s="110">
        <f t="shared" si="0"/>
        <v>2.3399999999999892</v>
      </c>
      <c r="I35" s="88">
        <f t="shared" si="1"/>
        <v>-9.9999999999909051E-3</v>
      </c>
      <c r="J35" s="38"/>
      <c r="K35" s="38"/>
      <c r="L35" s="118">
        <v>119.60299999999999</v>
      </c>
      <c r="M35" s="49">
        <v>120.8</v>
      </c>
      <c r="N35" s="77" t="s">
        <v>78</v>
      </c>
      <c r="O35" s="38"/>
      <c r="P35" s="117">
        <f t="shared" si="2"/>
        <v>2.3310000000000031</v>
      </c>
      <c r="Q35" s="110">
        <f t="shared" si="3"/>
        <v>2.1500000000000057</v>
      </c>
      <c r="R35" s="88">
        <f t="shared" si="4"/>
        <v>0.18099999999999739</v>
      </c>
      <c r="S35" s="36"/>
    </row>
    <row r="36" spans="1:26" s="2" customFormat="1">
      <c r="A36" s="48">
        <v>20</v>
      </c>
      <c r="B36" s="105"/>
      <c r="C36" s="118">
        <v>118.43</v>
      </c>
      <c r="D36" s="48">
        <v>120.05</v>
      </c>
      <c r="E36" s="77" t="s">
        <v>79</v>
      </c>
      <c r="F36" s="42"/>
      <c r="G36" s="46">
        <f t="shared" si="5"/>
        <v>2.3299999999999983</v>
      </c>
      <c r="H36" s="110">
        <f t="shared" si="0"/>
        <v>1.8500000000000085</v>
      </c>
      <c r="I36" s="88">
        <f t="shared" si="1"/>
        <v>0.47999999999998977</v>
      </c>
      <c r="J36" s="38"/>
      <c r="K36" s="38"/>
      <c r="L36" s="118">
        <v>117.273</v>
      </c>
      <c r="M36" s="49">
        <v>118.77</v>
      </c>
      <c r="N36" s="77" t="s">
        <v>79</v>
      </c>
      <c r="O36" s="38"/>
      <c r="P36" s="117">
        <f t="shared" si="2"/>
        <v>2.3299999999999983</v>
      </c>
      <c r="Q36" s="110">
        <f t="shared" si="3"/>
        <v>2.0300000000000011</v>
      </c>
      <c r="R36" s="88">
        <f t="shared" si="4"/>
        <v>0.29999999999999716</v>
      </c>
      <c r="S36" s="36"/>
    </row>
    <row r="37" spans="1:26">
      <c r="A37" s="48">
        <v>20</v>
      </c>
      <c r="B37" s="105"/>
      <c r="C37" s="118">
        <v>116.1</v>
      </c>
      <c r="D37" s="48">
        <v>117.63</v>
      </c>
      <c r="E37" s="77" t="s">
        <v>80</v>
      </c>
      <c r="F37" s="42"/>
      <c r="G37" s="46">
        <f t="shared" si="5"/>
        <v>2.3300000000000125</v>
      </c>
      <c r="H37" s="47">
        <f t="shared" si="0"/>
        <v>2.4200000000000017</v>
      </c>
      <c r="I37" s="88">
        <f t="shared" si="1"/>
        <v>-8.99999999999892E-2</v>
      </c>
      <c r="J37" s="38"/>
      <c r="K37" s="38"/>
      <c r="L37" s="118">
        <v>114.943</v>
      </c>
      <c r="M37" s="49">
        <v>116.31</v>
      </c>
      <c r="N37" s="77" t="s">
        <v>80</v>
      </c>
      <c r="O37" s="38"/>
      <c r="P37" s="117">
        <f t="shared" si="2"/>
        <v>2.3299999999999983</v>
      </c>
      <c r="Q37" s="47">
        <f t="shared" si="3"/>
        <v>2.4599999999999937</v>
      </c>
      <c r="R37" s="88">
        <f t="shared" si="4"/>
        <v>-0.12999999999999545</v>
      </c>
      <c r="S37" s="36"/>
    </row>
    <row r="38" spans="1:26">
      <c r="A38" s="48">
        <v>20</v>
      </c>
      <c r="B38" s="105"/>
      <c r="C38" s="118">
        <v>113.77</v>
      </c>
      <c r="D38" s="48">
        <v>115.47</v>
      </c>
      <c r="E38" s="77" t="s">
        <v>81</v>
      </c>
      <c r="F38" s="42"/>
      <c r="G38" s="46">
        <f t="shared" si="5"/>
        <v>2.3299999999999983</v>
      </c>
      <c r="H38" s="47">
        <f t="shared" si="0"/>
        <v>2.1599999999999966</v>
      </c>
      <c r="I38" s="88">
        <f t="shared" si="1"/>
        <v>0.17000000000000171</v>
      </c>
      <c r="J38" s="38"/>
      <c r="K38" s="38"/>
      <c r="L38" s="118">
        <v>112.613</v>
      </c>
      <c r="M38" s="49">
        <v>114.17</v>
      </c>
      <c r="N38" s="77" t="s">
        <v>81</v>
      </c>
      <c r="O38" s="38"/>
      <c r="P38" s="117">
        <f t="shared" si="2"/>
        <v>2.3299999999999983</v>
      </c>
      <c r="Q38" s="47">
        <f t="shared" si="3"/>
        <v>2.1400000000000006</v>
      </c>
      <c r="R38" s="88">
        <f t="shared" si="4"/>
        <v>0.18999999999999773</v>
      </c>
      <c r="S38" s="36"/>
    </row>
    <row r="39" spans="1:26">
      <c r="A39" s="48">
        <v>20</v>
      </c>
      <c r="B39" s="105"/>
      <c r="C39" s="118">
        <v>111.44</v>
      </c>
      <c r="D39" s="48">
        <v>113.2</v>
      </c>
      <c r="E39" s="77" t="s">
        <v>82</v>
      </c>
      <c r="F39" s="42"/>
      <c r="G39" s="46">
        <f t="shared" si="5"/>
        <v>2.3299999999999983</v>
      </c>
      <c r="H39" s="47">
        <f t="shared" si="0"/>
        <v>2.269999999999996</v>
      </c>
      <c r="I39" s="88">
        <f t="shared" si="1"/>
        <v>6.0000000000002274E-2</v>
      </c>
      <c r="J39" s="38"/>
      <c r="K39" s="38"/>
      <c r="L39" s="118">
        <v>110.283</v>
      </c>
      <c r="M39" s="49">
        <v>112.1</v>
      </c>
      <c r="N39" s="77" t="s">
        <v>82</v>
      </c>
      <c r="O39" s="38"/>
      <c r="P39" s="117">
        <f t="shared" si="2"/>
        <v>2.3299999999999983</v>
      </c>
      <c r="Q39" s="47">
        <f t="shared" si="3"/>
        <v>2.0700000000000074</v>
      </c>
      <c r="R39" s="88">
        <f t="shared" si="4"/>
        <v>0.25999999999999091</v>
      </c>
      <c r="S39" s="36"/>
    </row>
    <row r="40" spans="1:26">
      <c r="A40" s="48">
        <v>20</v>
      </c>
      <c r="B40" s="105"/>
      <c r="C40" s="118">
        <v>109.11</v>
      </c>
      <c r="D40" s="48">
        <v>111.2</v>
      </c>
      <c r="E40" s="77" t="s">
        <v>83</v>
      </c>
      <c r="F40" s="42"/>
      <c r="G40" s="46">
        <f t="shared" si="5"/>
        <v>2.3299999999999983</v>
      </c>
      <c r="H40" s="47">
        <f t="shared" si="0"/>
        <v>2</v>
      </c>
      <c r="I40" s="88">
        <f t="shared" si="1"/>
        <v>0.32999999999999829</v>
      </c>
      <c r="J40" s="38"/>
      <c r="K40" s="38"/>
      <c r="L40" s="118">
        <v>107.952</v>
      </c>
      <c r="M40" s="49">
        <v>109.84</v>
      </c>
      <c r="N40" s="77" t="s">
        <v>83</v>
      </c>
      <c r="O40" s="38"/>
      <c r="P40" s="117">
        <f t="shared" si="2"/>
        <v>2.3310000000000031</v>
      </c>
      <c r="Q40" s="47">
        <f t="shared" si="3"/>
        <v>2.2599999999999909</v>
      </c>
      <c r="R40" s="88">
        <f t="shared" si="4"/>
        <v>7.1000000000012164E-2</v>
      </c>
      <c r="S40" s="36"/>
      <c r="Z40" s="2"/>
    </row>
    <row r="41" spans="1:26">
      <c r="A41" s="48">
        <v>20</v>
      </c>
      <c r="B41" s="105"/>
      <c r="C41" s="118">
        <v>106.78</v>
      </c>
      <c r="D41" s="48">
        <v>109.15</v>
      </c>
      <c r="E41" s="77" t="s">
        <v>84</v>
      </c>
      <c r="F41" s="42"/>
      <c r="G41" s="46">
        <f t="shared" si="5"/>
        <v>2.3299999999999983</v>
      </c>
      <c r="H41" s="47">
        <f t="shared" si="0"/>
        <v>2.0499999999999972</v>
      </c>
      <c r="I41" s="88">
        <f t="shared" si="1"/>
        <v>0.28000000000000114</v>
      </c>
      <c r="J41" s="38"/>
      <c r="K41" s="38"/>
      <c r="L41" s="118">
        <v>105.622</v>
      </c>
      <c r="M41" s="49">
        <v>107.67</v>
      </c>
      <c r="N41" s="77" t="s">
        <v>84</v>
      </c>
      <c r="O41" s="38"/>
      <c r="P41" s="117">
        <f t="shared" si="2"/>
        <v>2.3299999999999983</v>
      </c>
      <c r="Q41" s="47">
        <f t="shared" si="3"/>
        <v>2.1700000000000017</v>
      </c>
      <c r="R41" s="88">
        <f t="shared" si="4"/>
        <v>0.15999999999999659</v>
      </c>
      <c r="S41" s="36"/>
      <c r="X41" s="2"/>
      <c r="Z41" s="2"/>
    </row>
    <row r="42" spans="1:26">
      <c r="A42" s="48">
        <v>20</v>
      </c>
      <c r="B42" s="105"/>
      <c r="C42" s="118">
        <v>104.45</v>
      </c>
      <c r="D42" s="48">
        <v>106.65</v>
      </c>
      <c r="E42" s="77" t="s">
        <v>85</v>
      </c>
      <c r="F42" s="42"/>
      <c r="G42" s="46">
        <f t="shared" si="5"/>
        <v>2.3299999999999983</v>
      </c>
      <c r="H42" s="133">
        <f t="shared" si="0"/>
        <v>2.5</v>
      </c>
      <c r="I42" s="88">
        <f t="shared" si="1"/>
        <v>-0.17000000000000171</v>
      </c>
      <c r="J42" s="38"/>
      <c r="K42" s="38"/>
      <c r="L42" s="118">
        <v>103.292</v>
      </c>
      <c r="M42" s="49">
        <v>105.64</v>
      </c>
      <c r="N42" s="77" t="s">
        <v>85</v>
      </c>
      <c r="O42" s="38"/>
      <c r="P42" s="117">
        <f t="shared" si="2"/>
        <v>2.3299999999999983</v>
      </c>
      <c r="Q42" s="47">
        <f t="shared" si="3"/>
        <v>2.0300000000000011</v>
      </c>
      <c r="R42" s="88">
        <f t="shared" si="4"/>
        <v>0.29999999999999716</v>
      </c>
      <c r="S42" s="36"/>
      <c r="V42" s="2"/>
      <c r="X42" s="2"/>
    </row>
    <row r="43" spans="1:26">
      <c r="A43" s="48">
        <v>20</v>
      </c>
      <c r="B43" s="105"/>
      <c r="C43" s="118">
        <v>102.12</v>
      </c>
      <c r="D43" s="48">
        <v>104.49</v>
      </c>
      <c r="E43" s="77" t="s">
        <v>86</v>
      </c>
      <c r="F43" s="42"/>
      <c r="G43" s="46">
        <f t="shared" si="5"/>
        <v>2.3299999999999983</v>
      </c>
      <c r="H43" s="133">
        <f t="shared" si="0"/>
        <v>2.1600000000000108</v>
      </c>
      <c r="I43" s="88">
        <f t="shared" si="1"/>
        <v>0.16999999999998749</v>
      </c>
      <c r="J43" s="38"/>
      <c r="K43" s="38"/>
      <c r="L43" s="118">
        <v>100.962</v>
      </c>
      <c r="M43" s="49">
        <v>103.36</v>
      </c>
      <c r="N43" s="77" t="s">
        <v>86</v>
      </c>
      <c r="O43" s="38"/>
      <c r="P43" s="117">
        <f t="shared" si="2"/>
        <v>2.3299999999999983</v>
      </c>
      <c r="Q43" s="133">
        <f t="shared" si="3"/>
        <v>2.2800000000000011</v>
      </c>
      <c r="R43" s="88">
        <f t="shared" si="4"/>
        <v>4.9999999999997158E-2</v>
      </c>
      <c r="S43" s="36"/>
      <c r="V43" s="2"/>
      <c r="X43" s="2"/>
    </row>
    <row r="44" spans="1:26">
      <c r="A44" s="48">
        <v>20</v>
      </c>
      <c r="B44" s="105"/>
      <c r="C44" s="118">
        <v>99.79</v>
      </c>
      <c r="D44" s="48">
        <v>102.07</v>
      </c>
      <c r="E44" s="77" t="s">
        <v>87</v>
      </c>
      <c r="F44" s="42"/>
      <c r="G44" s="46">
        <f t="shared" si="5"/>
        <v>2.3299999999999983</v>
      </c>
      <c r="H44" s="133">
        <f t="shared" si="0"/>
        <v>2.4200000000000017</v>
      </c>
      <c r="I44" s="88">
        <f t="shared" si="1"/>
        <v>-9.0000000000003411E-2</v>
      </c>
      <c r="J44" s="38"/>
      <c r="K44" s="38"/>
      <c r="L44" s="118">
        <v>98.632000000000005</v>
      </c>
      <c r="M44" s="49">
        <v>100.9</v>
      </c>
      <c r="N44" s="77" t="s">
        <v>87</v>
      </c>
      <c r="O44" s="38"/>
      <c r="P44" s="117">
        <f t="shared" si="2"/>
        <v>2.3299999999999983</v>
      </c>
      <c r="Q44" s="133">
        <f t="shared" si="3"/>
        <v>2.4599999999999937</v>
      </c>
      <c r="R44" s="88">
        <f t="shared" si="4"/>
        <v>-0.12999999999999545</v>
      </c>
      <c r="S44" s="36"/>
      <c r="V44" s="2"/>
      <c r="X44" s="2"/>
    </row>
    <row r="45" spans="1:26">
      <c r="A45" s="48">
        <v>20</v>
      </c>
      <c r="B45" s="105"/>
      <c r="C45" s="118">
        <v>97.46</v>
      </c>
      <c r="D45" s="48">
        <v>100.07</v>
      </c>
      <c r="E45" s="77" t="s">
        <v>88</v>
      </c>
      <c r="F45" s="42"/>
      <c r="G45" s="46">
        <f t="shared" si="5"/>
        <v>2.3300000000000125</v>
      </c>
      <c r="H45" s="133">
        <f t="shared" si="0"/>
        <v>2</v>
      </c>
      <c r="I45" s="88">
        <f t="shared" si="1"/>
        <v>0.33000000000001251</v>
      </c>
      <c r="J45" s="38"/>
      <c r="K45" s="38"/>
      <c r="L45" s="118">
        <v>96.302000000000007</v>
      </c>
      <c r="M45" s="49">
        <v>99.14</v>
      </c>
      <c r="N45" s="77" t="s">
        <v>88</v>
      </c>
      <c r="O45" s="38"/>
      <c r="P45" s="117">
        <f t="shared" si="2"/>
        <v>2.3299999999999983</v>
      </c>
      <c r="Q45" s="133">
        <f t="shared" si="3"/>
        <v>1.7600000000000051</v>
      </c>
      <c r="R45" s="88">
        <f t="shared" si="4"/>
        <v>0.56999999999999318</v>
      </c>
      <c r="S45" s="36"/>
      <c r="V45" s="2"/>
      <c r="X45" s="2"/>
    </row>
    <row r="46" spans="1:26">
      <c r="A46" s="48">
        <v>20</v>
      </c>
      <c r="B46" s="105"/>
      <c r="C46" s="118">
        <v>95.13</v>
      </c>
      <c r="D46" s="48">
        <v>97.77</v>
      </c>
      <c r="E46" s="77" t="s">
        <v>89</v>
      </c>
      <c r="F46" s="42"/>
      <c r="G46" s="46">
        <f t="shared" si="5"/>
        <v>2.3299999999999983</v>
      </c>
      <c r="H46" s="133">
        <f t="shared" si="0"/>
        <v>2.2999999999999972</v>
      </c>
      <c r="I46" s="88">
        <f t="shared" si="1"/>
        <v>3.0000000000001137E-2</v>
      </c>
      <c r="J46" s="38"/>
      <c r="K46" s="38"/>
      <c r="L46" s="118">
        <v>93.971000000000004</v>
      </c>
      <c r="M46" s="49">
        <v>96.73</v>
      </c>
      <c r="N46" s="77" t="s">
        <v>89</v>
      </c>
      <c r="O46" s="38"/>
      <c r="P46" s="117">
        <f t="shared" si="2"/>
        <v>2.3310000000000031</v>
      </c>
      <c r="Q46" s="133">
        <f t="shared" si="3"/>
        <v>2.4099999999999966</v>
      </c>
      <c r="R46" s="88">
        <f t="shared" si="4"/>
        <v>-7.899999999999352E-2</v>
      </c>
      <c r="S46" s="36"/>
      <c r="V46" s="2"/>
      <c r="X46" s="2"/>
    </row>
    <row r="47" spans="1:26" s="2" customFormat="1">
      <c r="A47" s="48">
        <v>20</v>
      </c>
      <c r="B47" s="105"/>
      <c r="C47" s="118">
        <v>92.8</v>
      </c>
      <c r="D47" s="48">
        <v>95.5</v>
      </c>
      <c r="E47" s="77" t="s">
        <v>90</v>
      </c>
      <c r="F47" s="42"/>
      <c r="G47" s="46">
        <f t="shared" si="5"/>
        <v>2.3299999999999983</v>
      </c>
      <c r="H47" s="133">
        <f t="shared" si="0"/>
        <v>2.269999999999996</v>
      </c>
      <c r="I47" s="88">
        <f t="shared" si="1"/>
        <v>6.0000000000002274E-2</v>
      </c>
      <c r="J47" s="38"/>
      <c r="K47" s="38"/>
      <c r="L47" s="118">
        <v>91.641000000000005</v>
      </c>
      <c r="M47" s="49">
        <v>94.5</v>
      </c>
      <c r="N47" s="77" t="s">
        <v>90</v>
      </c>
      <c r="O47" s="38"/>
      <c r="P47" s="117">
        <f t="shared" si="2"/>
        <v>2.3299999999999983</v>
      </c>
      <c r="Q47" s="133">
        <f t="shared" si="3"/>
        <v>2.230000000000004</v>
      </c>
      <c r="R47" s="88">
        <f t="shared" si="4"/>
        <v>9.9999999999994316E-2</v>
      </c>
      <c r="S47" s="36"/>
    </row>
    <row r="48" spans="1:26" s="2" customFormat="1">
      <c r="A48" s="48">
        <v>20</v>
      </c>
      <c r="B48" s="105"/>
      <c r="C48" s="118">
        <v>90.47</v>
      </c>
      <c r="D48" s="48">
        <v>93.29</v>
      </c>
      <c r="E48" s="77" t="s">
        <v>91</v>
      </c>
      <c r="F48" s="42"/>
      <c r="G48" s="46">
        <f t="shared" si="5"/>
        <v>2.3299999999999983</v>
      </c>
      <c r="H48" s="133">
        <f t="shared" si="0"/>
        <v>2.2099999999999937</v>
      </c>
      <c r="I48" s="88">
        <f t="shared" si="1"/>
        <v>0.12000000000000455</v>
      </c>
      <c r="J48" s="38"/>
      <c r="K48" s="38"/>
      <c r="L48" s="118">
        <v>89.311000000000007</v>
      </c>
      <c r="M48" s="49">
        <v>92.35</v>
      </c>
      <c r="N48" s="77" t="s">
        <v>91</v>
      </c>
      <c r="O48" s="38"/>
      <c r="P48" s="117">
        <f t="shared" si="2"/>
        <v>2.3299999999999983</v>
      </c>
      <c r="Q48" s="133">
        <f t="shared" si="3"/>
        <v>2.1500000000000057</v>
      </c>
      <c r="R48" s="88">
        <f t="shared" si="4"/>
        <v>0.17999999999999261</v>
      </c>
      <c r="S48" s="36"/>
    </row>
    <row r="49" spans="1:24">
      <c r="A49" s="48">
        <v>20</v>
      </c>
      <c r="B49" s="105"/>
      <c r="C49" s="118">
        <v>88.14</v>
      </c>
      <c r="D49" s="48">
        <v>91.27</v>
      </c>
      <c r="E49" s="77" t="s">
        <v>92</v>
      </c>
      <c r="F49" s="42"/>
      <c r="G49" s="46">
        <f t="shared" si="5"/>
        <v>2.3299999999999983</v>
      </c>
      <c r="H49" s="133">
        <f t="shared" si="0"/>
        <v>2.0200000000000102</v>
      </c>
      <c r="I49" s="88">
        <f t="shared" si="1"/>
        <v>0.30999999999998806</v>
      </c>
      <c r="J49" s="38"/>
      <c r="K49" s="38"/>
      <c r="L49" s="118">
        <v>86.980999999999995</v>
      </c>
      <c r="M49" s="49">
        <v>90</v>
      </c>
      <c r="N49" s="77" t="s">
        <v>92</v>
      </c>
      <c r="O49" s="38"/>
      <c r="P49" s="117">
        <f t="shared" si="2"/>
        <v>2.3300000000000125</v>
      </c>
      <c r="Q49" s="133">
        <f t="shared" si="3"/>
        <v>2.3499999999999943</v>
      </c>
      <c r="R49" s="88">
        <f t="shared" si="4"/>
        <v>-1.999999999998181E-2</v>
      </c>
      <c r="S49" s="36"/>
      <c r="V49" s="2"/>
      <c r="X49" s="2"/>
    </row>
    <row r="50" spans="1:24" s="2" customFormat="1">
      <c r="A50" s="48">
        <v>20</v>
      </c>
      <c r="B50" s="105"/>
      <c r="C50" s="118">
        <v>85.81</v>
      </c>
      <c r="D50" s="48">
        <v>89</v>
      </c>
      <c r="E50" s="77" t="s">
        <v>93</v>
      </c>
      <c r="F50" s="42"/>
      <c r="G50" s="46">
        <f t="shared" si="5"/>
        <v>2.3299999999999983</v>
      </c>
      <c r="H50" s="133">
        <f t="shared" si="0"/>
        <v>2.269999999999996</v>
      </c>
      <c r="I50" s="88">
        <f t="shared" si="1"/>
        <v>6.0000000000002274E-2</v>
      </c>
      <c r="J50" s="38"/>
      <c r="K50" s="38"/>
      <c r="L50" s="118">
        <v>84.650999999999996</v>
      </c>
      <c r="M50" s="49">
        <v>87.71</v>
      </c>
      <c r="N50" s="77" t="s">
        <v>93</v>
      </c>
      <c r="O50" s="38"/>
      <c r="P50" s="117">
        <f t="shared" si="2"/>
        <v>2.3299999999999983</v>
      </c>
      <c r="Q50" s="133">
        <f t="shared" si="3"/>
        <v>2.2900000000000063</v>
      </c>
      <c r="R50" s="88">
        <f t="shared" si="4"/>
        <v>3.9999999999992042E-2</v>
      </c>
      <c r="S50" s="36"/>
    </row>
    <row r="51" spans="1:24">
      <c r="A51" s="48">
        <v>20</v>
      </c>
      <c r="B51" s="105"/>
      <c r="C51" s="118">
        <v>83.48</v>
      </c>
      <c r="D51" s="48">
        <v>86.46</v>
      </c>
      <c r="E51" s="77" t="s">
        <v>97</v>
      </c>
      <c r="F51" s="42"/>
      <c r="G51" s="46">
        <f t="shared" si="5"/>
        <v>2.3299999999999983</v>
      </c>
      <c r="H51" s="133">
        <f t="shared" si="0"/>
        <v>2.5400000000000063</v>
      </c>
      <c r="I51" s="88">
        <f t="shared" si="1"/>
        <v>-0.21000000000000796</v>
      </c>
      <c r="J51" s="38"/>
      <c r="K51" s="38"/>
      <c r="L51" s="118">
        <v>82.320999999999998</v>
      </c>
      <c r="M51" s="49">
        <v>85.5</v>
      </c>
      <c r="N51" s="77" t="s">
        <v>97</v>
      </c>
      <c r="O51" s="38"/>
      <c r="P51" s="117">
        <f t="shared" si="2"/>
        <v>2.3299999999999983</v>
      </c>
      <c r="Q51" s="133">
        <f t="shared" si="3"/>
        <v>2.2099999999999937</v>
      </c>
      <c r="R51" s="88">
        <f t="shared" si="4"/>
        <v>0.12000000000000455</v>
      </c>
      <c r="S51" s="2"/>
    </row>
    <row r="52" spans="1:24" ht="15.75" thickBot="1">
      <c r="A52" s="48">
        <v>20</v>
      </c>
      <c r="B52" s="105"/>
      <c r="C52" s="118">
        <v>81.150000000000006</v>
      </c>
      <c r="D52" s="48">
        <v>84.34</v>
      </c>
      <c r="E52" s="77" t="s">
        <v>98</v>
      </c>
      <c r="F52" s="42"/>
      <c r="G52" s="46">
        <f t="shared" si="5"/>
        <v>2.3299999999999983</v>
      </c>
      <c r="H52" s="133"/>
      <c r="I52" s="88"/>
      <c r="J52" s="38"/>
      <c r="K52" s="38"/>
      <c r="L52" s="119"/>
      <c r="M52" s="84"/>
      <c r="N52" s="78" t="s">
        <v>61</v>
      </c>
      <c r="O52" s="42"/>
      <c r="P52" s="81"/>
      <c r="Q52" s="82" t="str">
        <f>IF(OR(ISBLANK(M52),0),"",#REF!-M52)</f>
        <v/>
      </c>
      <c r="R52" s="83" t="str">
        <f t="shared" si="4"/>
        <v/>
      </c>
      <c r="S52" s="36"/>
    </row>
    <row r="53" spans="1:24" ht="15.75" thickBot="1">
      <c r="A53" s="48"/>
      <c r="B53" s="106"/>
      <c r="C53" s="119"/>
      <c r="D53" s="84"/>
      <c r="E53" s="78" t="s">
        <v>61</v>
      </c>
      <c r="F53" s="42"/>
      <c r="G53" s="81"/>
      <c r="H53" s="82"/>
      <c r="I53" s="83"/>
      <c r="J53" s="38"/>
      <c r="K53" s="38"/>
      <c r="L53" s="80" t="s">
        <v>39</v>
      </c>
      <c r="M53" s="86"/>
      <c r="N53" s="73"/>
      <c r="O53" s="42"/>
      <c r="P53" s="74"/>
      <c r="Q53" s="115" t="s">
        <v>40</v>
      </c>
      <c r="R53" s="50">
        <f>SUM(R16:R52)</f>
        <v>3.2520000000000095</v>
      </c>
      <c r="S53" s="36"/>
    </row>
    <row r="54" spans="1:24" ht="15.75" thickBot="1">
      <c r="A54" s="36"/>
      <c r="B54" s="36"/>
      <c r="C54" s="80" t="s">
        <v>39</v>
      </c>
      <c r="D54" s="86"/>
      <c r="E54" s="73"/>
      <c r="F54" s="42"/>
      <c r="G54" s="74"/>
      <c r="H54" s="75" t="s">
        <v>40</v>
      </c>
      <c r="I54" s="50">
        <f>SUM(I16:I53)</f>
        <v>3.289999999999992</v>
      </c>
      <c r="J54" s="38"/>
      <c r="K54" s="38"/>
      <c r="S54" s="36"/>
    </row>
    <row r="55" spans="1:24">
      <c r="A55" s="36"/>
      <c r="B55" s="36"/>
      <c r="C55" s="36"/>
      <c r="D55" s="36"/>
      <c r="E55" s="73"/>
      <c r="F55" s="42"/>
      <c r="G55" s="36"/>
      <c r="H55" s="36"/>
      <c r="I55" s="36"/>
      <c r="J55" s="38"/>
      <c r="K55" s="38"/>
      <c r="L55" s="38"/>
      <c r="M55" s="38"/>
      <c r="N55" s="38"/>
      <c r="O55" s="42"/>
      <c r="P55" s="36"/>
    </row>
    <row r="56" spans="1:24">
      <c r="A56" s="36"/>
      <c r="B56" s="36"/>
      <c r="C56" s="36"/>
      <c r="D56" s="36"/>
      <c r="E56" s="73"/>
      <c r="F56" s="42"/>
      <c r="G56" s="36"/>
      <c r="H56" s="36"/>
      <c r="I56" s="36"/>
      <c r="J56" s="36"/>
      <c r="K56" s="38"/>
      <c r="L56" s="51" t="s">
        <v>41</v>
      </c>
      <c r="M56" s="38"/>
      <c r="N56" s="38"/>
      <c r="O56" s="38"/>
      <c r="P56" s="36"/>
      <c r="Q56" s="36"/>
      <c r="R56" s="36"/>
    </row>
    <row r="57" spans="1:24">
      <c r="A57" s="51" t="s">
        <v>41</v>
      </c>
      <c r="B57" s="36"/>
      <c r="C57" s="36"/>
      <c r="D57" s="36"/>
      <c r="E57" s="36"/>
      <c r="F57" s="36"/>
      <c r="G57" s="36"/>
      <c r="H57" s="36"/>
      <c r="I57" s="36"/>
      <c r="J57" s="36"/>
      <c r="K57" s="38"/>
      <c r="L57" s="38"/>
      <c r="M57" s="38"/>
      <c r="N57" s="38"/>
      <c r="O57" s="38"/>
      <c r="P57" s="36"/>
      <c r="Q57" s="36"/>
      <c r="R57" s="36"/>
    </row>
    <row r="58" spans="1:24" ht="15.75" thickBot="1">
      <c r="A58" s="36"/>
      <c r="B58" s="36"/>
      <c r="C58" s="36"/>
      <c r="D58" s="36"/>
      <c r="E58" s="36"/>
      <c r="F58" s="36"/>
      <c r="G58" s="36"/>
      <c r="H58" s="36"/>
      <c r="I58" s="36"/>
      <c r="J58" s="36"/>
      <c r="K58" s="38"/>
      <c r="L58" s="42"/>
      <c r="M58" s="42"/>
    </row>
    <row r="59" spans="1:24">
      <c r="A59" s="36"/>
      <c r="B59" s="36"/>
      <c r="C59" s="52"/>
      <c r="D59" s="53" t="s">
        <v>42</v>
      </c>
      <c r="E59" s="54" t="s">
        <v>43</v>
      </c>
      <c r="F59" s="54" t="s">
        <v>44</v>
      </c>
      <c r="G59" s="55" t="s">
        <v>45</v>
      </c>
      <c r="H59" s="56" t="s">
        <v>36</v>
      </c>
      <c r="I59" s="36"/>
      <c r="L59" s="42"/>
      <c r="M59" s="42"/>
    </row>
    <row r="60" spans="1:24" ht="15.75" thickBot="1">
      <c r="A60" s="36"/>
      <c r="B60" s="36"/>
      <c r="C60" s="57" t="s">
        <v>46</v>
      </c>
      <c r="D60" s="58"/>
      <c r="E60" s="59">
        <f>F61-D53-M52</f>
        <v>0</v>
      </c>
      <c r="F60" s="60"/>
      <c r="G60" s="61">
        <f>F61-D54-M53</f>
        <v>0</v>
      </c>
      <c r="H60" s="62">
        <f>D60-G60</f>
        <v>0</v>
      </c>
      <c r="I60" s="36"/>
      <c r="L60" s="42"/>
      <c r="M60" s="42"/>
    </row>
    <row r="61" spans="1:24">
      <c r="A61" s="63" t="s">
        <v>53</v>
      </c>
      <c r="B61" s="36"/>
      <c r="C61" s="42"/>
      <c r="D61" s="42"/>
      <c r="E61" s="42"/>
      <c r="F61" s="64"/>
      <c r="G61" s="36" t="s">
        <v>11</v>
      </c>
      <c r="H61" s="36"/>
      <c r="I61" s="36"/>
      <c r="L61" s="42"/>
    </row>
    <row r="62" spans="1:24" ht="15.75" thickBot="1">
      <c r="A62" s="63"/>
      <c r="B62" s="36"/>
      <c r="C62" s="42"/>
      <c r="D62" s="42"/>
      <c r="E62" s="42"/>
      <c r="F62" s="64"/>
      <c r="G62" s="36"/>
      <c r="H62" s="36"/>
      <c r="I62" s="36"/>
    </row>
    <row r="63" spans="1:24" ht="18.75">
      <c r="A63" s="65" t="s">
        <v>47</v>
      </c>
      <c r="B63" s="66"/>
      <c r="C63" s="66"/>
      <c r="D63" s="66"/>
      <c r="E63" s="66"/>
      <c r="F63" s="66"/>
      <c r="G63" s="66"/>
      <c r="H63" s="66"/>
      <c r="I63" s="66"/>
      <c r="J63" s="66"/>
      <c r="K63" s="67"/>
      <c r="L63" s="42"/>
      <c r="M63" s="89" t="s">
        <v>49</v>
      </c>
      <c r="N63" s="90"/>
      <c r="O63" s="90"/>
      <c r="P63" s="90"/>
      <c r="Q63" s="90"/>
      <c r="R63" s="90"/>
      <c r="S63" s="26"/>
      <c r="T63" s="27"/>
    </row>
    <row r="64" spans="1:24" s="2" customFormat="1" ht="19.5" thickBot="1">
      <c r="A64" s="69" t="s">
        <v>104</v>
      </c>
      <c r="B64" s="69"/>
      <c r="C64" s="69"/>
      <c r="D64" s="69"/>
      <c r="E64" s="69"/>
      <c r="F64" s="69"/>
      <c r="G64" s="69"/>
      <c r="H64" s="69"/>
      <c r="I64" s="69"/>
      <c r="J64" s="69"/>
      <c r="K64" s="70"/>
      <c r="L64" s="71"/>
      <c r="M64" s="91" t="s">
        <v>50</v>
      </c>
      <c r="N64" s="92"/>
      <c r="O64" s="92"/>
      <c r="P64" s="92"/>
      <c r="Q64" s="92"/>
      <c r="R64" s="92"/>
      <c r="S64" s="28"/>
      <c r="T64" s="29"/>
      <c r="U64"/>
    </row>
    <row r="65" spans="1:21" s="2" customFormat="1" ht="25.5" customHeight="1">
      <c r="A65" s="150" t="s">
        <v>103</v>
      </c>
      <c r="B65" s="150"/>
      <c r="C65" s="150"/>
      <c r="D65" s="150"/>
      <c r="E65" s="150"/>
      <c r="F65" s="150"/>
      <c r="G65" s="150"/>
      <c r="H65" s="150"/>
      <c r="I65" s="150"/>
      <c r="J65" s="150"/>
      <c r="K65" s="151"/>
      <c r="L65" s="71"/>
      <c r="M65" s="87"/>
      <c r="N65" s="87"/>
      <c r="O65" s="87"/>
      <c r="P65" s="87"/>
      <c r="Q65" s="87"/>
      <c r="R65" s="87"/>
    </row>
    <row r="66" spans="1:21">
      <c r="A66" s="69" t="s">
        <v>109</v>
      </c>
      <c r="B66" s="69"/>
      <c r="C66" s="69"/>
      <c r="D66" s="69"/>
      <c r="E66" s="69"/>
      <c r="F66" s="69"/>
      <c r="G66" s="69"/>
      <c r="H66" s="69"/>
      <c r="I66" s="69"/>
      <c r="J66" s="69"/>
      <c r="K66" s="70"/>
      <c r="L66" s="44"/>
      <c r="U66" s="2"/>
    </row>
    <row r="67" spans="1:21">
      <c r="A67" s="69" t="s">
        <v>111</v>
      </c>
      <c r="B67" s="69"/>
      <c r="C67" s="69"/>
      <c r="D67" s="69"/>
      <c r="E67" s="69"/>
      <c r="F67" s="69"/>
      <c r="G67" s="69"/>
      <c r="H67" s="69"/>
      <c r="I67" s="69"/>
      <c r="J67" s="69"/>
      <c r="K67" s="70"/>
      <c r="L67" s="44"/>
      <c r="M67" s="2"/>
      <c r="N67" s="2"/>
      <c r="O67" s="2"/>
      <c r="P67" s="2"/>
      <c r="Q67" s="2"/>
      <c r="R67" s="2"/>
    </row>
    <row r="68" spans="1:21">
      <c r="A68" s="69" t="s">
        <v>105</v>
      </c>
      <c r="B68" s="69"/>
      <c r="C68" s="69"/>
      <c r="D68" s="69"/>
      <c r="E68" s="69"/>
      <c r="F68" s="69"/>
      <c r="G68" s="69"/>
      <c r="H68" s="69"/>
      <c r="I68" s="69"/>
      <c r="J68" s="69"/>
      <c r="K68" s="70"/>
      <c r="L68" s="44"/>
      <c r="M68" s="2"/>
      <c r="N68" s="2"/>
      <c r="O68" s="2"/>
      <c r="P68" s="2"/>
      <c r="Q68" s="2"/>
      <c r="R68" s="2"/>
      <c r="S68" s="2"/>
      <c r="T68" s="2"/>
    </row>
    <row r="69" spans="1:21">
      <c r="A69" s="69" t="s">
        <v>108</v>
      </c>
      <c r="B69" s="69"/>
      <c r="C69" s="69"/>
      <c r="D69" s="69"/>
      <c r="E69" s="69"/>
      <c r="F69" s="69"/>
      <c r="G69" s="69"/>
      <c r="H69" s="69"/>
      <c r="I69" s="69"/>
      <c r="J69" s="69"/>
      <c r="K69" s="70"/>
      <c r="L69" s="36"/>
      <c r="S69" s="2"/>
      <c r="T69" s="2"/>
    </row>
    <row r="70" spans="1:21">
      <c r="A70" s="68" t="s">
        <v>110</v>
      </c>
      <c r="B70" s="69"/>
      <c r="C70" s="69"/>
      <c r="D70" s="69"/>
      <c r="E70" s="69"/>
      <c r="F70" s="69"/>
      <c r="G70" s="69"/>
      <c r="H70" s="69"/>
      <c r="I70" s="69"/>
      <c r="J70" s="69"/>
      <c r="K70" s="70"/>
      <c r="L70" s="36"/>
    </row>
    <row r="71" spans="1:21" ht="20.100000000000001" customHeight="1">
      <c r="A71" s="68" t="s">
        <v>106</v>
      </c>
      <c r="B71" s="69"/>
      <c r="C71" s="69"/>
      <c r="D71" s="69"/>
      <c r="E71" s="69"/>
      <c r="F71" s="69"/>
      <c r="G71" s="69"/>
      <c r="H71" s="69"/>
      <c r="I71" s="69"/>
      <c r="J71" s="69"/>
      <c r="K71" s="70"/>
      <c r="L71" s="36"/>
    </row>
    <row r="72" spans="1:21" ht="20.100000000000001" customHeight="1">
      <c r="A72" s="68" t="s">
        <v>107</v>
      </c>
      <c r="B72" s="69"/>
      <c r="C72" s="69"/>
      <c r="D72" s="69"/>
      <c r="E72" s="69"/>
      <c r="F72" s="69"/>
      <c r="G72" s="69"/>
      <c r="H72" s="69"/>
      <c r="I72" s="69"/>
      <c r="J72" s="69"/>
      <c r="K72" s="70"/>
      <c r="L72" s="36"/>
    </row>
    <row r="73" spans="1:21">
      <c r="A73" s="68" t="s">
        <v>113</v>
      </c>
      <c r="B73" s="69"/>
      <c r="C73" s="69"/>
      <c r="D73" s="69"/>
      <c r="E73" s="69"/>
      <c r="F73" s="69"/>
      <c r="G73" s="69"/>
      <c r="H73" s="69"/>
      <c r="I73" s="69"/>
      <c r="J73" s="69"/>
      <c r="K73" s="70"/>
      <c r="L73" s="36"/>
    </row>
    <row r="74" spans="1:21" ht="15.75" thickBot="1">
      <c r="A74" s="72" t="s">
        <v>112</v>
      </c>
      <c r="B74" s="69"/>
      <c r="C74" s="69"/>
      <c r="D74" s="69"/>
      <c r="E74" s="69"/>
      <c r="F74" s="69"/>
      <c r="G74" s="69"/>
      <c r="H74" s="69"/>
      <c r="I74" s="69"/>
      <c r="J74" s="69"/>
      <c r="K74" s="70"/>
    </row>
    <row r="75" spans="1:21" ht="16.5" thickBot="1">
      <c r="A75" s="36" t="s">
        <v>114</v>
      </c>
      <c r="B75" s="98"/>
      <c r="C75" s="108"/>
      <c r="D75" s="108"/>
      <c r="E75" s="108"/>
      <c r="F75" s="108"/>
      <c r="G75" s="108"/>
      <c r="H75" s="132"/>
      <c r="I75" s="132"/>
      <c r="J75" s="132"/>
      <c r="K75" s="132"/>
      <c r="L75" s="131"/>
      <c r="M75" s="131"/>
      <c r="N75" s="131"/>
      <c r="O75" s="131"/>
      <c r="P75" s="131"/>
      <c r="Q75" s="131"/>
      <c r="R75" s="131"/>
      <c r="S75" s="131"/>
    </row>
    <row r="76" spans="1:21">
      <c r="A76" s="36" t="s">
        <v>115</v>
      </c>
    </row>
    <row r="77" spans="1:21">
      <c r="A77" s="36"/>
      <c r="B77" s="36"/>
      <c r="C77" s="36"/>
      <c r="D77" s="36"/>
      <c r="E77" s="36"/>
      <c r="F77" s="36"/>
      <c r="G77" s="36"/>
      <c r="H77" s="36"/>
      <c r="I77" s="36"/>
      <c r="J77" s="36"/>
      <c r="K77" s="36"/>
      <c r="L77" s="36"/>
    </row>
    <row r="78" spans="1:21">
      <c r="A78" s="36"/>
      <c r="B78" s="36"/>
      <c r="C78" s="36"/>
      <c r="D78" s="36"/>
      <c r="E78" s="36"/>
      <c r="F78" s="36"/>
      <c r="G78" s="36"/>
      <c r="H78" s="36"/>
      <c r="I78" s="36"/>
      <c r="J78" s="36"/>
      <c r="K78" s="36"/>
      <c r="L78" s="36"/>
    </row>
    <row r="79" spans="1:21">
      <c r="A79" s="36"/>
      <c r="B79" s="36"/>
      <c r="C79" s="36"/>
      <c r="D79" s="36"/>
      <c r="E79" s="36"/>
      <c r="F79" s="36"/>
      <c r="G79" s="36"/>
      <c r="H79" s="36"/>
      <c r="I79" s="36"/>
      <c r="J79" s="36"/>
      <c r="K79" s="36"/>
      <c r="L79" s="36"/>
    </row>
    <row r="80" spans="1:21">
      <c r="A80" s="36"/>
      <c r="B80" s="36"/>
      <c r="C80" s="36"/>
      <c r="D80" s="36"/>
      <c r="E80" s="36"/>
      <c r="F80" s="36"/>
      <c r="G80" s="36"/>
      <c r="H80" s="36"/>
      <c r="I80" s="36"/>
      <c r="J80" s="36"/>
      <c r="K80" s="36"/>
      <c r="L80" s="36"/>
    </row>
    <row r="81" spans="1:12">
      <c r="A81" s="36"/>
      <c r="B81" s="36"/>
      <c r="C81" s="36"/>
      <c r="D81" s="36"/>
      <c r="E81" s="36"/>
      <c r="F81" s="36"/>
      <c r="G81" s="36"/>
      <c r="H81" s="36"/>
      <c r="I81" s="36"/>
      <c r="J81" s="36"/>
      <c r="K81" s="36"/>
      <c r="L81" s="36"/>
    </row>
    <row r="82" spans="1:12">
      <c r="A82" s="36"/>
      <c r="B82" s="36"/>
      <c r="C82" s="36"/>
      <c r="D82" s="36"/>
      <c r="E82" s="36"/>
      <c r="F82" s="36"/>
      <c r="G82" s="36"/>
      <c r="H82" s="36"/>
      <c r="I82" s="36"/>
      <c r="J82" s="36"/>
      <c r="K82" s="36"/>
      <c r="L82" s="36"/>
    </row>
    <row r="83" spans="1:12">
      <c r="A83" s="36"/>
      <c r="B83" s="36"/>
      <c r="C83" s="36"/>
      <c r="D83" s="36"/>
      <c r="E83" s="36"/>
      <c r="F83" s="36"/>
      <c r="G83" s="36"/>
      <c r="H83" s="36"/>
      <c r="I83" s="36"/>
      <c r="J83" s="36"/>
      <c r="K83" s="36"/>
      <c r="L83" s="36"/>
    </row>
    <row r="84" spans="1:12">
      <c r="A84" s="36"/>
      <c r="B84" s="36"/>
      <c r="C84" s="36"/>
      <c r="D84" s="36"/>
      <c r="E84" s="36"/>
      <c r="F84" s="36"/>
      <c r="G84" s="36"/>
      <c r="H84" s="36"/>
      <c r="I84" s="36"/>
      <c r="L84" s="36"/>
    </row>
    <row r="85" spans="1:12">
      <c r="A85" s="36"/>
      <c r="B85" s="36"/>
      <c r="C85" s="36"/>
      <c r="D85" s="36"/>
      <c r="E85" s="36"/>
      <c r="F85" s="36"/>
      <c r="G85" s="36"/>
      <c r="H85" s="36"/>
      <c r="I85" s="36"/>
      <c r="L85" s="36"/>
    </row>
    <row r="86" spans="1:12">
      <c r="A86" s="36"/>
      <c r="B86" s="36"/>
      <c r="C86" s="36"/>
      <c r="D86" s="36"/>
      <c r="E86" s="36"/>
      <c r="F86" s="36"/>
      <c r="G86" s="36"/>
      <c r="H86" s="36"/>
      <c r="I86" s="36"/>
    </row>
    <row r="87" spans="1:12">
      <c r="A87" s="36"/>
      <c r="B87" s="36"/>
      <c r="C87" s="36"/>
      <c r="D87" s="36"/>
      <c r="E87" s="36"/>
      <c r="F87" s="36"/>
      <c r="G87" s="36"/>
      <c r="H87" s="36"/>
      <c r="I87" s="36"/>
    </row>
  </sheetData>
  <mergeCells count="18">
    <mergeCell ref="A2:B2"/>
    <mergeCell ref="A6:B6"/>
    <mergeCell ref="A7:B7"/>
    <mergeCell ref="C2:F2"/>
    <mergeCell ref="C7:F7"/>
    <mergeCell ref="C6:F6"/>
    <mergeCell ref="A3:B3"/>
    <mergeCell ref="A4:B4"/>
    <mergeCell ref="C4:F4"/>
    <mergeCell ref="A5:B5"/>
    <mergeCell ref="C11:I11"/>
    <mergeCell ref="C12:D13"/>
    <mergeCell ref="A65:K65"/>
    <mergeCell ref="L12:M13"/>
    <mergeCell ref="A8:B8"/>
    <mergeCell ref="C8:F8"/>
    <mergeCell ref="G12:I13"/>
    <mergeCell ref="P13:R1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Upper Layer</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Xabier Sarasola</dc:creator>
  <cp:lastModifiedBy>bobinage 927</cp:lastModifiedBy>
  <dcterms:created xsi:type="dcterms:W3CDTF">2013-10-07T13:51:29Z</dcterms:created>
  <dcterms:modified xsi:type="dcterms:W3CDTF">2015-10-07T13:38:40Z</dcterms:modified>
</cp:coreProperties>
</file>