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15" windowWidth="9885" windowHeight="7545" activeTab="1"/>
  </bookViews>
  <sheets>
    <sheet name="CABLE" sheetId="3" r:id="rId1"/>
    <sheet name="Inner Layer" sheetId="17" r:id="rId2"/>
    <sheet name="Comments" sheetId="4" r:id="rId3"/>
  </sheets>
  <calcPr calcId="145621"/>
</workbook>
</file>

<file path=xl/calcChain.xml><?xml version="1.0" encoding="utf-8"?>
<calcChain xmlns="http://schemas.openxmlformats.org/spreadsheetml/2006/main">
  <c r="I52" i="17" l="1"/>
  <c r="L15" i="17"/>
  <c r="P15" i="17" s="1"/>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C15" i="17"/>
  <c r="C16" i="17" l="1"/>
  <c r="G16" i="17" s="1"/>
  <c r="I16" i="17" s="1"/>
  <c r="R15" i="17"/>
  <c r="L16" i="17"/>
  <c r="A51" i="17"/>
  <c r="A48" i="17"/>
  <c r="A46" i="17"/>
  <c r="A44" i="17"/>
  <c r="A42" i="17"/>
  <c r="A40" i="17"/>
  <c r="A38" i="17"/>
  <c r="A36" i="17"/>
  <c r="A34" i="17"/>
  <c r="A32" i="17"/>
  <c r="A28" i="17"/>
  <c r="A26" i="17"/>
  <c r="A24" i="17"/>
  <c r="A22" i="17"/>
  <c r="A20" i="17"/>
  <c r="A18" i="17"/>
  <c r="C17" i="17" l="1"/>
  <c r="L17" i="17"/>
  <c r="R51" i="17"/>
  <c r="Q51" i="17"/>
  <c r="P16" i="17"/>
  <c r="R16" i="17" s="1"/>
  <c r="H15" i="17"/>
  <c r="G15" i="17"/>
  <c r="C18" i="17" l="1"/>
  <c r="G17" i="17"/>
  <c r="I17" i="17" s="1"/>
  <c r="L18" i="17"/>
  <c r="P17" i="17"/>
  <c r="R17" i="17" s="1"/>
  <c r="G59" i="17"/>
  <c r="H59" i="17" s="1"/>
  <c r="E59" i="17"/>
  <c r="C19" i="17" l="1"/>
  <c r="G19" i="17" s="1"/>
  <c r="I19" i="17" s="1"/>
  <c r="G18" i="17"/>
  <c r="I18" i="17" s="1"/>
  <c r="L19" i="17"/>
  <c r="P18" i="17"/>
  <c r="R18" i="17" s="1"/>
  <c r="A16" i="17"/>
  <c r="C20" i="17" l="1"/>
  <c r="G20" i="17" s="1"/>
  <c r="I20" i="17" s="1"/>
  <c r="L20" i="17"/>
  <c r="P19" i="17"/>
  <c r="R19" i="17" s="1"/>
  <c r="I15" i="17"/>
  <c r="C21" i="17" l="1"/>
  <c r="L21" i="17"/>
  <c r="P21" i="17" s="1"/>
  <c r="R21" i="17" s="1"/>
  <c r="P20" i="17"/>
  <c r="R20" i="17" s="1"/>
  <c r="C22" i="17" l="1"/>
  <c r="G22" i="17"/>
  <c r="I22" i="17" s="1"/>
  <c r="G21" i="17"/>
  <c r="I21" i="17" s="1"/>
  <c r="L22" i="17"/>
  <c r="P22" i="17" s="1"/>
  <c r="R22" i="17" s="1"/>
  <c r="C23" i="17" l="1"/>
  <c r="G23" i="17"/>
  <c r="I23" i="17" s="1"/>
  <c r="L23" i="17"/>
  <c r="P23" i="17" s="1"/>
  <c r="R23" i="17" s="1"/>
  <c r="C24" i="17" l="1"/>
  <c r="G24" i="17"/>
  <c r="I24" i="17" s="1"/>
  <c r="L24" i="17"/>
  <c r="P24" i="17" s="1"/>
  <c r="R24" i="17" s="1"/>
  <c r="C25" i="17" l="1"/>
  <c r="G25" i="17"/>
  <c r="I25" i="17" s="1"/>
  <c r="L25" i="17"/>
  <c r="P25" i="17" s="1"/>
  <c r="R25" i="17" s="1"/>
  <c r="C26" i="17" l="1"/>
  <c r="G26" i="17" s="1"/>
  <c r="I26" i="17" s="1"/>
  <c r="L26" i="17"/>
  <c r="P26" i="17" s="1"/>
  <c r="R26" i="17" s="1"/>
  <c r="C27" i="17" l="1"/>
  <c r="G27" i="17"/>
  <c r="I27" i="17" s="1"/>
  <c r="L27" i="17"/>
  <c r="P27" i="17" s="1"/>
  <c r="R27" i="17" s="1"/>
  <c r="C28" i="17" l="1"/>
  <c r="G28" i="17"/>
  <c r="I28" i="17" s="1"/>
  <c r="L28" i="17"/>
  <c r="P28" i="17" s="1"/>
  <c r="R28" i="17" s="1"/>
  <c r="C29" i="17" l="1"/>
  <c r="G29" i="17"/>
  <c r="I29" i="17" s="1"/>
  <c r="L29" i="17"/>
  <c r="C30" i="17" l="1"/>
  <c r="G30" i="17" s="1"/>
  <c r="I30" i="17" s="1"/>
  <c r="L30" i="17"/>
  <c r="P29" i="17"/>
  <c r="R29" i="17" s="1"/>
  <c r="C31" i="17" l="1"/>
  <c r="G31" i="17" s="1"/>
  <c r="I31" i="17" s="1"/>
  <c r="L31" i="17"/>
  <c r="P31" i="17" s="1"/>
  <c r="R31" i="17" s="1"/>
  <c r="P30" i="17"/>
  <c r="R30" i="17" s="1"/>
  <c r="C32" i="17" l="1"/>
  <c r="G32" i="17"/>
  <c r="I32" i="17" s="1"/>
  <c r="L32" i="17"/>
  <c r="C33" i="17" l="1"/>
  <c r="G33" i="17" s="1"/>
  <c r="I33" i="17" s="1"/>
  <c r="L33" i="17"/>
  <c r="P33" i="17" s="1"/>
  <c r="R33" i="17" s="1"/>
  <c r="P32" i="17"/>
  <c r="R32" i="17" s="1"/>
  <c r="C34" i="17" l="1"/>
  <c r="G34" i="17" s="1"/>
  <c r="I34" i="17" s="1"/>
  <c r="L34" i="17"/>
  <c r="P34" i="17" s="1"/>
  <c r="R34" i="17" s="1"/>
  <c r="C35" i="17" l="1"/>
  <c r="G35" i="17" s="1"/>
  <c r="I35" i="17" s="1"/>
  <c r="L35" i="17"/>
  <c r="P35" i="17" s="1"/>
  <c r="R35" i="17" s="1"/>
  <c r="C36" i="17" l="1"/>
  <c r="G36" i="17"/>
  <c r="I36" i="17" s="1"/>
  <c r="L36" i="17"/>
  <c r="P36" i="17" s="1"/>
  <c r="R36" i="17" s="1"/>
  <c r="C37" i="17" l="1"/>
  <c r="G37" i="17"/>
  <c r="I37" i="17" s="1"/>
  <c r="L37" i="17"/>
  <c r="P37" i="17" s="1"/>
  <c r="R37" i="17" s="1"/>
  <c r="C38" i="17" l="1"/>
  <c r="G38" i="17"/>
  <c r="I38" i="17" s="1"/>
  <c r="L38" i="17"/>
  <c r="P38" i="17" s="1"/>
  <c r="R38" i="17" s="1"/>
  <c r="C39" i="17" l="1"/>
  <c r="G39" i="17"/>
  <c r="I39" i="17" s="1"/>
  <c r="L39" i="17"/>
  <c r="P39" i="17" s="1"/>
  <c r="R39" i="17" s="1"/>
  <c r="C40" i="17" l="1"/>
  <c r="G40" i="17"/>
  <c r="I40" i="17" s="1"/>
  <c r="L40" i="17"/>
  <c r="C41" i="17" l="1"/>
  <c r="G41" i="17"/>
  <c r="I41" i="17" s="1"/>
  <c r="L41" i="17"/>
  <c r="P41" i="17" s="1"/>
  <c r="R41" i="17" s="1"/>
  <c r="P40" i="17"/>
  <c r="R40" i="17" s="1"/>
  <c r="C42" i="17" l="1"/>
  <c r="G42" i="17"/>
  <c r="I42" i="17" s="1"/>
  <c r="L42" i="17"/>
  <c r="P42" i="17" s="1"/>
  <c r="R42" i="17" s="1"/>
  <c r="C43" i="17" l="1"/>
  <c r="G43" i="17"/>
  <c r="I43" i="17" s="1"/>
  <c r="L43" i="17"/>
  <c r="P43" i="17" s="1"/>
  <c r="R43" i="17" s="1"/>
  <c r="C44" i="17" l="1"/>
  <c r="G44" i="17" s="1"/>
  <c r="I44" i="17" s="1"/>
  <c r="L44" i="17"/>
  <c r="P44" i="17" s="1"/>
  <c r="R44" i="17" s="1"/>
  <c r="C45" i="17" l="1"/>
  <c r="G45" i="17" s="1"/>
  <c r="I45" i="17" s="1"/>
  <c r="L45" i="17"/>
  <c r="P45" i="17" s="1"/>
  <c r="R45" i="17" s="1"/>
  <c r="C46" i="17" l="1"/>
  <c r="G46" i="17" s="1"/>
  <c r="I46" i="17" s="1"/>
  <c r="L46" i="17"/>
  <c r="P46" i="17" s="1"/>
  <c r="R46" i="17" s="1"/>
  <c r="C47" i="17" l="1"/>
  <c r="G47" i="17"/>
  <c r="I47" i="17" s="1"/>
  <c r="L47" i="17"/>
  <c r="P47" i="17" s="1"/>
  <c r="R47" i="17" s="1"/>
  <c r="C48" i="17" l="1"/>
  <c r="G48" i="17"/>
  <c r="I48" i="17" s="1"/>
  <c r="L48" i="17"/>
  <c r="P48" i="17" s="1"/>
  <c r="R48" i="17" s="1"/>
  <c r="C49" i="17" l="1"/>
  <c r="G49" i="17"/>
  <c r="I49" i="17" s="1"/>
  <c r="L49" i="17"/>
  <c r="P49" i="17" s="1"/>
  <c r="R49" i="17" s="1"/>
  <c r="C50" i="17" l="1"/>
  <c r="G50" i="17" s="1"/>
  <c r="I50" i="17" s="1"/>
  <c r="L50" i="17"/>
  <c r="P50" i="17" s="1"/>
  <c r="R50" i="17" s="1"/>
  <c r="R52" i="17" s="1"/>
  <c r="C51" i="17" l="1"/>
  <c r="G52" i="17" s="1"/>
  <c r="G51" i="17"/>
  <c r="I51" i="17" s="1"/>
  <c r="I53" i="17" s="1"/>
</calcChain>
</file>

<file path=xl/sharedStrings.xml><?xml version="1.0" encoding="utf-8"?>
<sst xmlns="http://schemas.openxmlformats.org/spreadsheetml/2006/main" count="238" uniqueCount="120">
  <si>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</si>
  <si>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</si>
  <si>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</si>
  <si>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</si>
  <si>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</si>
  <si>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</si>
  <si>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</si>
  <si>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</si>
  <si>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</si>
  <si>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</si>
  <si>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</si>
  <si>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</si>
  <si>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</si>
  <si>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</si>
  <si>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</si>
  <si>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</si>
  <si>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</si>
  <si>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</si>
  <si>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</si>
  <si>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</si>
  <si>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</si>
  <si>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</si>
  <si>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</si>
  <si>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</si>
  <si>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</si>
  <si>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</si>
  <si>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</si>
  <si>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</si>
  <si>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</si>
  <si>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</si>
  <si>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</si>
  <si>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</si>
  <si>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</si>
  <si>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</si>
  <si>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</si>
  <si>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</si>
  <si>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</si>
  <si>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</si>
  <si>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</si>
  <si>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</si>
  <si>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</si>
  <si>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</si>
  <si>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</si>
  <si>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</si>
  <si>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</si>
  <si>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</si>
  <si>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</si>
  <si>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</si>
  <si>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</si>
  <si>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</si>
  <si>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</si>
  <si>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</si>
  <si>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</si>
  <si>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</si>
  <si>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</si>
  <si>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</si>
  <si>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</si>
  <si>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</si>
  <si>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</si>
  <si>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</si>
  <si>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</si>
  <si>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</si>
  <si>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</si>
  <si>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</si>
  <si>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</si>
  <si>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</si>
  <si>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</si>
  <si>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</si>
  <si>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</si>
  <si>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</si>
  <si>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</si>
  <si>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</si>
  <si>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</si>
  <si>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</si>
  <si>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</si>
  <si>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</si>
  <si>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</si>
  <si>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</si>
  <si>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</si>
  <si>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</si>
  <si>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</si>
  <si>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</si>
  <si>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</si>
  <si>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</si>
  <si>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</si>
  <si>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</si>
  <si>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</si>
  <si>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</si>
  <si>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</si>
  <si>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</si>
  <si>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Carlos Fernandes   Philippe Berard</t>
  </si>
  <si>
    <t>SMC11T-3</t>
  </si>
  <si>
    <t>TURN 27</t>
  </si>
  <si>
    <t>TURN 28</t>
  </si>
  <si>
    <t>TURN 29</t>
  </si>
  <si>
    <t>TURN 30</t>
  </si>
  <si>
    <t>TURN 31</t>
  </si>
  <si>
    <t>TURN 32</t>
  </si>
  <si>
    <t>TURN 33</t>
  </si>
  <si>
    <t>TURN 34</t>
  </si>
  <si>
    <t>TURN 35</t>
  </si>
  <si>
    <t xml:space="preserve">COUCHE INTERNE - COTE OPPOSE AUX CONNEXIONS </t>
  </si>
  <si>
    <t>COUCHE INTERNE - COTE CONNEXIONS</t>
  </si>
  <si>
    <t>H12OC0149A</t>
  </si>
  <si>
    <t>10 AVRIL 2014</t>
  </si>
  <si>
    <t>L=231.83  l=78.82  h=30.5</t>
  </si>
  <si>
    <t>Cote deuxieme espaceurs (petits) prise sans la fibre.</t>
  </si>
  <si>
    <t>Idem pour les petits espaceurs mais impossible de mettre la goupille de 4 nous avons mis une goupille de 2.4 qui ce retrouve de fait inclinée.</t>
  </si>
  <si>
    <t>Cotes premier espaceurs (larges) prises sans la fibre.</t>
  </si>
  <si>
    <t>Apres discution avec JUAN il a été décidé de mettre les goupilles de diamètre 4 dans les 2 premiers espaceurs approuvé par lui-même.</t>
  </si>
  <si>
    <t>Impossible de mettre la goupille de diamètre 4 dans les petits espaceurs nous en avons mis une de diamètre 2.4 mm</t>
  </si>
  <si>
    <t>Utilisation de l'outillage prévu pour pousser sur les 2 premiers espaceurs (LARGE) afin de pouvoir mettre la goupille de diamètre 4 .</t>
  </si>
  <si>
    <t>Pas de faut contact à la fin de la première couche</t>
  </si>
  <si>
    <t>22AVRIL 2014</t>
  </si>
  <si>
    <t>il reste 4 mètres de cable à la fin du bobinage de la première couche.Réalisation de 20 (TEN STACK) avec ce reste du cable.</t>
  </si>
  <si>
    <t>Defaults sur le cable coté mica central post (BOSSES).</t>
  </si>
  <si>
    <t>Apres discution avec JUAN il a été décidé de mettre les goupilles de diamètre 4 dans les 2 premiers espaceurs approuvé par lui-même en sa présence au bobinage.</t>
  </si>
  <si>
    <t>Suite a la réalisation de l`interlayeur et apres serage du cable avec outillage reprise de la cote coté CC 28 mm et coté COC31 mm</t>
  </si>
  <si>
    <t>Total pole LENGTH 231.83 mm cote prise sans la couche de fibre S2 GLASS pour isolation.Tension de départ 15 kg pour tout le bobinage validé par JUAN.</t>
  </si>
  <si>
    <t>Attention a la position du cable  le coté plein de l'insert mica doit etre positionné contre le central post (Cable utilisé insert mica plus cor)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</si>
</sst>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5">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14" fillId="0" borderId="0" xfId="0" applyFont="1" applyFill="1" applyBorder="1" applyAlignment="1">
      <alignment horizontal="center"/>
    </xf>
    <xf numFmtId="0" fontId="18" fillId="9" borderId="17" xfId="0" applyFont="1" applyFill="1" applyBorder="1" applyAlignment="1">
      <alignment horizontal="center" vertical="center"/>
    </xf>
    <xf numFmtId="0" fontId="0" fillId="0" borderId="10" xfId="0" applyBorder="1" applyAlignment="1">
      <alignment horizontal="left" vertical="center"/>
    </xf>
    <xf numFmtId="2" fontId="15" fillId="0" borderId="17" xfId="1" applyNumberFormat="1" applyFont="1" applyFill="1" applyBorder="1"/>
    <xf numFmtId="0" fontId="18" fillId="6" borderId="18" xfId="0" applyFont="1" applyFill="1" applyBorder="1" applyAlignment="1">
      <alignment horizontal="center" vertical="center"/>
    </xf>
    <xf numFmtId="0" fontId="26" fillId="0" borderId="0"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2" fillId="0" borderId="2"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0" fillId="0" borderId="0" xfId="1" applyFont="1" applyFill="1" applyBorder="1" applyAlignment="1">
      <alignment horizontal="center" vertical="center"/>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55</xdr:row>
      <xdr:rowOff>78441</xdr:rowOff>
    </xdr:from>
    <xdr:to>
      <xdr:col>15</xdr:col>
      <xdr:colOff>24401</xdr:colOff>
      <xdr:row>60</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51</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50</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53</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53</xdr:row>
      <xdr:rowOff>156883</xdr:rowOff>
    </xdr:from>
    <xdr:to>
      <xdr:col>12</xdr:col>
      <xdr:colOff>33617</xdr:colOff>
      <xdr:row>57</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31</xdr:row>
      <xdr:rowOff>182534</xdr:rowOff>
    </xdr:from>
    <xdr:to>
      <xdr:col>19</xdr:col>
      <xdr:colOff>0</xdr:colOff>
      <xdr:row>54</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54</xdr:row>
      <xdr:rowOff>0</xdr:rowOff>
    </xdr:from>
    <xdr:to>
      <xdr:col>19</xdr:col>
      <xdr:colOff>0</xdr:colOff>
      <xdr:row>57</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67236</xdr:colOff>
      <xdr:row>14</xdr:row>
      <xdr:rowOff>33618</xdr:rowOff>
    </xdr:from>
    <xdr:to>
      <xdr:col>5</xdr:col>
      <xdr:colOff>778086</xdr:colOff>
      <xdr:row>34</xdr:row>
      <xdr:rowOff>186018</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585883" y="3260912"/>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123266</xdr:colOff>
      <xdr:row>22</xdr:row>
      <xdr:rowOff>123266</xdr:rowOff>
    </xdr:from>
    <xdr:to>
      <xdr:col>5</xdr:col>
      <xdr:colOff>123266</xdr:colOff>
      <xdr:row>40</xdr:row>
      <xdr:rowOff>89648</xdr:rowOff>
    </xdr:to>
    <xdr:cxnSp macro="">
      <xdr:nvCxnSpPr>
        <xdr:cNvPr id="11" name="Straight Arrow Connector 10"/>
        <xdr:cNvCxnSpPr/>
      </xdr:nvCxnSpPr>
      <xdr:spPr>
        <a:xfrm flipV="1">
          <a:off x="3641913" y="4874560"/>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56030</xdr:colOff>
      <xdr:row>14</xdr:row>
      <xdr:rowOff>11206</xdr:rowOff>
    </xdr:from>
    <xdr:to>
      <xdr:col>14</xdr:col>
      <xdr:colOff>766880</xdr:colOff>
      <xdr:row>34</xdr:row>
      <xdr:rowOff>163606</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4" y="3238500"/>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112060</xdr:colOff>
      <xdr:row>22</xdr:row>
      <xdr:rowOff>100854</xdr:rowOff>
    </xdr:from>
    <xdr:to>
      <xdr:col>14</xdr:col>
      <xdr:colOff>112060</xdr:colOff>
      <xdr:row>40</xdr:row>
      <xdr:rowOff>67236</xdr:rowOff>
    </xdr:to>
    <xdr:cxnSp macro="">
      <xdr:nvCxnSpPr>
        <xdr:cNvPr id="13" name="Straight Arrow Connector 12"/>
        <xdr:cNvCxnSpPr/>
      </xdr:nvCxnSpPr>
      <xdr:spPr>
        <a:xfrm flipV="1">
          <a:off x="10443884" y="4852148"/>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58</v>
      </c>
      <c r="F4" s="1"/>
      <c r="G4" s="1"/>
      <c r="H4" s="1"/>
    </row>
    <row r="5" spans="1:10" s="2" customFormat="1" ht="15.75" customHeight="1" thickBot="1">
      <c r="A5" s="1"/>
      <c r="B5" s="1"/>
      <c r="C5" s="1"/>
      <c r="D5" s="1"/>
      <c r="E5" s="1"/>
      <c r="F5" s="1"/>
      <c r="G5" s="1"/>
      <c r="H5" s="1"/>
    </row>
    <row r="6" spans="1:10" ht="15.75" thickBot="1">
      <c r="A6" s="130" t="s">
        <v>15</v>
      </c>
      <c r="B6" s="131"/>
      <c r="C6" s="131"/>
      <c r="D6" s="131"/>
      <c r="E6" s="131"/>
      <c r="F6" s="131"/>
      <c r="G6" s="131"/>
      <c r="H6" s="131"/>
      <c r="I6" s="131"/>
      <c r="J6" s="132"/>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3" t="s">
        <v>19</v>
      </c>
      <c r="B16" s="134"/>
      <c r="C16" s="134"/>
      <c r="D16" s="134"/>
      <c r="E16" s="134"/>
      <c r="F16" s="134"/>
      <c r="G16" s="134"/>
      <c r="H16" s="134"/>
      <c r="I16" s="134"/>
      <c r="J16" s="135"/>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topLeftCell="A4" zoomScale="85" zoomScaleNormal="85" workbookViewId="0">
      <selection activeCell="V18" sqref="V18"/>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19" s="2" customFormat="1" ht="3" customHeight="1" thickBot="1"/>
    <row r="2" spans="1:19" s="2" customFormat="1" ht="20.100000000000001" customHeight="1" thickBot="1">
      <c r="A2" s="136" t="s">
        <v>57</v>
      </c>
      <c r="B2" s="137"/>
      <c r="C2" s="142" t="s">
        <v>91</v>
      </c>
      <c r="D2" s="143"/>
      <c r="E2" s="143"/>
      <c r="F2" s="144"/>
    </row>
    <row r="3" spans="1:19" s="2" customFormat="1" ht="20.100000000000001" customHeight="1" thickBot="1">
      <c r="A3" s="157" t="s">
        <v>55</v>
      </c>
      <c r="B3" s="158"/>
      <c r="C3" s="142" t="s">
        <v>103</v>
      </c>
      <c r="D3" s="143"/>
      <c r="E3" s="143"/>
      <c r="F3" s="144"/>
    </row>
    <row r="4" spans="1:19" s="2" customFormat="1" ht="20.100000000000001" customHeight="1" thickBot="1">
      <c r="A4" s="157" t="s">
        <v>48</v>
      </c>
      <c r="B4" s="158"/>
      <c r="C4" s="126" t="s">
        <v>105</v>
      </c>
      <c r="D4" s="105" t="s">
        <v>11</v>
      </c>
      <c r="E4" s="105"/>
      <c r="F4" s="106"/>
    </row>
    <row r="5" spans="1:19" s="2" customFormat="1" ht="20.100000000000001" customHeight="1" thickBot="1">
      <c r="A5" s="138" t="s">
        <v>51</v>
      </c>
      <c r="B5" s="139"/>
      <c r="C5" s="142" t="s">
        <v>90</v>
      </c>
      <c r="D5" s="143"/>
      <c r="E5" s="143"/>
      <c r="F5" s="144"/>
    </row>
    <row r="6" spans="1:19" s="2" customFormat="1" ht="20.100000000000001" customHeight="1" thickBot="1">
      <c r="A6" s="140" t="s">
        <v>59</v>
      </c>
      <c r="B6" s="141"/>
      <c r="C6" s="142" t="s">
        <v>104</v>
      </c>
      <c r="D6" s="143"/>
      <c r="E6" s="143"/>
      <c r="F6" s="144"/>
    </row>
    <row r="7" spans="1:19" s="2" customFormat="1" ht="20.100000000000001" customHeight="1" thickBot="1">
      <c r="A7" s="140" t="s">
        <v>60</v>
      </c>
      <c r="B7" s="141"/>
      <c r="C7" s="142" t="s">
        <v>113</v>
      </c>
      <c r="D7" s="143"/>
      <c r="E7" s="143"/>
      <c r="F7" s="144"/>
    </row>
    <row r="8" spans="1:19" s="2" customFormat="1" ht="20.100000000000001" customHeight="1">
      <c r="A8" s="103"/>
      <c r="B8" s="103"/>
      <c r="C8" s="104"/>
      <c r="D8" s="104"/>
      <c r="E8" s="104"/>
      <c r="F8" s="104"/>
    </row>
    <row r="9" spans="1:19" s="2" customFormat="1">
      <c r="A9" s="30" t="s">
        <v>20</v>
      </c>
      <c r="B9" s="31"/>
      <c r="C9" s="31"/>
      <c r="D9" s="31"/>
    </row>
    <row r="10" spans="1:19" ht="19.5" thickBot="1">
      <c r="A10" s="36"/>
      <c r="B10" s="36"/>
      <c r="C10" s="159" t="s">
        <v>101</v>
      </c>
      <c r="D10" s="159"/>
      <c r="E10" s="159"/>
      <c r="F10" s="159"/>
      <c r="G10" s="159"/>
      <c r="H10" s="159"/>
      <c r="I10" s="159"/>
      <c r="J10" s="37"/>
      <c r="K10" s="38"/>
      <c r="L10" s="39" t="s">
        <v>102</v>
      </c>
      <c r="M10" s="40"/>
      <c r="N10" s="40"/>
      <c r="O10" s="40"/>
      <c r="P10" s="40"/>
      <c r="Q10" s="40"/>
      <c r="R10" s="40"/>
      <c r="S10" s="36"/>
    </row>
    <row r="11" spans="1:19" ht="15.75" customHeight="1" thickBot="1">
      <c r="A11" s="36"/>
      <c r="B11" s="36"/>
      <c r="C11" s="145" t="s">
        <v>63</v>
      </c>
      <c r="D11" s="160"/>
      <c r="E11" s="41"/>
      <c r="F11" s="42"/>
      <c r="G11" s="149" t="s">
        <v>32</v>
      </c>
      <c r="H11" s="149"/>
      <c r="I11" s="149"/>
      <c r="J11" s="36"/>
      <c r="K11" s="38"/>
      <c r="L11" s="145" t="s">
        <v>63</v>
      </c>
      <c r="M11" s="146"/>
      <c r="N11" s="38"/>
      <c r="O11" s="38"/>
      <c r="P11" s="36"/>
      <c r="Q11" s="36"/>
      <c r="R11" s="36"/>
      <c r="S11" s="36"/>
    </row>
    <row r="12" spans="1:19" ht="22.5" customHeight="1" thickBot="1">
      <c r="A12" s="36"/>
      <c r="B12" s="36"/>
      <c r="C12" s="161"/>
      <c r="D12" s="162"/>
      <c r="E12" s="43"/>
      <c r="F12" s="42"/>
      <c r="G12" s="150"/>
      <c r="H12" s="150"/>
      <c r="I12" s="150"/>
      <c r="J12" s="38"/>
      <c r="K12" s="38"/>
      <c r="L12" s="147"/>
      <c r="M12" s="148"/>
      <c r="N12" s="38"/>
      <c r="O12" s="38"/>
      <c r="P12" s="151" t="s">
        <v>32</v>
      </c>
      <c r="Q12" s="152"/>
      <c r="R12" s="153"/>
      <c r="S12" s="36"/>
    </row>
    <row r="13" spans="1:19" s="2" customFormat="1" ht="22.5" customHeight="1" thickBot="1">
      <c r="A13" s="45" t="s">
        <v>33</v>
      </c>
      <c r="B13" s="115" t="s">
        <v>34</v>
      </c>
      <c r="C13" s="119" t="s">
        <v>35</v>
      </c>
      <c r="D13" s="119" t="s">
        <v>37</v>
      </c>
      <c r="E13" s="42"/>
      <c r="F13" s="42"/>
      <c r="G13" s="78" t="s">
        <v>35</v>
      </c>
      <c r="H13" s="79" t="s">
        <v>37</v>
      </c>
      <c r="I13" s="114" t="s">
        <v>36</v>
      </c>
      <c r="J13" s="38"/>
      <c r="K13" s="38"/>
      <c r="L13" s="111" t="s">
        <v>35</v>
      </c>
      <c r="M13" s="112" t="s">
        <v>37</v>
      </c>
      <c r="N13" s="38"/>
      <c r="O13" s="38"/>
      <c r="P13" s="78" t="s">
        <v>35</v>
      </c>
      <c r="Q13" s="79" t="s">
        <v>37</v>
      </c>
      <c r="R13" s="113" t="s">
        <v>36</v>
      </c>
      <c r="S13" s="36"/>
    </row>
    <row r="14" spans="1:19" ht="19.5" thickBot="1">
      <c r="A14" s="92" t="s">
        <v>61</v>
      </c>
      <c r="B14" s="116" t="s">
        <v>61</v>
      </c>
      <c r="C14" s="122">
        <v>135.65</v>
      </c>
      <c r="D14" s="92">
        <v>135.51</v>
      </c>
      <c r="E14" s="85" t="s">
        <v>62</v>
      </c>
      <c r="F14" s="42"/>
      <c r="G14" s="46" t="s">
        <v>61</v>
      </c>
      <c r="H14" s="47" t="s">
        <v>61</v>
      </c>
      <c r="I14" s="97" t="s">
        <v>61</v>
      </c>
      <c r="J14" s="38"/>
      <c r="K14" s="38"/>
      <c r="L14" s="123">
        <v>132.65</v>
      </c>
      <c r="M14" s="92">
        <v>132.37</v>
      </c>
      <c r="N14" s="85" t="s">
        <v>62</v>
      </c>
      <c r="O14" s="38"/>
      <c r="P14" s="46"/>
      <c r="Q14" s="47"/>
      <c r="R14" s="97"/>
      <c r="S14" s="36"/>
    </row>
    <row r="15" spans="1:19">
      <c r="A15" s="48">
        <v>15</v>
      </c>
      <c r="B15" s="116">
        <v>1.68</v>
      </c>
      <c r="C15" s="127">
        <f>C14-1.4856</f>
        <v>134.1644</v>
      </c>
      <c r="D15" s="92">
        <v>133.77000000000001</v>
      </c>
      <c r="E15" s="80" t="s">
        <v>38</v>
      </c>
      <c r="F15" s="42"/>
      <c r="G15" s="46">
        <f>C14-C15</f>
        <v>1.4856000000000051</v>
      </c>
      <c r="H15" s="47">
        <f>IF(OR(ISBLANK(D15),0),"",D14-D15)</f>
        <v>1.7399999999999807</v>
      </c>
      <c r="I15" s="97">
        <f>IF(OR(ISBLANK(D15),0),"",G15-H15)</f>
        <v>-0.25439999999997553</v>
      </c>
      <c r="J15" s="38"/>
      <c r="K15" s="38"/>
      <c r="L15" s="127">
        <f>L14-1.4856</f>
        <v>131.1644</v>
      </c>
      <c r="M15" s="49">
        <v>130.41999999999999</v>
      </c>
      <c r="N15" s="80" t="s">
        <v>38</v>
      </c>
      <c r="O15" s="38"/>
      <c r="P15" s="46">
        <f>L14-L15</f>
        <v>1.4856000000000051</v>
      </c>
      <c r="Q15" s="47">
        <f>IF(OR(ISBLANK(M15),0),"",M14-M15)</f>
        <v>1.9500000000000171</v>
      </c>
      <c r="R15" s="97">
        <f>IF(OR(ISBLANK(M15),0),"",P15-Q15)</f>
        <v>-0.46440000000001191</v>
      </c>
      <c r="S15" s="36"/>
    </row>
    <row r="16" spans="1:19">
      <c r="A16" s="48">
        <f>A15</f>
        <v>15</v>
      </c>
      <c r="B16" s="117"/>
      <c r="C16" s="127">
        <f t="shared" ref="C16:C23" si="0">C15-1.4856</f>
        <v>132.6788</v>
      </c>
      <c r="D16" s="92">
        <v>131.9</v>
      </c>
      <c r="E16" s="81" t="s">
        <v>66</v>
      </c>
      <c r="F16" s="42"/>
      <c r="G16" s="46">
        <f t="shared" ref="G16:G52" si="1">C15-C16</f>
        <v>1.4856000000000051</v>
      </c>
      <c r="H16" s="47">
        <f t="shared" ref="H16:H52" si="2">IF(OR(ISBLANK(D16),0),"",D15-D16)</f>
        <v>1.8700000000000045</v>
      </c>
      <c r="I16" s="97">
        <f t="shared" ref="I16:I52" si="3">IF(OR(ISBLANK(D16),0),"",G16-H16)</f>
        <v>-0.38439999999999941</v>
      </c>
      <c r="J16" s="38"/>
      <c r="K16" s="38"/>
      <c r="L16" s="127">
        <f t="shared" ref="L16:L50" si="4">L15-1.4856</f>
        <v>129.6788</v>
      </c>
      <c r="M16" s="49">
        <v>128.74</v>
      </c>
      <c r="N16" s="81" t="s">
        <v>66</v>
      </c>
      <c r="O16" s="38"/>
      <c r="P16" s="46">
        <f>L15-L16</f>
        <v>1.4856000000000051</v>
      </c>
      <c r="Q16" s="47">
        <f t="shared" ref="Q16:Q50" si="5">IF(OR(ISBLANK(M16),0),"",M15-M16)</f>
        <v>1.6799999999999784</v>
      </c>
      <c r="R16" s="97">
        <f t="shared" ref="R16:R50" si="6">IF(OR(ISBLANK(M16),0),"",P16-Q16)</f>
        <v>-0.19439999999997326</v>
      </c>
      <c r="S16" s="36"/>
    </row>
    <row r="17" spans="1:19" s="2" customFormat="1">
      <c r="A17" s="48">
        <v>15</v>
      </c>
      <c r="B17" s="117"/>
      <c r="C17" s="127">
        <f t="shared" si="0"/>
        <v>131.19319999999999</v>
      </c>
      <c r="D17" s="92">
        <v>130.12</v>
      </c>
      <c r="E17" s="82" t="s">
        <v>65</v>
      </c>
      <c r="F17" s="42"/>
      <c r="G17" s="46">
        <f t="shared" si="1"/>
        <v>1.4856000000000051</v>
      </c>
      <c r="H17" s="124">
        <f t="shared" si="2"/>
        <v>1.7800000000000011</v>
      </c>
      <c r="I17" s="97">
        <f t="shared" si="3"/>
        <v>-0.294399999999996</v>
      </c>
      <c r="J17" s="38"/>
      <c r="K17" s="38"/>
      <c r="L17" s="127">
        <f t="shared" si="4"/>
        <v>128.19319999999999</v>
      </c>
      <c r="M17" s="49">
        <v>126.96</v>
      </c>
      <c r="N17" s="82" t="s">
        <v>65</v>
      </c>
      <c r="O17" s="38"/>
      <c r="P17" s="46">
        <f t="shared" ref="P17:P50" si="7">L16-L17</f>
        <v>1.4856000000000051</v>
      </c>
      <c r="Q17" s="124">
        <f t="shared" si="5"/>
        <v>1.7800000000000153</v>
      </c>
      <c r="R17" s="97">
        <f t="shared" si="6"/>
        <v>-0.29440000000001021</v>
      </c>
      <c r="S17" s="36"/>
    </row>
    <row r="18" spans="1:19" s="2" customFormat="1">
      <c r="A18" s="48">
        <f>A17</f>
        <v>15</v>
      </c>
      <c r="B18" s="117">
        <v>1.68</v>
      </c>
      <c r="C18" s="127">
        <f t="shared" si="0"/>
        <v>129.70759999999999</v>
      </c>
      <c r="D18" s="125">
        <v>128.27000000000001</v>
      </c>
      <c r="E18" s="82" t="s">
        <v>67</v>
      </c>
      <c r="F18" s="42"/>
      <c r="G18" s="46">
        <f t="shared" si="1"/>
        <v>1.4856000000000051</v>
      </c>
      <c r="H18" s="124">
        <f t="shared" si="2"/>
        <v>1.8499999999999943</v>
      </c>
      <c r="I18" s="97">
        <f t="shared" si="3"/>
        <v>-0.36439999999998918</v>
      </c>
      <c r="J18" s="38"/>
      <c r="K18" s="38"/>
      <c r="L18" s="127">
        <f t="shared" si="4"/>
        <v>126.70759999999999</v>
      </c>
      <c r="M18" s="49">
        <v>125.11</v>
      </c>
      <c r="N18" s="82" t="s">
        <v>67</v>
      </c>
      <c r="O18" s="38"/>
      <c r="P18" s="46">
        <f t="shared" si="7"/>
        <v>1.4856000000000051</v>
      </c>
      <c r="Q18" s="124">
        <f t="shared" si="5"/>
        <v>1.8499999999999943</v>
      </c>
      <c r="R18" s="97">
        <f t="shared" si="6"/>
        <v>-0.36439999999998918</v>
      </c>
      <c r="S18" s="36"/>
    </row>
    <row r="19" spans="1:19">
      <c r="A19" s="48">
        <v>15</v>
      </c>
      <c r="B19" s="117"/>
      <c r="C19" s="127">
        <f>C18-27.92</f>
        <v>101.78759999999998</v>
      </c>
      <c r="D19" s="90">
        <v>100.11</v>
      </c>
      <c r="E19" s="83" t="s">
        <v>64</v>
      </c>
      <c r="F19" s="42"/>
      <c r="G19" s="87">
        <f t="shared" si="1"/>
        <v>27.92</v>
      </c>
      <c r="H19" s="88">
        <f t="shared" si="2"/>
        <v>28.160000000000011</v>
      </c>
      <c r="I19" s="98">
        <f t="shared" si="3"/>
        <v>-0.24000000000000909</v>
      </c>
      <c r="J19" s="38"/>
      <c r="K19" s="38"/>
      <c r="L19" s="127">
        <f>L18-27.52</f>
        <v>99.187599999999989</v>
      </c>
      <c r="M19" s="128">
        <v>97.49</v>
      </c>
      <c r="N19" s="83" t="s">
        <v>64</v>
      </c>
      <c r="O19" s="38"/>
      <c r="P19" s="87">
        <f t="shared" si="7"/>
        <v>27.519999999999996</v>
      </c>
      <c r="Q19" s="88">
        <f t="shared" si="5"/>
        <v>27.620000000000005</v>
      </c>
      <c r="R19" s="98">
        <f t="shared" si="6"/>
        <v>-0.10000000000000853</v>
      </c>
      <c r="S19" s="36"/>
    </row>
    <row r="20" spans="1:19">
      <c r="A20" s="48">
        <f>A19</f>
        <v>15</v>
      </c>
      <c r="B20" s="117">
        <v>1.68</v>
      </c>
      <c r="C20" s="127">
        <f t="shared" si="0"/>
        <v>100.30199999999998</v>
      </c>
      <c r="D20" s="48">
        <v>98.12</v>
      </c>
      <c r="E20" s="82" t="s">
        <v>68</v>
      </c>
      <c r="F20" s="42"/>
      <c r="G20" s="46">
        <f t="shared" si="1"/>
        <v>1.4856000000000051</v>
      </c>
      <c r="H20" s="47">
        <f t="shared" si="2"/>
        <v>1.9899999999999949</v>
      </c>
      <c r="I20" s="97">
        <f t="shared" si="3"/>
        <v>-0.50439999999998975</v>
      </c>
      <c r="J20" s="38"/>
      <c r="K20" s="38"/>
      <c r="L20" s="127">
        <f t="shared" si="4"/>
        <v>97.701999999999984</v>
      </c>
      <c r="M20" s="49">
        <v>95.52</v>
      </c>
      <c r="N20" s="82" t="s">
        <v>68</v>
      </c>
      <c r="O20" s="38"/>
      <c r="P20" s="46">
        <f t="shared" si="7"/>
        <v>1.4856000000000051</v>
      </c>
      <c r="Q20" s="47">
        <f t="shared" si="5"/>
        <v>1.9699999999999989</v>
      </c>
      <c r="R20" s="97">
        <f t="shared" si="6"/>
        <v>-0.48439999999999372</v>
      </c>
      <c r="S20" s="36"/>
    </row>
    <row r="21" spans="1:19">
      <c r="A21" s="48">
        <v>15</v>
      </c>
      <c r="B21" s="117"/>
      <c r="C21" s="127">
        <f t="shared" si="0"/>
        <v>98.816399999999973</v>
      </c>
      <c r="D21" s="48">
        <v>96.35</v>
      </c>
      <c r="E21" s="82" t="s">
        <v>69</v>
      </c>
      <c r="F21" s="42"/>
      <c r="G21" s="46">
        <f t="shared" si="1"/>
        <v>1.4856000000000051</v>
      </c>
      <c r="H21" s="47">
        <f t="shared" si="2"/>
        <v>1.7700000000000102</v>
      </c>
      <c r="I21" s="97">
        <f t="shared" si="3"/>
        <v>-0.28440000000000509</v>
      </c>
      <c r="J21" s="38"/>
      <c r="K21" s="38"/>
      <c r="L21" s="127">
        <f t="shared" si="4"/>
        <v>96.216399999999979</v>
      </c>
      <c r="M21" s="49">
        <v>93.72</v>
      </c>
      <c r="N21" s="82" t="s">
        <v>69</v>
      </c>
      <c r="O21" s="38"/>
      <c r="P21" s="46">
        <f t="shared" si="7"/>
        <v>1.4856000000000051</v>
      </c>
      <c r="Q21" s="47">
        <f t="shared" si="5"/>
        <v>1.7999999999999972</v>
      </c>
      <c r="R21" s="97">
        <f t="shared" si="6"/>
        <v>-0.31439999999999202</v>
      </c>
      <c r="S21" s="36"/>
    </row>
    <row r="22" spans="1:19" s="2" customFormat="1">
      <c r="A22" s="48">
        <f>A21</f>
        <v>15</v>
      </c>
      <c r="B22" s="117"/>
      <c r="C22" s="127">
        <f t="shared" si="0"/>
        <v>97.330799999999968</v>
      </c>
      <c r="D22" s="48">
        <v>94.52</v>
      </c>
      <c r="E22" s="82" t="s">
        <v>70</v>
      </c>
      <c r="F22" s="42"/>
      <c r="G22" s="46">
        <f t="shared" si="1"/>
        <v>1.4856000000000051</v>
      </c>
      <c r="H22" s="124">
        <f t="shared" si="2"/>
        <v>1.8299999999999983</v>
      </c>
      <c r="I22" s="97">
        <f t="shared" si="3"/>
        <v>-0.34439999999999316</v>
      </c>
      <c r="J22" s="38"/>
      <c r="K22" s="38"/>
      <c r="L22" s="127">
        <f t="shared" si="4"/>
        <v>94.730799999999974</v>
      </c>
      <c r="M22" s="49">
        <v>91.89</v>
      </c>
      <c r="N22" s="82" t="s">
        <v>70</v>
      </c>
      <c r="O22" s="38"/>
      <c r="P22" s="46">
        <f t="shared" si="7"/>
        <v>1.4856000000000051</v>
      </c>
      <c r="Q22" s="124">
        <f t="shared" si="5"/>
        <v>1.8299999999999983</v>
      </c>
      <c r="R22" s="97">
        <f t="shared" si="6"/>
        <v>-0.34439999999999316</v>
      </c>
      <c r="S22" s="36"/>
    </row>
    <row r="23" spans="1:19" s="2" customFormat="1">
      <c r="A23" s="48">
        <v>15</v>
      </c>
      <c r="B23" s="117">
        <v>1.68</v>
      </c>
      <c r="C23" s="127">
        <f t="shared" si="0"/>
        <v>95.845199999999963</v>
      </c>
      <c r="D23" s="125">
        <v>92.65</v>
      </c>
      <c r="E23" s="82" t="s">
        <v>71</v>
      </c>
      <c r="F23" s="42"/>
      <c r="G23" s="46">
        <f t="shared" si="1"/>
        <v>1.4856000000000051</v>
      </c>
      <c r="H23" s="124">
        <f t="shared" si="2"/>
        <v>1.8699999999999903</v>
      </c>
      <c r="I23" s="97">
        <f t="shared" si="3"/>
        <v>-0.3843999999999852</v>
      </c>
      <c r="J23" s="38"/>
      <c r="K23" s="38"/>
      <c r="L23" s="127">
        <f t="shared" si="4"/>
        <v>93.245199999999969</v>
      </c>
      <c r="M23" s="49">
        <v>90.07</v>
      </c>
      <c r="N23" s="82" t="s">
        <v>71</v>
      </c>
      <c r="O23" s="38"/>
      <c r="P23" s="46">
        <f t="shared" si="7"/>
        <v>1.4856000000000051</v>
      </c>
      <c r="Q23" s="124">
        <f t="shared" si="5"/>
        <v>1.8200000000000074</v>
      </c>
      <c r="R23" s="97">
        <f t="shared" si="6"/>
        <v>-0.33440000000000225</v>
      </c>
      <c r="S23" s="36"/>
    </row>
    <row r="24" spans="1:19">
      <c r="A24" s="48">
        <f>A23</f>
        <v>15</v>
      </c>
      <c r="B24" s="117"/>
      <c r="C24" s="127">
        <f>C23-12</f>
        <v>83.845199999999963</v>
      </c>
      <c r="D24" s="90">
        <v>80.319999999999993</v>
      </c>
      <c r="E24" s="83" t="s">
        <v>64</v>
      </c>
      <c r="F24" s="42"/>
      <c r="G24" s="87">
        <f t="shared" si="1"/>
        <v>12</v>
      </c>
      <c r="H24" s="88">
        <f t="shared" si="2"/>
        <v>12.330000000000013</v>
      </c>
      <c r="I24" s="98">
        <f t="shared" si="3"/>
        <v>-0.33000000000001251</v>
      </c>
      <c r="J24" s="38"/>
      <c r="K24" s="38"/>
      <c r="L24" s="127">
        <f>L23-12</f>
        <v>81.245199999999969</v>
      </c>
      <c r="M24" s="128">
        <v>77.67</v>
      </c>
      <c r="N24" s="83" t="s">
        <v>64</v>
      </c>
      <c r="O24" s="38"/>
      <c r="P24" s="87">
        <f t="shared" si="7"/>
        <v>12</v>
      </c>
      <c r="Q24" s="88">
        <f t="shared" si="5"/>
        <v>12.399999999999991</v>
      </c>
      <c r="R24" s="98">
        <f t="shared" si="6"/>
        <v>-0.39999999999999147</v>
      </c>
      <c r="S24" s="36"/>
    </row>
    <row r="25" spans="1:19">
      <c r="A25" s="48">
        <v>15</v>
      </c>
      <c r="B25" s="117">
        <v>1.68</v>
      </c>
      <c r="C25" s="127">
        <f t="shared" ref="C25:C51" si="8">C24-1.4856</f>
        <v>82.359599999999958</v>
      </c>
      <c r="D25" s="48">
        <v>78.489999999999995</v>
      </c>
      <c r="E25" s="82" t="s">
        <v>72</v>
      </c>
      <c r="F25" s="42"/>
      <c r="G25" s="46">
        <f t="shared" si="1"/>
        <v>1.4856000000000051</v>
      </c>
      <c r="H25" s="47">
        <f t="shared" si="2"/>
        <v>1.8299999999999983</v>
      </c>
      <c r="I25" s="97">
        <f t="shared" si="3"/>
        <v>-0.34439999999999316</v>
      </c>
      <c r="J25" s="38"/>
      <c r="K25" s="38"/>
      <c r="L25" s="127">
        <f t="shared" si="4"/>
        <v>79.759599999999963</v>
      </c>
      <c r="M25" s="49">
        <v>75.78</v>
      </c>
      <c r="N25" s="82" t="s">
        <v>72</v>
      </c>
      <c r="O25" s="38"/>
      <c r="P25" s="46">
        <f t="shared" si="7"/>
        <v>1.4856000000000051</v>
      </c>
      <c r="Q25" s="47">
        <f t="shared" si="5"/>
        <v>1.8900000000000006</v>
      </c>
      <c r="R25" s="97">
        <f t="shared" si="6"/>
        <v>-0.40439999999999543</v>
      </c>
      <c r="S25" s="36"/>
    </row>
    <row r="26" spans="1:19">
      <c r="A26" s="48">
        <f>A25</f>
        <v>15</v>
      </c>
      <c r="B26" s="117"/>
      <c r="C26" s="127">
        <f t="shared" si="8"/>
        <v>80.873999999999953</v>
      </c>
      <c r="D26" s="48">
        <v>76.69</v>
      </c>
      <c r="E26" s="82" t="s">
        <v>73</v>
      </c>
      <c r="F26" s="42"/>
      <c r="G26" s="46">
        <f t="shared" si="1"/>
        <v>1.4856000000000051</v>
      </c>
      <c r="H26" s="47">
        <f t="shared" si="2"/>
        <v>1.7999999999999972</v>
      </c>
      <c r="I26" s="97">
        <f t="shared" si="3"/>
        <v>-0.31439999999999202</v>
      </c>
      <c r="J26" s="38"/>
      <c r="K26" s="38"/>
      <c r="L26" s="127">
        <f t="shared" si="4"/>
        <v>78.273999999999958</v>
      </c>
      <c r="M26" s="49">
        <v>74.08</v>
      </c>
      <c r="N26" s="82" t="s">
        <v>73</v>
      </c>
      <c r="O26" s="38"/>
      <c r="P26" s="46">
        <f t="shared" si="7"/>
        <v>1.4856000000000051</v>
      </c>
      <c r="Q26" s="47">
        <f t="shared" si="5"/>
        <v>1.7000000000000028</v>
      </c>
      <c r="R26" s="97">
        <f t="shared" si="6"/>
        <v>-0.2143999999999977</v>
      </c>
      <c r="S26" s="36"/>
    </row>
    <row r="27" spans="1:19">
      <c r="A27" s="48">
        <v>15</v>
      </c>
      <c r="B27" s="117">
        <v>1.68</v>
      </c>
      <c r="C27" s="127">
        <f t="shared" si="8"/>
        <v>79.388399999999947</v>
      </c>
      <c r="D27" s="48">
        <v>74.92</v>
      </c>
      <c r="E27" s="82" t="s">
        <v>74</v>
      </c>
      <c r="F27" s="42"/>
      <c r="G27" s="46">
        <f t="shared" si="1"/>
        <v>1.4856000000000051</v>
      </c>
      <c r="H27" s="47">
        <f t="shared" si="2"/>
        <v>1.769999999999996</v>
      </c>
      <c r="I27" s="97">
        <f t="shared" si="3"/>
        <v>-0.28439999999999088</v>
      </c>
      <c r="J27" s="38"/>
      <c r="K27" s="38"/>
      <c r="L27" s="127">
        <f t="shared" si="4"/>
        <v>76.788399999999953</v>
      </c>
      <c r="M27" s="49">
        <v>72.23</v>
      </c>
      <c r="N27" s="82" t="s">
        <v>74</v>
      </c>
      <c r="O27" s="38"/>
      <c r="P27" s="46">
        <f t="shared" si="7"/>
        <v>1.4856000000000051</v>
      </c>
      <c r="Q27" s="47">
        <f t="shared" si="5"/>
        <v>1.8499999999999943</v>
      </c>
      <c r="R27" s="97">
        <f t="shared" si="6"/>
        <v>-0.36439999999998918</v>
      </c>
      <c r="S27" s="36"/>
    </row>
    <row r="28" spans="1:19">
      <c r="A28" s="48">
        <f>A27</f>
        <v>15</v>
      </c>
      <c r="B28" s="117"/>
      <c r="C28" s="127">
        <f t="shared" si="8"/>
        <v>77.902799999999942</v>
      </c>
      <c r="D28" s="48">
        <v>73.12</v>
      </c>
      <c r="E28" s="82" t="s">
        <v>75</v>
      </c>
      <c r="F28" s="42"/>
      <c r="G28" s="46">
        <f t="shared" si="1"/>
        <v>1.4856000000000051</v>
      </c>
      <c r="H28" s="47">
        <f t="shared" si="2"/>
        <v>1.7999999999999972</v>
      </c>
      <c r="I28" s="97">
        <f t="shared" si="3"/>
        <v>-0.31439999999999202</v>
      </c>
      <c r="J28" s="38"/>
      <c r="K28" s="38"/>
      <c r="L28" s="127">
        <f t="shared" si="4"/>
        <v>75.302799999999948</v>
      </c>
      <c r="M28" s="49">
        <v>70.5</v>
      </c>
      <c r="N28" s="82" t="s">
        <v>75</v>
      </c>
      <c r="O28" s="38"/>
      <c r="P28" s="46">
        <f t="shared" si="7"/>
        <v>1.4856000000000051</v>
      </c>
      <c r="Q28" s="47">
        <f t="shared" si="5"/>
        <v>1.730000000000004</v>
      </c>
      <c r="R28" s="97">
        <f t="shared" si="6"/>
        <v>-0.24439999999999884</v>
      </c>
      <c r="S28" s="36"/>
    </row>
    <row r="29" spans="1:19">
      <c r="A29" s="48">
        <v>15</v>
      </c>
      <c r="B29" s="117"/>
      <c r="C29" s="127">
        <f t="shared" si="8"/>
        <v>76.417199999999937</v>
      </c>
      <c r="D29" s="48">
        <v>71.31</v>
      </c>
      <c r="E29" s="82" t="s">
        <v>76</v>
      </c>
      <c r="F29" s="42"/>
      <c r="G29" s="46">
        <f t="shared" si="1"/>
        <v>1.4856000000000051</v>
      </c>
      <c r="H29" s="47">
        <f t="shared" si="2"/>
        <v>1.8100000000000023</v>
      </c>
      <c r="I29" s="97">
        <f t="shared" si="3"/>
        <v>-0.32439999999999714</v>
      </c>
      <c r="J29" s="38"/>
      <c r="K29" s="38"/>
      <c r="L29" s="127">
        <f t="shared" si="4"/>
        <v>73.817199999999943</v>
      </c>
      <c r="M29" s="49">
        <v>68.77</v>
      </c>
      <c r="N29" s="82" t="s">
        <v>76</v>
      </c>
      <c r="O29" s="38"/>
      <c r="P29" s="46">
        <f t="shared" si="7"/>
        <v>1.4856000000000051</v>
      </c>
      <c r="Q29" s="47">
        <f t="shared" si="5"/>
        <v>1.730000000000004</v>
      </c>
      <c r="R29" s="97">
        <f t="shared" si="6"/>
        <v>-0.24439999999999884</v>
      </c>
      <c r="S29" s="36"/>
    </row>
    <row r="30" spans="1:19">
      <c r="A30" s="48">
        <v>15</v>
      </c>
      <c r="B30" s="117">
        <v>1.68</v>
      </c>
      <c r="C30" s="127">
        <f t="shared" si="8"/>
        <v>74.931599999999932</v>
      </c>
      <c r="D30" s="48">
        <v>69.53</v>
      </c>
      <c r="E30" s="82" t="s">
        <v>77</v>
      </c>
      <c r="F30" s="42"/>
      <c r="G30" s="46">
        <f t="shared" si="1"/>
        <v>1.4856000000000051</v>
      </c>
      <c r="H30" s="47">
        <f t="shared" si="2"/>
        <v>1.7800000000000011</v>
      </c>
      <c r="I30" s="97">
        <f t="shared" si="3"/>
        <v>-0.294399999999996</v>
      </c>
      <c r="J30" s="38"/>
      <c r="K30" s="38"/>
      <c r="L30" s="127">
        <f t="shared" si="4"/>
        <v>72.331599999999938</v>
      </c>
      <c r="M30" s="49">
        <v>66.819999999999993</v>
      </c>
      <c r="N30" s="82" t="s">
        <v>77</v>
      </c>
      <c r="O30" s="38"/>
      <c r="P30" s="46">
        <f t="shared" si="7"/>
        <v>1.4856000000000051</v>
      </c>
      <c r="Q30" s="47">
        <f t="shared" si="5"/>
        <v>1.9500000000000028</v>
      </c>
      <c r="R30" s="97">
        <f t="shared" si="6"/>
        <v>-0.4643999999999977</v>
      </c>
      <c r="S30" s="36"/>
    </row>
    <row r="31" spans="1:19">
      <c r="A31" s="48">
        <v>15</v>
      </c>
      <c r="B31" s="117"/>
      <c r="C31" s="127">
        <f t="shared" si="8"/>
        <v>73.445999999999927</v>
      </c>
      <c r="D31" s="48">
        <v>67.56</v>
      </c>
      <c r="E31" s="82" t="s">
        <v>78</v>
      </c>
      <c r="F31" s="42"/>
      <c r="G31" s="46">
        <f t="shared" si="1"/>
        <v>1.4856000000000051</v>
      </c>
      <c r="H31" s="47">
        <f t="shared" si="2"/>
        <v>1.9699999999999989</v>
      </c>
      <c r="I31" s="97">
        <f t="shared" si="3"/>
        <v>-0.48439999999999372</v>
      </c>
      <c r="J31" s="38"/>
      <c r="K31" s="38"/>
      <c r="L31" s="127">
        <f t="shared" si="4"/>
        <v>70.845999999999933</v>
      </c>
      <c r="M31" s="49">
        <v>65</v>
      </c>
      <c r="N31" s="82" t="s">
        <v>78</v>
      </c>
      <c r="O31" s="38"/>
      <c r="P31" s="46">
        <f t="shared" si="7"/>
        <v>1.4856000000000051</v>
      </c>
      <c r="Q31" s="47">
        <f t="shared" si="5"/>
        <v>1.8199999999999932</v>
      </c>
      <c r="R31" s="97">
        <f t="shared" si="6"/>
        <v>-0.33439999999998804</v>
      </c>
      <c r="S31" s="36"/>
    </row>
    <row r="32" spans="1:19">
      <c r="A32" s="48">
        <f>A31</f>
        <v>15</v>
      </c>
      <c r="B32" s="117"/>
      <c r="C32" s="127">
        <f t="shared" si="8"/>
        <v>71.960399999999922</v>
      </c>
      <c r="D32" s="48">
        <v>65.819999999999993</v>
      </c>
      <c r="E32" s="82" t="s">
        <v>79</v>
      </c>
      <c r="F32" s="42"/>
      <c r="G32" s="46">
        <f t="shared" si="1"/>
        <v>1.4856000000000051</v>
      </c>
      <c r="H32" s="47">
        <f t="shared" si="2"/>
        <v>1.7400000000000091</v>
      </c>
      <c r="I32" s="97">
        <f t="shared" si="3"/>
        <v>-0.25440000000000396</v>
      </c>
      <c r="J32" s="38"/>
      <c r="K32" s="38"/>
      <c r="L32" s="127">
        <f t="shared" si="4"/>
        <v>69.360399999999927</v>
      </c>
      <c r="M32" s="49">
        <v>63.2</v>
      </c>
      <c r="N32" s="82" t="s">
        <v>79</v>
      </c>
      <c r="O32" s="38"/>
      <c r="P32" s="46">
        <f t="shared" si="7"/>
        <v>1.4856000000000051</v>
      </c>
      <c r="Q32" s="47">
        <f t="shared" si="5"/>
        <v>1.7999999999999972</v>
      </c>
      <c r="R32" s="97">
        <f t="shared" si="6"/>
        <v>-0.31439999999999202</v>
      </c>
      <c r="S32" s="36"/>
    </row>
    <row r="33" spans="1:19">
      <c r="A33" s="48">
        <v>15</v>
      </c>
      <c r="B33" s="117"/>
      <c r="C33" s="127">
        <f t="shared" si="8"/>
        <v>70.474799999999917</v>
      </c>
      <c r="D33" s="48">
        <v>63.96</v>
      </c>
      <c r="E33" s="82" t="s">
        <v>80</v>
      </c>
      <c r="F33" s="42"/>
      <c r="G33" s="46">
        <f t="shared" si="1"/>
        <v>1.4856000000000051</v>
      </c>
      <c r="H33" s="47">
        <f t="shared" si="2"/>
        <v>1.8599999999999923</v>
      </c>
      <c r="I33" s="97">
        <f t="shared" si="3"/>
        <v>-0.37439999999998719</v>
      </c>
      <c r="J33" s="38"/>
      <c r="K33" s="38"/>
      <c r="L33" s="127">
        <f t="shared" si="4"/>
        <v>67.874799999999922</v>
      </c>
      <c r="M33" s="49">
        <v>61.55</v>
      </c>
      <c r="N33" s="82" t="s">
        <v>80</v>
      </c>
      <c r="O33" s="38"/>
      <c r="P33" s="46">
        <f t="shared" si="7"/>
        <v>1.4856000000000051</v>
      </c>
      <c r="Q33" s="47">
        <f t="shared" si="5"/>
        <v>1.6500000000000057</v>
      </c>
      <c r="R33" s="97">
        <f t="shared" si="6"/>
        <v>-0.16440000000000055</v>
      </c>
      <c r="S33" s="36"/>
    </row>
    <row r="34" spans="1:19" s="2" customFormat="1">
      <c r="A34" s="48">
        <f>A33</f>
        <v>15</v>
      </c>
      <c r="B34" s="117">
        <v>1.68</v>
      </c>
      <c r="C34" s="127">
        <f t="shared" si="8"/>
        <v>68.989199999999911</v>
      </c>
      <c r="D34" s="48">
        <v>62.23</v>
      </c>
      <c r="E34" s="82" t="s">
        <v>81</v>
      </c>
      <c r="F34" s="42"/>
      <c r="G34" s="46">
        <f t="shared" si="1"/>
        <v>1.4856000000000051</v>
      </c>
      <c r="H34" s="124">
        <f t="shared" si="2"/>
        <v>1.730000000000004</v>
      </c>
      <c r="I34" s="97">
        <f t="shared" si="3"/>
        <v>-0.24439999999999884</v>
      </c>
      <c r="J34" s="38"/>
      <c r="K34" s="38"/>
      <c r="L34" s="127">
        <f t="shared" si="4"/>
        <v>66.389199999999917</v>
      </c>
      <c r="M34" s="49">
        <v>59.65</v>
      </c>
      <c r="N34" s="82" t="s">
        <v>81</v>
      </c>
      <c r="O34" s="38"/>
      <c r="P34" s="46">
        <f t="shared" si="7"/>
        <v>1.4856000000000051</v>
      </c>
      <c r="Q34" s="124">
        <f t="shared" si="5"/>
        <v>1.8999999999999986</v>
      </c>
      <c r="R34" s="97">
        <f t="shared" si="6"/>
        <v>-0.41439999999999344</v>
      </c>
      <c r="S34" s="36"/>
    </row>
    <row r="35" spans="1:19" s="2" customFormat="1">
      <c r="A35" s="48">
        <v>15</v>
      </c>
      <c r="B35" s="117"/>
      <c r="C35" s="127">
        <f t="shared" si="8"/>
        <v>67.503599999999906</v>
      </c>
      <c r="D35" s="48">
        <v>60.4</v>
      </c>
      <c r="E35" s="82" t="s">
        <v>82</v>
      </c>
      <c r="F35" s="42"/>
      <c r="G35" s="46">
        <f t="shared" si="1"/>
        <v>1.4856000000000051</v>
      </c>
      <c r="H35" s="124">
        <f t="shared" si="2"/>
        <v>1.8299999999999983</v>
      </c>
      <c r="I35" s="97">
        <f t="shared" si="3"/>
        <v>-0.34439999999999316</v>
      </c>
      <c r="J35" s="38"/>
      <c r="K35" s="38"/>
      <c r="L35" s="127">
        <f t="shared" si="4"/>
        <v>64.903599999999912</v>
      </c>
      <c r="M35" s="49">
        <v>57.91</v>
      </c>
      <c r="N35" s="82" t="s">
        <v>82</v>
      </c>
      <c r="O35" s="38"/>
      <c r="P35" s="46">
        <f t="shared" si="7"/>
        <v>1.4856000000000051</v>
      </c>
      <c r="Q35" s="124">
        <f t="shared" si="5"/>
        <v>1.740000000000002</v>
      </c>
      <c r="R35" s="97">
        <f t="shared" si="6"/>
        <v>-0.25439999999999685</v>
      </c>
      <c r="S35" s="36"/>
    </row>
    <row r="36" spans="1:19" s="2" customFormat="1">
      <c r="A36" s="48">
        <f>A35</f>
        <v>15</v>
      </c>
      <c r="B36" s="117"/>
      <c r="C36" s="127">
        <f t="shared" si="8"/>
        <v>66.017999999999901</v>
      </c>
      <c r="D36" s="48">
        <v>58.56</v>
      </c>
      <c r="E36" s="82" t="s">
        <v>83</v>
      </c>
      <c r="F36" s="42"/>
      <c r="G36" s="46">
        <f t="shared" si="1"/>
        <v>1.4856000000000051</v>
      </c>
      <c r="H36" s="124">
        <f t="shared" si="2"/>
        <v>1.8399999999999963</v>
      </c>
      <c r="I36" s="97">
        <f t="shared" si="3"/>
        <v>-0.35439999999999117</v>
      </c>
      <c r="J36" s="38"/>
      <c r="K36" s="38"/>
      <c r="L36" s="127">
        <f t="shared" si="4"/>
        <v>63.417999999999914</v>
      </c>
      <c r="M36" s="49">
        <v>56</v>
      </c>
      <c r="N36" s="82" t="s">
        <v>83</v>
      </c>
      <c r="O36" s="38"/>
      <c r="P36" s="46">
        <f t="shared" si="7"/>
        <v>1.485599999999998</v>
      </c>
      <c r="Q36" s="124">
        <f t="shared" si="5"/>
        <v>1.9099999999999966</v>
      </c>
      <c r="R36" s="97">
        <f t="shared" si="6"/>
        <v>-0.42439999999999856</v>
      </c>
      <c r="S36" s="36"/>
    </row>
    <row r="37" spans="1:19" s="2" customFormat="1">
      <c r="A37" s="48">
        <v>15</v>
      </c>
      <c r="B37" s="117"/>
      <c r="C37" s="127">
        <f t="shared" si="8"/>
        <v>64.532399999999896</v>
      </c>
      <c r="D37" s="48">
        <v>56.38</v>
      </c>
      <c r="E37" s="82" t="s">
        <v>84</v>
      </c>
      <c r="F37" s="42"/>
      <c r="G37" s="46">
        <f t="shared" si="1"/>
        <v>1.4856000000000051</v>
      </c>
      <c r="H37" s="124">
        <f t="shared" si="2"/>
        <v>2.1799999999999997</v>
      </c>
      <c r="I37" s="97">
        <f t="shared" si="3"/>
        <v>-0.69439999999999458</v>
      </c>
      <c r="J37" s="38"/>
      <c r="K37" s="38"/>
      <c r="L37" s="127">
        <f t="shared" si="4"/>
        <v>61.932399999999916</v>
      </c>
      <c r="M37" s="49">
        <v>54.22</v>
      </c>
      <c r="N37" s="82" t="s">
        <v>84</v>
      </c>
      <c r="O37" s="38"/>
      <c r="P37" s="46">
        <f t="shared" si="7"/>
        <v>1.485599999999998</v>
      </c>
      <c r="Q37" s="124">
        <f t="shared" si="5"/>
        <v>1.7800000000000011</v>
      </c>
      <c r="R37" s="97">
        <f t="shared" si="6"/>
        <v>-0.2944000000000031</v>
      </c>
      <c r="S37" s="36"/>
    </row>
    <row r="38" spans="1:19" s="2" customFormat="1">
      <c r="A38" s="48">
        <f>A37</f>
        <v>15</v>
      </c>
      <c r="B38" s="117">
        <v>1.68</v>
      </c>
      <c r="C38" s="127">
        <f t="shared" si="8"/>
        <v>63.046799999999898</v>
      </c>
      <c r="D38" s="48">
        <v>54.81</v>
      </c>
      <c r="E38" s="82" t="s">
        <v>85</v>
      </c>
      <c r="F38" s="42"/>
      <c r="G38" s="46">
        <f t="shared" si="1"/>
        <v>1.485599999999998</v>
      </c>
      <c r="H38" s="124">
        <f t="shared" si="2"/>
        <v>1.5700000000000003</v>
      </c>
      <c r="I38" s="97">
        <f t="shared" si="3"/>
        <v>-8.4400000000002251E-2</v>
      </c>
      <c r="J38" s="38"/>
      <c r="K38" s="38"/>
      <c r="L38" s="127">
        <f t="shared" si="4"/>
        <v>60.446799999999918</v>
      </c>
      <c r="M38" s="49">
        <v>51.96</v>
      </c>
      <c r="N38" s="82" t="s">
        <v>85</v>
      </c>
      <c r="O38" s="38"/>
      <c r="P38" s="46">
        <f t="shared" si="7"/>
        <v>1.485599999999998</v>
      </c>
      <c r="Q38" s="124">
        <f t="shared" si="5"/>
        <v>2.259999999999998</v>
      </c>
      <c r="R38" s="97">
        <f t="shared" si="6"/>
        <v>-0.77439999999999998</v>
      </c>
      <c r="S38" s="36"/>
    </row>
    <row r="39" spans="1:19">
      <c r="A39" s="48">
        <v>15</v>
      </c>
      <c r="B39" s="117"/>
      <c r="C39" s="127">
        <f t="shared" si="8"/>
        <v>61.5611999999999</v>
      </c>
      <c r="D39" s="48">
        <v>53.2</v>
      </c>
      <c r="E39" s="82" t="s">
        <v>86</v>
      </c>
      <c r="F39" s="42"/>
      <c r="G39" s="46">
        <f t="shared" si="1"/>
        <v>1.485599999999998</v>
      </c>
      <c r="H39" s="47">
        <f t="shared" si="2"/>
        <v>1.6099999999999994</v>
      </c>
      <c r="I39" s="97">
        <f t="shared" si="3"/>
        <v>-0.1244000000000014</v>
      </c>
      <c r="J39" s="38"/>
      <c r="K39" s="38"/>
      <c r="L39" s="127">
        <f t="shared" si="4"/>
        <v>58.96119999999992</v>
      </c>
      <c r="M39" s="49">
        <v>50.4</v>
      </c>
      <c r="N39" s="82" t="s">
        <v>86</v>
      </c>
      <c r="O39" s="38"/>
      <c r="P39" s="46">
        <f t="shared" si="7"/>
        <v>1.485599999999998</v>
      </c>
      <c r="Q39" s="47">
        <f t="shared" si="5"/>
        <v>1.5600000000000023</v>
      </c>
      <c r="R39" s="97">
        <f t="shared" si="6"/>
        <v>-7.4400000000004241E-2</v>
      </c>
      <c r="S39" s="36"/>
    </row>
    <row r="40" spans="1:19">
      <c r="A40" s="48">
        <f>A39</f>
        <v>15</v>
      </c>
      <c r="B40" s="117"/>
      <c r="C40" s="127">
        <f t="shared" si="8"/>
        <v>60.075599999999902</v>
      </c>
      <c r="D40" s="48">
        <v>51.31</v>
      </c>
      <c r="E40" s="82" t="s">
        <v>87</v>
      </c>
      <c r="F40" s="42"/>
      <c r="G40" s="46">
        <f t="shared" si="1"/>
        <v>1.485599999999998</v>
      </c>
      <c r="H40" s="47">
        <f t="shared" si="2"/>
        <v>1.8900000000000006</v>
      </c>
      <c r="I40" s="97">
        <f t="shared" si="3"/>
        <v>-0.40440000000000254</v>
      </c>
      <c r="J40" s="38"/>
      <c r="K40" s="38"/>
      <c r="L40" s="127">
        <f t="shared" si="4"/>
        <v>57.475599999999922</v>
      </c>
      <c r="M40" s="49">
        <v>48.53</v>
      </c>
      <c r="N40" s="82" t="s">
        <v>87</v>
      </c>
      <c r="O40" s="38"/>
      <c r="P40" s="46">
        <f t="shared" si="7"/>
        <v>1.485599999999998</v>
      </c>
      <c r="Q40" s="47">
        <f t="shared" si="5"/>
        <v>1.8699999999999974</v>
      </c>
      <c r="R40" s="97">
        <f t="shared" si="6"/>
        <v>-0.38439999999999941</v>
      </c>
      <c r="S40" s="36"/>
    </row>
    <row r="41" spans="1:19">
      <c r="A41" s="48">
        <v>15</v>
      </c>
      <c r="B41" s="117">
        <v>1.68</v>
      </c>
      <c r="C41" s="127">
        <f t="shared" si="8"/>
        <v>58.589999999999904</v>
      </c>
      <c r="D41" s="48">
        <v>49.05</v>
      </c>
      <c r="E41" s="82" t="s">
        <v>88</v>
      </c>
      <c r="F41" s="42"/>
      <c r="G41" s="46">
        <f t="shared" si="1"/>
        <v>1.485599999999998</v>
      </c>
      <c r="H41" s="47">
        <f t="shared" si="2"/>
        <v>2.2600000000000051</v>
      </c>
      <c r="I41" s="97">
        <f t="shared" si="3"/>
        <v>-0.77440000000000708</v>
      </c>
      <c r="J41" s="38"/>
      <c r="K41" s="38"/>
      <c r="L41" s="127">
        <f t="shared" si="4"/>
        <v>55.989999999999924</v>
      </c>
      <c r="M41" s="49">
        <v>46.87</v>
      </c>
      <c r="N41" s="82" t="s">
        <v>88</v>
      </c>
      <c r="O41" s="38"/>
      <c r="P41" s="46">
        <f t="shared" si="7"/>
        <v>1.485599999999998</v>
      </c>
      <c r="Q41" s="47">
        <f t="shared" si="5"/>
        <v>1.6600000000000037</v>
      </c>
      <c r="R41" s="97">
        <f t="shared" si="6"/>
        <v>-0.17440000000000566</v>
      </c>
      <c r="S41" s="36"/>
    </row>
    <row r="42" spans="1:19">
      <c r="A42" s="48">
        <f>A41</f>
        <v>15</v>
      </c>
      <c r="B42" s="117"/>
      <c r="C42" s="127">
        <f t="shared" si="8"/>
        <v>57.104399999999906</v>
      </c>
      <c r="D42" s="48">
        <v>47.63</v>
      </c>
      <c r="E42" s="82" t="s">
        <v>89</v>
      </c>
      <c r="F42" s="42"/>
      <c r="G42" s="46">
        <f t="shared" si="1"/>
        <v>1.485599999999998</v>
      </c>
      <c r="H42" s="47">
        <f t="shared" si="2"/>
        <v>1.4199999999999946</v>
      </c>
      <c r="I42" s="97">
        <f t="shared" si="3"/>
        <v>6.5600000000003433E-2</v>
      </c>
      <c r="J42" s="38"/>
      <c r="K42" s="38"/>
      <c r="L42" s="127">
        <f t="shared" si="4"/>
        <v>54.504399999999926</v>
      </c>
      <c r="M42" s="49">
        <v>45.22</v>
      </c>
      <c r="N42" s="82" t="s">
        <v>89</v>
      </c>
      <c r="O42" s="38"/>
      <c r="P42" s="46">
        <f t="shared" si="7"/>
        <v>1.485599999999998</v>
      </c>
      <c r="Q42" s="47">
        <f t="shared" si="5"/>
        <v>1.6499999999999986</v>
      </c>
      <c r="R42" s="97">
        <f t="shared" si="6"/>
        <v>-0.16440000000000055</v>
      </c>
      <c r="S42" s="36"/>
    </row>
    <row r="43" spans="1:19">
      <c r="A43" s="48">
        <v>15</v>
      </c>
      <c r="B43" s="117">
        <v>1.68</v>
      </c>
      <c r="C43" s="127">
        <f t="shared" si="8"/>
        <v>55.618799999999908</v>
      </c>
      <c r="D43" s="48">
        <v>45.87</v>
      </c>
      <c r="E43" s="82" t="s">
        <v>92</v>
      </c>
      <c r="F43" s="42"/>
      <c r="G43" s="46">
        <f t="shared" si="1"/>
        <v>1.485599999999998</v>
      </c>
      <c r="H43" s="47">
        <f t="shared" si="2"/>
        <v>1.7600000000000051</v>
      </c>
      <c r="I43" s="97">
        <f t="shared" si="3"/>
        <v>-0.27440000000000708</v>
      </c>
      <c r="J43" s="38"/>
      <c r="K43" s="38"/>
      <c r="L43" s="127">
        <f t="shared" si="4"/>
        <v>53.018799999999928</v>
      </c>
      <c r="M43" s="49">
        <v>43.39</v>
      </c>
      <c r="N43" s="82" t="s">
        <v>92</v>
      </c>
      <c r="O43" s="38"/>
      <c r="P43" s="46">
        <f t="shared" si="7"/>
        <v>1.485599999999998</v>
      </c>
      <c r="Q43" s="47">
        <f t="shared" si="5"/>
        <v>1.8299999999999983</v>
      </c>
      <c r="R43" s="97">
        <f t="shared" si="6"/>
        <v>-0.34440000000000026</v>
      </c>
      <c r="S43" s="36"/>
    </row>
    <row r="44" spans="1:19">
      <c r="A44" s="48">
        <f>A43</f>
        <v>15</v>
      </c>
      <c r="B44" s="117"/>
      <c r="C44" s="127">
        <f t="shared" si="8"/>
        <v>54.13319999999991</v>
      </c>
      <c r="D44" s="48">
        <v>43.96</v>
      </c>
      <c r="E44" s="82" t="s">
        <v>93</v>
      </c>
      <c r="F44" s="42"/>
      <c r="G44" s="46">
        <f t="shared" si="1"/>
        <v>1.485599999999998</v>
      </c>
      <c r="H44" s="47">
        <f t="shared" si="2"/>
        <v>1.9099999999999966</v>
      </c>
      <c r="I44" s="97">
        <f t="shared" si="3"/>
        <v>-0.42439999999999856</v>
      </c>
      <c r="J44" s="38"/>
      <c r="K44" s="38"/>
      <c r="L44" s="127">
        <f t="shared" si="4"/>
        <v>51.53319999999993</v>
      </c>
      <c r="M44" s="49">
        <v>41.67</v>
      </c>
      <c r="N44" s="82" t="s">
        <v>93</v>
      </c>
      <c r="O44" s="38"/>
      <c r="P44" s="46">
        <f t="shared" si="7"/>
        <v>1.485599999999998</v>
      </c>
      <c r="Q44" s="47">
        <f t="shared" si="5"/>
        <v>1.7199999999999989</v>
      </c>
      <c r="R44" s="97">
        <f t="shared" si="6"/>
        <v>-0.23440000000000083</v>
      </c>
      <c r="S44" s="36"/>
    </row>
    <row r="45" spans="1:19">
      <c r="A45" s="48">
        <v>15</v>
      </c>
      <c r="B45" s="117"/>
      <c r="C45" s="127">
        <f t="shared" si="8"/>
        <v>52.647599999999912</v>
      </c>
      <c r="D45" s="48">
        <v>42</v>
      </c>
      <c r="E45" s="82" t="s">
        <v>94</v>
      </c>
      <c r="F45" s="42"/>
      <c r="G45" s="46">
        <f t="shared" si="1"/>
        <v>1.485599999999998</v>
      </c>
      <c r="H45" s="47">
        <f t="shared" si="2"/>
        <v>1.9600000000000009</v>
      </c>
      <c r="I45" s="97">
        <f t="shared" si="3"/>
        <v>-0.47440000000000282</v>
      </c>
      <c r="J45" s="38"/>
      <c r="K45" s="38"/>
      <c r="L45" s="127">
        <f t="shared" si="4"/>
        <v>50.047599999999932</v>
      </c>
      <c r="M45" s="49">
        <v>39.81</v>
      </c>
      <c r="N45" s="82" t="s">
        <v>94</v>
      </c>
      <c r="O45" s="38"/>
      <c r="P45" s="46">
        <f t="shared" si="7"/>
        <v>1.485599999999998</v>
      </c>
      <c r="Q45" s="47">
        <f t="shared" si="5"/>
        <v>1.8599999999999994</v>
      </c>
      <c r="R45" s="97">
        <f t="shared" si="6"/>
        <v>-0.3744000000000014</v>
      </c>
      <c r="S45" s="36"/>
    </row>
    <row r="46" spans="1:19">
      <c r="A46" s="48">
        <f>A45</f>
        <v>15</v>
      </c>
      <c r="B46" s="117"/>
      <c r="C46" s="127">
        <f t="shared" si="8"/>
        <v>51.161999999999914</v>
      </c>
      <c r="D46" s="48">
        <v>40.229999999999997</v>
      </c>
      <c r="E46" s="82" t="s">
        <v>95</v>
      </c>
      <c r="F46" s="42"/>
      <c r="G46" s="46">
        <f t="shared" si="1"/>
        <v>1.485599999999998</v>
      </c>
      <c r="H46" s="47">
        <f t="shared" si="2"/>
        <v>1.7700000000000031</v>
      </c>
      <c r="I46" s="97">
        <f t="shared" si="3"/>
        <v>-0.28440000000000509</v>
      </c>
      <c r="J46" s="38"/>
      <c r="K46" s="38"/>
      <c r="L46" s="127">
        <f t="shared" si="4"/>
        <v>48.561999999999934</v>
      </c>
      <c r="M46" s="49">
        <v>37.630000000000003</v>
      </c>
      <c r="N46" s="82" t="s">
        <v>95</v>
      </c>
      <c r="O46" s="38"/>
      <c r="P46" s="46">
        <f t="shared" si="7"/>
        <v>1.485599999999998</v>
      </c>
      <c r="Q46" s="47">
        <f t="shared" si="5"/>
        <v>2.1799999999999997</v>
      </c>
      <c r="R46" s="97">
        <f t="shared" si="6"/>
        <v>-0.69440000000000168</v>
      </c>
      <c r="S46" s="36"/>
    </row>
    <row r="47" spans="1:19">
      <c r="A47" s="48">
        <v>15</v>
      </c>
      <c r="B47" s="117">
        <v>1.68</v>
      </c>
      <c r="C47" s="127">
        <f t="shared" si="8"/>
        <v>49.676399999999916</v>
      </c>
      <c r="D47" s="48">
        <v>38.31</v>
      </c>
      <c r="E47" s="82" t="s">
        <v>96</v>
      </c>
      <c r="F47" s="42"/>
      <c r="G47" s="46">
        <f t="shared" si="1"/>
        <v>1.485599999999998</v>
      </c>
      <c r="H47" s="47">
        <f t="shared" si="2"/>
        <v>1.9199999999999946</v>
      </c>
      <c r="I47" s="97">
        <f t="shared" si="3"/>
        <v>-0.43439999999999657</v>
      </c>
      <c r="J47" s="38"/>
      <c r="K47" s="38"/>
      <c r="L47" s="127">
        <f t="shared" si="4"/>
        <v>47.076399999999936</v>
      </c>
      <c r="M47" s="49">
        <v>36.21</v>
      </c>
      <c r="N47" s="82" t="s">
        <v>96</v>
      </c>
      <c r="O47" s="38"/>
      <c r="P47" s="46">
        <f t="shared" si="7"/>
        <v>1.485599999999998</v>
      </c>
      <c r="Q47" s="47">
        <f t="shared" si="5"/>
        <v>1.4200000000000017</v>
      </c>
      <c r="R47" s="97">
        <f t="shared" si="6"/>
        <v>6.5599999999996328E-2</v>
      </c>
      <c r="S47" s="36"/>
    </row>
    <row r="48" spans="1:19">
      <c r="A48" s="48">
        <f>A47</f>
        <v>15</v>
      </c>
      <c r="B48" s="117"/>
      <c r="C48" s="127">
        <f t="shared" si="8"/>
        <v>48.190799999999918</v>
      </c>
      <c r="D48" s="48">
        <v>36.71</v>
      </c>
      <c r="E48" s="82" t="s">
        <v>97</v>
      </c>
      <c r="F48" s="42"/>
      <c r="G48" s="46">
        <f t="shared" si="1"/>
        <v>1.485599999999998</v>
      </c>
      <c r="H48" s="47">
        <f t="shared" si="2"/>
        <v>1.6000000000000014</v>
      </c>
      <c r="I48" s="97">
        <f t="shared" si="3"/>
        <v>-0.11440000000000339</v>
      </c>
      <c r="J48" s="38"/>
      <c r="K48" s="38"/>
      <c r="L48" s="127">
        <f t="shared" si="4"/>
        <v>45.590799999999938</v>
      </c>
      <c r="M48" s="49">
        <v>34.380000000000003</v>
      </c>
      <c r="N48" s="82" t="s">
        <v>97</v>
      </c>
      <c r="O48" s="38"/>
      <c r="P48" s="46">
        <f t="shared" si="7"/>
        <v>1.485599999999998</v>
      </c>
      <c r="Q48" s="47">
        <f t="shared" si="5"/>
        <v>1.8299999999999983</v>
      </c>
      <c r="R48" s="97">
        <f t="shared" si="6"/>
        <v>-0.34440000000000026</v>
      </c>
      <c r="S48" s="36"/>
    </row>
    <row r="49" spans="1:21">
      <c r="A49" s="48">
        <v>15</v>
      </c>
      <c r="B49" s="117"/>
      <c r="C49" s="127">
        <f t="shared" si="8"/>
        <v>46.70519999999992</v>
      </c>
      <c r="D49" s="48">
        <v>34.700000000000003</v>
      </c>
      <c r="E49" s="82" t="s">
        <v>98</v>
      </c>
      <c r="F49" s="42"/>
      <c r="G49" s="46">
        <f t="shared" si="1"/>
        <v>1.485599999999998</v>
      </c>
      <c r="H49" s="47">
        <f t="shared" si="2"/>
        <v>2.009999999999998</v>
      </c>
      <c r="I49" s="97">
        <f t="shared" si="3"/>
        <v>-0.52439999999999998</v>
      </c>
      <c r="J49" s="38"/>
      <c r="K49" s="38"/>
      <c r="L49" s="127">
        <f t="shared" si="4"/>
        <v>44.10519999999994</v>
      </c>
      <c r="M49" s="49">
        <v>32.409999999999997</v>
      </c>
      <c r="N49" s="82" t="s">
        <v>98</v>
      </c>
      <c r="O49" s="38"/>
      <c r="P49" s="46">
        <f t="shared" si="7"/>
        <v>1.485599999999998</v>
      </c>
      <c r="Q49" s="47">
        <f t="shared" si="5"/>
        <v>1.970000000000006</v>
      </c>
      <c r="R49" s="97">
        <f t="shared" si="6"/>
        <v>-0.48440000000000794</v>
      </c>
      <c r="S49" s="36"/>
    </row>
    <row r="50" spans="1:21">
      <c r="A50" s="48">
        <v>15</v>
      </c>
      <c r="B50" s="117"/>
      <c r="C50" s="127">
        <f t="shared" si="8"/>
        <v>45.219599999999922</v>
      </c>
      <c r="D50" s="48">
        <v>32.840000000000003</v>
      </c>
      <c r="E50" s="82" t="s">
        <v>99</v>
      </c>
      <c r="F50" s="42"/>
      <c r="G50" s="46">
        <f t="shared" si="1"/>
        <v>1.485599999999998</v>
      </c>
      <c r="H50" s="47">
        <f t="shared" si="2"/>
        <v>1.8599999999999994</v>
      </c>
      <c r="I50" s="97">
        <f t="shared" si="3"/>
        <v>-0.3744000000000014</v>
      </c>
      <c r="J50" s="38"/>
      <c r="K50" s="38"/>
      <c r="L50" s="127">
        <f t="shared" si="4"/>
        <v>42.619599999999942</v>
      </c>
      <c r="M50" s="49">
        <v>30.69</v>
      </c>
      <c r="N50" s="82" t="s">
        <v>99</v>
      </c>
      <c r="O50" s="38"/>
      <c r="P50" s="46">
        <f t="shared" si="7"/>
        <v>1.485599999999998</v>
      </c>
      <c r="Q50" s="47">
        <f t="shared" si="5"/>
        <v>1.7199999999999953</v>
      </c>
      <c r="R50" s="97">
        <f t="shared" si="6"/>
        <v>-0.23439999999999728</v>
      </c>
      <c r="S50" s="2"/>
    </row>
    <row r="51" spans="1:21" ht="15.75" thickBot="1">
      <c r="A51" s="48">
        <f>A50</f>
        <v>15</v>
      </c>
      <c r="B51" s="117"/>
      <c r="C51" s="127">
        <f t="shared" si="8"/>
        <v>43.733999999999924</v>
      </c>
      <c r="D51" s="48">
        <v>31.02</v>
      </c>
      <c r="E51" s="82" t="s">
        <v>100</v>
      </c>
      <c r="F51" s="42"/>
      <c r="G51" s="46">
        <f t="shared" si="1"/>
        <v>1.485599999999998</v>
      </c>
      <c r="H51" s="47">
        <f t="shared" si="2"/>
        <v>1.8200000000000038</v>
      </c>
      <c r="I51" s="97">
        <f t="shared" si="3"/>
        <v>-0.3344000000000058</v>
      </c>
      <c r="J51" s="38"/>
      <c r="K51" s="38"/>
      <c r="L51" s="50"/>
      <c r="M51" s="94"/>
      <c r="N51" s="95" t="s">
        <v>64</v>
      </c>
      <c r="O51" s="38"/>
      <c r="P51" s="87"/>
      <c r="Q51" s="88" t="str">
        <f t="shared" ref="Q51" si="9">IF(OR(ISBLANK(M51),0),"",M50-M51)</f>
        <v/>
      </c>
      <c r="R51" s="89" t="str">
        <f t="shared" ref="R51" si="10">IF(OR(ISBLANK(M51),0),"",P51-Q51)</f>
        <v/>
      </c>
      <c r="S51" s="36"/>
    </row>
    <row r="52" spans="1:21" ht="15.75" thickBot="1">
      <c r="A52" s="48"/>
      <c r="B52" s="118"/>
      <c r="C52" s="50"/>
      <c r="D52" s="91"/>
      <c r="E52" s="84" t="s">
        <v>64</v>
      </c>
      <c r="F52" s="42"/>
      <c r="G52" s="87">
        <f t="shared" si="1"/>
        <v>43.733999999999924</v>
      </c>
      <c r="H52" s="88" t="str">
        <f t="shared" si="2"/>
        <v/>
      </c>
      <c r="I52" s="89" t="str">
        <f t="shared" si="3"/>
        <v/>
      </c>
      <c r="J52" s="38"/>
      <c r="K52" s="38"/>
      <c r="L52" s="51" t="s">
        <v>39</v>
      </c>
      <c r="M52" s="52"/>
      <c r="N52" s="38"/>
      <c r="O52" s="38"/>
      <c r="P52" s="53"/>
      <c r="Q52" s="79" t="s">
        <v>40</v>
      </c>
      <c r="R52" s="54">
        <f>SUM(R15:R50)</f>
        <v>-11.649599999999939</v>
      </c>
      <c r="S52" s="36"/>
    </row>
    <row r="53" spans="1:21" ht="15.75" thickBot="1">
      <c r="A53" s="36"/>
      <c r="B53" s="36"/>
      <c r="C53" s="86" t="s">
        <v>39</v>
      </c>
      <c r="D53" s="93"/>
      <c r="E53" s="77"/>
      <c r="F53" s="42"/>
      <c r="G53" s="78"/>
      <c r="H53" s="79" t="s">
        <v>40</v>
      </c>
      <c r="I53" s="54">
        <f>SUM(I15:I52)</f>
        <v>-12.573999999999909</v>
      </c>
      <c r="J53" s="38"/>
      <c r="K53" s="38"/>
      <c r="L53" s="38"/>
      <c r="M53" s="38"/>
      <c r="N53" s="38"/>
      <c r="O53" s="2"/>
      <c r="P53" s="2"/>
      <c r="Q53" s="2"/>
      <c r="R53" s="2"/>
      <c r="S53" s="36"/>
    </row>
    <row r="54" spans="1:21">
      <c r="A54" s="36"/>
      <c r="B54" s="36"/>
      <c r="C54" s="36"/>
      <c r="D54" s="36"/>
      <c r="E54" s="77"/>
      <c r="F54" s="42"/>
      <c r="G54" s="36"/>
      <c r="H54" s="36"/>
      <c r="I54" s="36"/>
      <c r="J54" s="38"/>
      <c r="K54" s="38"/>
      <c r="L54" s="38"/>
      <c r="M54" s="38"/>
      <c r="N54" s="38"/>
      <c r="O54" s="42"/>
      <c r="P54" s="36"/>
    </row>
    <row r="55" spans="1:21">
      <c r="A55" s="36"/>
      <c r="B55" s="36"/>
      <c r="C55" s="36"/>
      <c r="D55" s="36"/>
      <c r="E55" s="77"/>
      <c r="F55" s="42"/>
      <c r="G55" s="36"/>
      <c r="H55" s="36"/>
      <c r="I55" s="36"/>
      <c r="J55" s="36"/>
      <c r="K55" s="38"/>
      <c r="L55" s="55" t="s">
        <v>41</v>
      </c>
      <c r="M55" s="38"/>
      <c r="N55" s="38"/>
      <c r="O55" s="38"/>
      <c r="P55" s="36"/>
      <c r="Q55" s="36"/>
      <c r="R55" s="36"/>
    </row>
    <row r="56" spans="1:21">
      <c r="A56" s="55" t="s">
        <v>41</v>
      </c>
      <c r="B56" s="36"/>
      <c r="C56" s="36"/>
      <c r="D56" s="36"/>
      <c r="E56" s="36"/>
      <c r="F56" s="36"/>
      <c r="G56" s="36"/>
      <c r="H56" s="36"/>
      <c r="I56" s="36"/>
      <c r="J56" s="36"/>
      <c r="K56" s="38"/>
      <c r="L56" s="38"/>
      <c r="M56" s="38"/>
      <c r="N56" s="38"/>
      <c r="O56" s="38"/>
      <c r="P56" s="36"/>
      <c r="Q56" s="36"/>
      <c r="R56" s="36"/>
    </row>
    <row r="57" spans="1:21" ht="15.75" thickBot="1">
      <c r="A57" s="36"/>
      <c r="B57" s="36"/>
      <c r="C57" s="36"/>
      <c r="D57" s="36"/>
      <c r="E57" s="36"/>
      <c r="F57" s="36"/>
      <c r="G57" s="36"/>
      <c r="H57" s="36"/>
      <c r="I57" s="36"/>
      <c r="J57" s="36"/>
      <c r="K57" s="38"/>
      <c r="L57" s="42"/>
      <c r="M57" s="42"/>
    </row>
    <row r="58" spans="1:21">
      <c r="A58" s="36"/>
      <c r="B58" s="36"/>
      <c r="C58" s="56"/>
      <c r="D58" s="57" t="s">
        <v>42</v>
      </c>
      <c r="E58" s="58" t="s">
        <v>43</v>
      </c>
      <c r="F58" s="58" t="s">
        <v>44</v>
      </c>
      <c r="G58" s="59" t="s">
        <v>45</v>
      </c>
      <c r="H58" s="60" t="s">
        <v>36</v>
      </c>
      <c r="I58" s="36"/>
      <c r="L58" s="42"/>
      <c r="M58" s="42"/>
    </row>
    <row r="59" spans="1:21" ht="15.75" thickBot="1">
      <c r="A59" s="36"/>
      <c r="B59" s="36"/>
      <c r="C59" s="61" t="s">
        <v>46</v>
      </c>
      <c r="D59" s="62"/>
      <c r="E59" s="63">
        <f>F60-D52-M52</f>
        <v>0</v>
      </c>
      <c r="F59" s="64"/>
      <c r="G59" s="65">
        <f>F60-D53-M53</f>
        <v>0</v>
      </c>
      <c r="H59" s="66">
        <f>D59-G59</f>
        <v>0</v>
      </c>
      <c r="I59" s="36"/>
      <c r="L59" s="42"/>
      <c r="M59" s="42"/>
    </row>
    <row r="60" spans="1:21">
      <c r="A60" s="67" t="s">
        <v>56</v>
      </c>
      <c r="B60" s="36"/>
      <c r="C60" s="42"/>
      <c r="D60" s="42"/>
      <c r="E60" s="42"/>
      <c r="F60" s="68"/>
      <c r="G60" s="36" t="s">
        <v>11</v>
      </c>
      <c r="H60" s="36"/>
      <c r="I60" s="36"/>
      <c r="L60" s="42"/>
    </row>
    <row r="61" spans="1:21" ht="15.75" thickBot="1">
      <c r="A61" s="67"/>
      <c r="B61" s="36"/>
      <c r="C61" s="42"/>
      <c r="D61" s="42"/>
      <c r="E61" s="42"/>
      <c r="F61" s="68"/>
      <c r="G61" s="36"/>
      <c r="H61" s="36"/>
      <c r="I61" s="36"/>
    </row>
    <row r="62" spans="1:21" ht="18.75">
      <c r="A62" s="69" t="s">
        <v>47</v>
      </c>
      <c r="B62" s="70"/>
      <c r="C62" s="70"/>
      <c r="D62" s="70"/>
      <c r="E62" s="70"/>
      <c r="F62" s="70"/>
      <c r="G62" s="70"/>
      <c r="H62" s="70"/>
      <c r="I62" s="70"/>
      <c r="J62" s="70"/>
      <c r="K62" s="71"/>
      <c r="L62" s="42"/>
      <c r="M62" s="99" t="s">
        <v>49</v>
      </c>
      <c r="N62" s="100"/>
      <c r="O62" s="100"/>
      <c r="P62" s="100"/>
      <c r="Q62" s="100"/>
      <c r="R62" s="100"/>
      <c r="S62" s="26"/>
      <c r="T62" s="27"/>
    </row>
    <row r="63" spans="1:21" s="2" customFormat="1" ht="19.5" thickBot="1">
      <c r="A63" s="73" t="s">
        <v>118</v>
      </c>
      <c r="B63" s="73"/>
      <c r="C63" s="73"/>
      <c r="D63" s="73"/>
      <c r="E63" s="73"/>
      <c r="F63" s="73"/>
      <c r="G63" s="73"/>
      <c r="H63" s="73"/>
      <c r="I63" s="73"/>
      <c r="J63" s="73"/>
      <c r="K63" s="74"/>
      <c r="L63" s="75"/>
      <c r="M63" s="101" t="s">
        <v>50</v>
      </c>
      <c r="N63" s="102"/>
      <c r="O63" s="102"/>
      <c r="P63" s="102"/>
      <c r="Q63" s="102"/>
      <c r="R63" s="102"/>
      <c r="S63" s="28"/>
      <c r="T63" s="29"/>
      <c r="U63"/>
    </row>
    <row r="64" spans="1:21" s="2" customFormat="1" ht="25.5" customHeight="1">
      <c r="A64" s="163" t="s">
        <v>119</v>
      </c>
      <c r="B64" s="163"/>
      <c r="C64" s="163"/>
      <c r="D64" s="163"/>
      <c r="E64" s="163"/>
      <c r="F64" s="163"/>
      <c r="G64" s="163"/>
      <c r="H64" s="163"/>
      <c r="I64" s="163"/>
      <c r="J64" s="163"/>
      <c r="K64" s="164"/>
      <c r="L64" s="75"/>
    </row>
    <row r="65" spans="1:21" ht="18.75">
      <c r="A65" s="73" t="s">
        <v>108</v>
      </c>
      <c r="B65" s="73"/>
      <c r="C65" s="73"/>
      <c r="D65" s="73"/>
      <c r="E65" s="73"/>
      <c r="F65" s="73"/>
      <c r="G65" s="73"/>
      <c r="H65" s="73"/>
      <c r="I65" s="73"/>
      <c r="J65" s="73"/>
      <c r="K65" s="74"/>
      <c r="L65" s="75"/>
      <c r="M65" s="96"/>
      <c r="N65" s="96"/>
      <c r="O65" s="96"/>
      <c r="P65" s="96"/>
      <c r="Q65" s="96"/>
      <c r="R65" s="96"/>
      <c r="U65" s="2"/>
    </row>
    <row r="66" spans="1:21">
      <c r="A66" s="73" t="s">
        <v>116</v>
      </c>
      <c r="B66" s="73"/>
      <c r="C66" s="73"/>
      <c r="D66" s="73"/>
      <c r="E66" s="73"/>
      <c r="F66" s="73"/>
      <c r="G66" s="73"/>
      <c r="H66" s="73"/>
      <c r="I66" s="73"/>
      <c r="J66" s="73"/>
      <c r="K66" s="74"/>
      <c r="L66" s="44"/>
    </row>
    <row r="67" spans="1:21">
      <c r="A67" s="73" t="s">
        <v>110</v>
      </c>
      <c r="B67" s="73"/>
      <c r="C67" s="73"/>
      <c r="D67" s="73"/>
      <c r="E67" s="73"/>
      <c r="F67" s="73"/>
      <c r="G67" s="73"/>
      <c r="H67" s="73"/>
      <c r="I67" s="73"/>
      <c r="J67" s="73"/>
      <c r="K67" s="74"/>
      <c r="L67" s="44"/>
      <c r="M67" s="2"/>
      <c r="N67" s="2"/>
      <c r="O67" s="2"/>
      <c r="P67" s="2"/>
      <c r="Q67" s="2"/>
      <c r="R67" s="2"/>
      <c r="S67" s="2"/>
      <c r="T67" s="2"/>
    </row>
    <row r="68" spans="1:21">
      <c r="A68" s="73" t="s">
        <v>106</v>
      </c>
      <c r="B68" s="73"/>
      <c r="C68" s="73"/>
      <c r="D68" s="73"/>
      <c r="E68" s="73"/>
      <c r="F68" s="73"/>
      <c r="G68" s="73"/>
      <c r="H68" s="73"/>
      <c r="I68" s="73"/>
      <c r="J68" s="73"/>
      <c r="K68" s="74"/>
      <c r="L68" s="44"/>
      <c r="M68" s="2"/>
      <c r="N68" s="2"/>
      <c r="O68" s="2"/>
      <c r="P68" s="2"/>
      <c r="Q68" s="2"/>
      <c r="R68" s="2"/>
      <c r="S68" s="2"/>
      <c r="T68" s="2"/>
    </row>
    <row r="69" spans="1:21">
      <c r="A69" s="72" t="s">
        <v>115</v>
      </c>
      <c r="B69" s="73"/>
      <c r="C69" s="73"/>
      <c r="D69" s="73"/>
      <c r="E69" s="73"/>
      <c r="F69" s="73"/>
      <c r="G69" s="73"/>
      <c r="H69" s="73"/>
      <c r="I69" s="73"/>
      <c r="J69" s="73"/>
      <c r="K69" s="74"/>
      <c r="L69" s="36"/>
    </row>
    <row r="70" spans="1:21" ht="20.100000000000001" customHeight="1">
      <c r="A70" s="72" t="s">
        <v>111</v>
      </c>
      <c r="B70" s="73"/>
      <c r="C70" s="73"/>
      <c r="D70" s="73"/>
      <c r="E70" s="73"/>
      <c r="F70" s="73"/>
      <c r="G70" s="73"/>
      <c r="H70" s="73"/>
      <c r="I70" s="73"/>
      <c r="J70" s="73"/>
      <c r="K70" s="74"/>
      <c r="L70" s="36"/>
    </row>
    <row r="71" spans="1:21" ht="20.100000000000001" customHeight="1">
      <c r="A71" s="72" t="s">
        <v>107</v>
      </c>
      <c r="B71" s="73"/>
      <c r="C71" s="73"/>
      <c r="D71" s="73"/>
      <c r="E71" s="73"/>
      <c r="F71" s="73"/>
      <c r="G71" s="73"/>
      <c r="H71" s="73"/>
      <c r="I71" s="73"/>
      <c r="J71" s="73"/>
      <c r="K71" s="74"/>
      <c r="L71" s="36"/>
    </row>
    <row r="72" spans="1:21">
      <c r="A72" s="72" t="s">
        <v>112</v>
      </c>
      <c r="B72" s="73"/>
      <c r="C72" s="73"/>
      <c r="D72" s="73"/>
      <c r="E72" s="73"/>
      <c r="F72" s="73"/>
      <c r="G72" s="73"/>
      <c r="H72" s="73"/>
      <c r="I72" s="73"/>
      <c r="J72" s="73"/>
      <c r="K72" s="74"/>
      <c r="L72" s="36"/>
    </row>
    <row r="73" spans="1:21">
      <c r="A73" s="76" t="s">
        <v>114</v>
      </c>
      <c r="B73" s="73"/>
      <c r="C73" s="73"/>
      <c r="D73" s="73"/>
      <c r="E73" s="73"/>
      <c r="F73" s="73"/>
      <c r="G73" s="73"/>
      <c r="H73" s="73"/>
      <c r="I73" s="73"/>
      <c r="K73" s="74"/>
      <c r="L73" s="36"/>
    </row>
    <row r="74" spans="1:21" s="2" customFormat="1">
      <c r="A74" s="73" t="s">
        <v>109</v>
      </c>
      <c r="B74" s="73"/>
      <c r="C74" s="73"/>
      <c r="D74" s="73"/>
      <c r="E74" s="73"/>
      <c r="F74" s="73"/>
      <c r="G74" s="73"/>
      <c r="H74" s="73"/>
      <c r="I74" s="73"/>
      <c r="K74" s="73"/>
      <c r="L74" s="36"/>
    </row>
    <row r="75" spans="1:21" s="2" customFormat="1">
      <c r="A75" s="73" t="s">
        <v>117</v>
      </c>
      <c r="B75" s="73"/>
      <c r="C75" s="73"/>
      <c r="D75" s="73"/>
      <c r="E75" s="73"/>
      <c r="F75" s="73"/>
      <c r="G75" s="73"/>
      <c r="H75" s="73"/>
      <c r="I75" s="73"/>
      <c r="K75" s="73"/>
      <c r="L75" s="36"/>
    </row>
    <row r="76" spans="1:21" s="2" customFormat="1" ht="15.75" thickBot="1">
      <c r="A76" s="73"/>
      <c r="B76" s="73"/>
      <c r="C76" s="73"/>
      <c r="D76" s="73"/>
      <c r="E76" s="73"/>
      <c r="F76" s="73"/>
      <c r="G76" s="73"/>
      <c r="H76" s="73"/>
      <c r="I76" s="73"/>
      <c r="K76" s="73"/>
      <c r="L76" s="36"/>
    </row>
    <row r="77" spans="1:21" ht="16.5" thickBot="1">
      <c r="A77" s="2"/>
      <c r="B77" s="36"/>
      <c r="C77" s="107" t="s">
        <v>52</v>
      </c>
      <c r="D77" s="120"/>
      <c r="E77" s="120"/>
      <c r="F77" s="120"/>
      <c r="G77" s="120"/>
      <c r="H77" s="120"/>
      <c r="I77" s="120"/>
      <c r="J77" s="120"/>
      <c r="K77" s="73"/>
      <c r="L77" s="120"/>
      <c r="M77" s="120"/>
      <c r="N77" s="120"/>
      <c r="O77" s="120"/>
      <c r="P77" s="120"/>
      <c r="Q77" s="120"/>
      <c r="R77" s="120"/>
      <c r="S77" s="120"/>
      <c r="T77" s="121"/>
    </row>
    <row r="78" spans="1:21" ht="16.5" thickBot="1">
      <c r="A78" s="36"/>
      <c r="B78" s="154" t="s">
        <v>53</v>
      </c>
      <c r="C78" s="155"/>
      <c r="D78" s="155"/>
      <c r="E78" s="155"/>
      <c r="F78" s="155"/>
      <c r="G78" s="156"/>
      <c r="H78" s="36"/>
      <c r="I78" s="36"/>
      <c r="J78" s="36"/>
      <c r="K78" s="36"/>
      <c r="L78" s="108" t="s">
        <v>54</v>
      </c>
      <c r="M78" s="109"/>
      <c r="N78" s="109"/>
      <c r="O78" s="109"/>
      <c r="P78" s="109"/>
      <c r="Q78" s="109"/>
      <c r="R78" s="109"/>
      <c r="S78" s="110"/>
    </row>
    <row r="79" spans="1:21" ht="16.5" customHeight="1">
      <c r="A79" s="36"/>
      <c r="B79" s="129"/>
      <c r="C79" s="36"/>
      <c r="D79" s="36"/>
      <c r="E79" s="36"/>
      <c r="F79" s="36"/>
      <c r="G79" s="36"/>
      <c r="H79" s="36"/>
      <c r="I79" s="36"/>
      <c r="J79" s="36"/>
      <c r="K79" s="36"/>
      <c r="L79" s="36"/>
    </row>
    <row r="80" spans="1:21">
      <c r="A80" s="36"/>
      <c r="B80" s="36"/>
      <c r="C80" s="36"/>
      <c r="D80" s="36"/>
      <c r="E80" s="36"/>
      <c r="F80" s="36"/>
      <c r="G80" s="36"/>
      <c r="H80" s="36"/>
      <c r="I80" s="36"/>
      <c r="J80" s="36"/>
      <c r="K80" s="36"/>
      <c r="L80" s="36"/>
    </row>
    <row r="81" spans="1:12">
      <c r="A81" s="36"/>
      <c r="B81" s="36"/>
      <c r="C81" s="36"/>
      <c r="D81" s="36"/>
      <c r="E81" s="36"/>
      <c r="F81" s="36"/>
      <c r="G81" s="36"/>
      <c r="H81" s="36"/>
      <c r="I81" s="36"/>
      <c r="J81" s="36"/>
      <c r="K81" s="36"/>
      <c r="L81" s="36"/>
    </row>
    <row r="82" spans="1:12">
      <c r="A82" s="36"/>
      <c r="B82" s="36"/>
      <c r="C82" s="36"/>
      <c r="D82" s="36"/>
      <c r="E82" s="36"/>
      <c r="F82" s="36"/>
      <c r="G82" s="36"/>
      <c r="H82" s="36"/>
      <c r="I82" s="36"/>
      <c r="J82" s="36"/>
      <c r="K82" s="36"/>
      <c r="L82" s="36"/>
    </row>
    <row r="83" spans="1:12">
      <c r="A83" s="36"/>
      <c r="B83" s="36"/>
      <c r="C83" s="36"/>
      <c r="D83" s="36"/>
      <c r="E83" s="36"/>
      <c r="F83" s="36"/>
      <c r="G83" s="36"/>
      <c r="H83" s="36"/>
      <c r="I83" s="36"/>
      <c r="J83" s="36"/>
      <c r="K83" s="36"/>
      <c r="L83" s="36"/>
    </row>
    <row r="84" spans="1:12">
      <c r="A84" s="36"/>
      <c r="B84" s="36"/>
      <c r="C84" s="36"/>
      <c r="D84" s="36"/>
      <c r="E84" s="36"/>
      <c r="F84" s="36"/>
      <c r="G84" s="36"/>
      <c r="H84" s="36"/>
      <c r="I84" s="36"/>
      <c r="J84" s="36"/>
      <c r="K84" s="36"/>
      <c r="L84" s="36"/>
    </row>
    <row r="85" spans="1:12">
      <c r="A85" s="36"/>
      <c r="B85" s="36"/>
      <c r="C85" s="36"/>
      <c r="D85" s="36"/>
      <c r="E85" s="36"/>
      <c r="F85" s="36"/>
      <c r="G85" s="36"/>
      <c r="H85" s="36"/>
      <c r="I85" s="36"/>
      <c r="J85" s="36"/>
      <c r="K85" s="36"/>
      <c r="L85" s="36"/>
    </row>
    <row r="86" spans="1:12">
      <c r="A86" s="36"/>
      <c r="B86" s="36"/>
      <c r="C86" s="36"/>
      <c r="D86" s="36"/>
      <c r="E86" s="36"/>
      <c r="F86" s="36"/>
      <c r="G86" s="36"/>
      <c r="H86" s="36"/>
      <c r="I86" s="36"/>
      <c r="L86" s="36"/>
    </row>
    <row r="87" spans="1:12">
      <c r="A87" s="36"/>
      <c r="B87" s="36"/>
      <c r="C87" s="36"/>
      <c r="D87" s="36"/>
      <c r="E87" s="36"/>
      <c r="F87" s="36"/>
      <c r="G87" s="36"/>
      <c r="H87" s="36"/>
      <c r="I87" s="36"/>
      <c r="L87" s="36"/>
    </row>
    <row r="88" spans="1:12">
      <c r="A88" s="36"/>
      <c r="B88" s="36"/>
      <c r="C88" s="36"/>
      <c r="D88" s="36"/>
      <c r="E88" s="36"/>
      <c r="F88" s="36"/>
      <c r="G88" s="36"/>
      <c r="H88" s="36"/>
      <c r="I88" s="36"/>
      <c r="L88" s="36"/>
    </row>
    <row r="89" spans="1:12">
      <c r="A89" s="36"/>
      <c r="B89" s="36"/>
      <c r="C89" s="36"/>
      <c r="D89" s="36"/>
      <c r="E89" s="36"/>
      <c r="F89" s="36"/>
      <c r="G89" s="36"/>
      <c r="H89" s="36"/>
      <c r="I89" s="36"/>
    </row>
    <row r="90" spans="1:12">
      <c r="B90" s="36"/>
    </row>
  </sheetData>
  <mergeCells count="18">
    <mergeCell ref="B78:G78"/>
    <mergeCell ref="A3:B3"/>
    <mergeCell ref="C3:F3"/>
    <mergeCell ref="A4:B4"/>
    <mergeCell ref="C10:I10"/>
    <mergeCell ref="C11:D12"/>
    <mergeCell ref="A64:K64"/>
    <mergeCell ref="L11:M12"/>
    <mergeCell ref="A7:B7"/>
    <mergeCell ref="C7:F7"/>
    <mergeCell ref="G11:I12"/>
    <mergeCell ref="P12:R12"/>
    <mergeCell ref="A2:B2"/>
    <mergeCell ref="A5:B5"/>
    <mergeCell ref="A6:B6"/>
    <mergeCell ref="C2:F2"/>
    <mergeCell ref="C6:F6"/>
    <mergeCell ref="C5:F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Inner Layer</vt:lpstr>
      <vt:lpstr>Comments</vt:lpstr>
    </vt:vector>
  </TitlesOfParts>
  <Company>CERN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Xabier Sarasola</cp:lastModifiedBy>
  <dcterms:created xsi:type="dcterms:W3CDTF">2013-10-07T13:51:29Z</dcterms:created>
  <dcterms:modified xsi:type="dcterms:W3CDTF">2014-05-30T12:48:08Z</dcterms:modified>
</cp:coreProperties>
</file>