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05.04.18" sheetId="1" state="visible" r:id="rId2"/>
    <sheet name="12.04.18" sheetId="2" state="visible" r:id="rId3"/>
    <sheet name="16.04.18" sheetId="3" state="visible" r:id="rId4"/>
    <sheet name="19.04.1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<sst xmlns="http://schemas.openxmlformats.org/spreadsheetml/2006/main" count="36" uniqueCount="9">
  <si>
    <t xml:space="preserve">φ</t>
  </si>
  <si>
    <t xml:space="preserve">P1</t>
  </si>
  <si>
    <t xml:space="preserve">P2</t>
  </si>
  <si>
    <t xml:space="preserve">A1</t>
  </si>
  <si>
    <t xml:space="preserve">A2</t>
  </si>
  <si>
    <t xml:space="preserve">Ψ</t>
  </si>
  <si>
    <t xml:space="preserve">Δ</t>
  </si>
  <si>
    <r>
      <rPr>
        <sz val="10"/>
        <rFont val="Arial"/>
        <family val="2"/>
        <charset val="1"/>
      </rPr>
      <t xml:space="preserve">tan(</t>
    </r>
    <r>
      <rPr>
        <sz val="10"/>
        <rFont val="Liberation Sans1"/>
        <family val="0"/>
        <charset val="1"/>
      </rPr>
      <t xml:space="preserve">Ψ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</si>
  <si>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cos(</t>
    </r>
    <r>
      <rPr>
        <sz val="10"/>
        <rFont val="Liberation Sans1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</si>
</sst>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Sans2"/>
      <family val="0"/>
      <charset val="1"/>
    </font>
    <font>
      <sz val="10"/>
      <name val="Liberation Sans1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7" min="6" style="0" width="21.39"/>
    <col collapsed="false" customWidth="true" hidden="false" outlineLevel="0" max="8" min="8" style="0" width="16.39"/>
    <col collapsed="false" customWidth="true" hidden="false" outlineLevel="0" max="9" min="9" style="0" width="21.11"/>
    <col collapsed="false" customWidth="false" hidden="false" outlineLevel="0" max="1025" min="10" style="0" width="11.52"/>
  </cols>
  <sheetData>
    <row r="1" customFormat="false" ht="15.75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97.1</v>
      </c>
      <c r="C2" s="0" t="n">
        <v>184.26</v>
      </c>
      <c r="D2" s="0" t="n">
        <v>88.1</v>
      </c>
      <c r="E2" s="0" t="n">
        <v>-8.23</v>
      </c>
      <c r="F2" s="0" t="n">
        <f aca="false">RADIANS(48.07)</f>
        <v>0.838979771433674</v>
      </c>
      <c r="G2" s="0" t="n">
        <f aca="false">RADIANS(-140.915)</f>
        <v>-2.45943071544781</v>
      </c>
      <c r="H2" s="0" t="n">
        <f aca="false">TAN(F2)</f>
        <v>1.11334491003441</v>
      </c>
      <c r="I2" s="0" t="n">
        <f aca="false">COS(G2)</f>
        <v>-0.776211491010254</v>
      </c>
    </row>
    <row r="3" customFormat="false" ht="12.8" hidden="false" customHeight="true" outlineLevel="0" collapsed="false">
      <c r="A3" s="0" t="n">
        <v>48</v>
      </c>
      <c r="B3" s="0" t="n">
        <v>94.44</v>
      </c>
      <c r="C3" s="0" t="n">
        <v>182.26</v>
      </c>
      <c r="D3" s="0" t="n">
        <v>89.3</v>
      </c>
      <c r="E3" s="0" t="n">
        <v>-10.26</v>
      </c>
      <c r="F3" s="0" t="n">
        <f aca="false">RADIANS(49.06)</f>
        <v>0.856258531028418</v>
      </c>
      <c r="G3" s="0" t="n">
        <f aca="false">RADIANS(-136.012)</f>
        <v>-2.37385722222253</v>
      </c>
      <c r="H3" s="0" t="n">
        <f aca="false">TAN(F3)</f>
        <v>1.15280434638078</v>
      </c>
      <c r="I3" s="0" t="n">
        <f aca="false">COS(G3)</f>
        <v>-0.719485273469593</v>
      </c>
    </row>
    <row r="4" customFormat="false" ht="12.8" hidden="false" customHeight="true" outlineLevel="0" collapsed="false">
      <c r="A4" s="0" t="n">
        <v>50</v>
      </c>
      <c r="B4" s="0" t="n">
        <v>92.1</v>
      </c>
      <c r="C4" s="0" t="n">
        <v>179.12</v>
      </c>
      <c r="D4" s="0" t="n">
        <v>91.37</v>
      </c>
      <c r="E4" s="0" t="n">
        <v>-12.22</v>
      </c>
      <c r="F4" s="0" t="n">
        <f aca="false">RADIANS(51.08)</f>
        <v>0.891514181918704</v>
      </c>
      <c r="G4" s="0" t="n">
        <f aca="false">RADIANS(-123)</f>
        <v>-2.14675497995303</v>
      </c>
      <c r="H4" s="0" t="n">
        <f aca="false">TAN(F4)</f>
        <v>1.23842877276961</v>
      </c>
      <c r="I4" s="0" t="n">
        <f aca="false">COS(G4)</f>
        <v>-0.544639035015027</v>
      </c>
    </row>
    <row r="5" customFormat="false" ht="12.8" hidden="false" customHeight="true" outlineLevel="0" collapsed="false">
      <c r="A5" s="0" t="n">
        <v>52</v>
      </c>
      <c r="B5" s="0" t="n">
        <v>89.9</v>
      </c>
      <c r="C5" s="0" t="n">
        <v>175.54</v>
      </c>
      <c r="D5" s="0" t="n">
        <v>94.1</v>
      </c>
      <c r="E5" s="0" t="n">
        <v>-16.21</v>
      </c>
      <c r="F5" s="0" t="n">
        <f aca="false">RADIANS(55.02)</f>
        <v>0.96028015444728</v>
      </c>
      <c r="G5" s="0" t="n">
        <f aca="false">RADIANS(-116.908)</f>
        <v>-2.04042952192153</v>
      </c>
      <c r="H5" s="0" t="n">
        <f aca="false">TAN(F5)</f>
        <v>1.42920955889556</v>
      </c>
      <c r="I5" s="0" t="n">
        <f aca="false">COS(G5)</f>
        <v>-0.452559223326377</v>
      </c>
    </row>
    <row r="6" customFormat="false" ht="12.8" hidden="false" customHeight="true" outlineLevel="0" collapsed="false">
      <c r="A6" s="0" t="n">
        <v>54</v>
      </c>
      <c r="B6" s="0" t="n">
        <v>85.29</v>
      </c>
      <c r="C6" s="0" t="n">
        <v>172.3</v>
      </c>
      <c r="D6" s="0" t="n">
        <v>97.32</v>
      </c>
      <c r="E6" s="0" t="n">
        <v>-19</v>
      </c>
      <c r="F6" s="0" t="n">
        <f aca="false">RADIANS(58.02)</f>
        <v>1.01264003200711</v>
      </c>
      <c r="G6" s="0" t="n">
        <f aca="false">RADIANS(-109.896)</f>
        <v>-1.91804703477169</v>
      </c>
      <c r="H6" s="0" t="n">
        <f aca="false">TAN(F6)</f>
        <v>1.60157827201293</v>
      </c>
      <c r="I6" s="0" t="n">
        <f aca="false">COS(G6)</f>
        <v>-0.340313904888684</v>
      </c>
    </row>
    <row r="7" customFormat="false" ht="12.8" hidden="false" customHeight="true" outlineLevel="0" collapsed="false">
      <c r="A7" s="0" t="n">
        <v>56</v>
      </c>
      <c r="B7" s="0" t="n">
        <v>82</v>
      </c>
      <c r="C7" s="0" t="n">
        <v>168.25</v>
      </c>
      <c r="D7" s="0" t="n">
        <v>99.38</v>
      </c>
      <c r="E7" s="0" t="n">
        <v>-21.2</v>
      </c>
      <c r="F7" s="0" t="n">
        <f aca="false">RADIANS(60.04)</f>
        <v>1.0478956828974</v>
      </c>
      <c r="G7" s="0" t="n">
        <f aca="false">RADIANS(-100.246)</f>
        <v>-1.74962276195424</v>
      </c>
      <c r="H7" s="0" t="n">
        <f aca="false">TAN(F7)</f>
        <v>1.73484671563715</v>
      </c>
      <c r="I7" s="0" t="n">
        <f aca="false">COS(G7)</f>
        <v>-0.17787484603967</v>
      </c>
    </row>
    <row r="8" customFormat="false" ht="12.8" hidden="false" customHeight="true" outlineLevel="0" collapsed="false">
      <c r="A8" s="0" t="n">
        <v>58</v>
      </c>
      <c r="B8" s="0" t="n">
        <v>77.3</v>
      </c>
      <c r="C8" s="0" t="n">
        <v>163.55</v>
      </c>
      <c r="D8" s="0" t="n">
        <v>101.6</v>
      </c>
      <c r="E8" s="0" t="n">
        <v>-24.2</v>
      </c>
      <c r="F8" s="0" t="n">
        <f aca="false">RADIANS(62.05)</f>
        <v>1.08297680086248</v>
      </c>
      <c r="G8" s="0" t="n">
        <f aca="false">RADIANS(-100.246)</f>
        <v>-1.74962276195424</v>
      </c>
      <c r="H8" s="0" t="n">
        <f aca="false">TAN(F8)</f>
        <v>1.8846923700007</v>
      </c>
      <c r="I8" s="0" t="n">
        <f aca="false">COS(G8)</f>
        <v>-0.17787484603967</v>
      </c>
    </row>
    <row r="9" customFormat="false" ht="12.8" hidden="false" customHeight="true" outlineLevel="0" collapsed="false">
      <c r="A9" s="0" t="n">
        <v>60</v>
      </c>
      <c r="B9" s="0" t="n">
        <v>73.9</v>
      </c>
      <c r="C9" s="0" t="n">
        <v>160.4</v>
      </c>
      <c r="D9" s="0" t="n">
        <v>103.8</v>
      </c>
      <c r="E9" s="0" t="n">
        <v>-26.15</v>
      </c>
      <c r="F9" s="0" t="n">
        <f aca="false">RADIANS(64.519)</f>
        <v>1.12606898009422</v>
      </c>
      <c r="G9" s="0" t="n">
        <f aca="false">RADIANS(-93.27)</f>
        <v>-1.62786859333511</v>
      </c>
      <c r="H9" s="0" t="n">
        <f aca="false">TAN(F9)</f>
        <v>2.09833405787153</v>
      </c>
      <c r="I9" s="0" t="n">
        <f aca="false">COS(G9)</f>
        <v>-0.0570412885398922</v>
      </c>
    </row>
    <row r="10" customFormat="false" ht="12.8" hidden="false" customHeight="true" outlineLevel="0" collapsed="false">
      <c r="A10" s="0" t="n">
        <v>62</v>
      </c>
      <c r="B10" s="0" t="n">
        <v>68</v>
      </c>
      <c r="C10" s="0" t="n">
        <v>153.23</v>
      </c>
      <c r="D10" s="0" t="n">
        <v>104.58</v>
      </c>
      <c r="E10" s="0" t="n">
        <v>-30.2</v>
      </c>
      <c r="F10" s="0" t="n">
        <f aca="false">RADIANS(67.06)</f>
        <v>1.1704177963874</v>
      </c>
      <c r="G10" s="0" t="n">
        <f aca="false">RADIANS(-80.893)</f>
        <v>-1.41184919181577</v>
      </c>
      <c r="H10" s="0" t="n">
        <f aca="false">TAN(F10)</f>
        <v>2.36272851833525</v>
      </c>
      <c r="I10" s="0" t="n">
        <f aca="false">COS(G10)</f>
        <v>0.158278701427882</v>
      </c>
    </row>
    <row r="11" customFormat="false" ht="12.8" hidden="false" customHeight="true" outlineLevel="0" collapsed="false">
      <c r="A11" s="0" t="n">
        <v>64</v>
      </c>
      <c r="B11" s="0" t="n">
        <v>63.1</v>
      </c>
      <c r="C11" s="0" t="n">
        <v>147.1</v>
      </c>
      <c r="D11" s="0" t="n">
        <v>105.28</v>
      </c>
      <c r="E11" s="0" t="n">
        <v>-31.3</v>
      </c>
      <c r="F11" s="0" t="n">
        <f aca="false">RADIANS(68.048)</f>
        <v>1.1876616493971</v>
      </c>
      <c r="G11" s="0" t="n">
        <f aca="false">RADIANS(-69.88)</f>
        <v>-1.21963608129364</v>
      </c>
      <c r="H11" s="0" t="n">
        <f aca="false">TAN(F11)</f>
        <v>2.48106916911003</v>
      </c>
      <c r="I11" s="0" t="n">
        <f aca="false">COS(G11)</f>
        <v>0.343987479375726</v>
      </c>
    </row>
    <row r="12" customFormat="false" ht="12.8" hidden="false" customHeight="true" outlineLevel="0" collapsed="false">
      <c r="A12" s="0" t="n">
        <v>66</v>
      </c>
      <c r="B12" s="0" t="n">
        <v>55.1</v>
      </c>
      <c r="C12" s="0" t="n">
        <v>141.55</v>
      </c>
      <c r="D12" s="0" t="n">
        <v>105.47</v>
      </c>
      <c r="E12" s="0" t="n">
        <v>-31.5</v>
      </c>
      <c r="F12" s="0" t="n">
        <f aca="false">RADIANS(68.08)</f>
        <v>1.18822015475774</v>
      </c>
      <c r="G12" s="0" t="n">
        <f aca="false">RADIANS(-55.96)</f>
        <v>-0.976686249416027</v>
      </c>
      <c r="H12" s="0" t="n">
        <f aca="false">TAN(F12)</f>
        <v>2.48507121428894</v>
      </c>
      <c r="I12" s="0" t="n">
        <f aca="false">COS(G12)</f>
        <v>0.559771544562371</v>
      </c>
    </row>
    <row r="13" customFormat="false" ht="12.8" hidden="false" customHeight="true" outlineLevel="0" collapsed="false">
      <c r="A13" s="0" t="n">
        <v>68</v>
      </c>
      <c r="B13" s="0" t="n">
        <v>47.26</v>
      </c>
      <c r="C13" s="0" t="n">
        <v>135.14</v>
      </c>
      <c r="D13" s="0" t="n">
        <v>105.17</v>
      </c>
      <c r="E13" s="0" t="n">
        <v>-34.22</v>
      </c>
      <c r="F13" s="0" t="n">
        <f aca="false">RADIANS(69.52)</f>
        <v>1.21335289598646</v>
      </c>
      <c r="G13" s="0" t="n">
        <f aca="false">RADIANS(-41.92)</f>
        <v>-0.731642022436023</v>
      </c>
      <c r="H13" s="0" t="n">
        <f aca="false">TAN(F13)</f>
        <v>2.67747029710459</v>
      </c>
      <c r="I13" s="0" t="n">
        <f aca="false">COS(G13)</f>
        <v>0.744078383350937</v>
      </c>
    </row>
    <row r="14" customFormat="false" ht="12.8" hidden="false" customHeight="true" outlineLevel="0" collapsed="false">
      <c r="A14" s="0" t="n">
        <v>70</v>
      </c>
      <c r="B14" s="0" t="n">
        <v>43.2</v>
      </c>
      <c r="C14" s="0" t="n">
        <v>131.23</v>
      </c>
      <c r="D14" s="0" t="n">
        <v>105.1</v>
      </c>
      <c r="E14" s="0" t="n">
        <v>-32.3</v>
      </c>
      <c r="F14" s="0" t="n">
        <f aca="false">RADIANS(68.53)</f>
        <v>1.19607413639171</v>
      </c>
      <c r="G14" s="0" t="n">
        <f aca="false">RADIANS(-34.096)</f>
        <v>-0.595087461759986</v>
      </c>
      <c r="H14" s="0" t="n">
        <f aca="false">TAN(F14)</f>
        <v>2.54255113749438</v>
      </c>
      <c r="I14" s="0" t="n">
        <f aca="false">COS(G14)</f>
        <v>0.828099472590011</v>
      </c>
    </row>
    <row r="15" customFormat="false" ht="12.8" hidden="false" customHeight="true" outlineLevel="0" collapsed="false">
      <c r="A15" s="0" t="n">
        <v>72</v>
      </c>
      <c r="B15" s="0" t="n">
        <v>37</v>
      </c>
      <c r="C15" s="0" t="n">
        <v>130.6</v>
      </c>
      <c r="D15" s="0" t="n">
        <v>103.26</v>
      </c>
      <c r="E15" s="0" t="n">
        <v>-32.4</v>
      </c>
      <c r="F15" s="0" t="n">
        <f aca="false">RADIANS(67.55)</f>
        <v>1.17896990972217</v>
      </c>
      <c r="G15" s="0" t="n">
        <f aca="false">RADIANS(-27.455)</f>
        <v>-0.479180146135043</v>
      </c>
      <c r="H15" s="0" t="n">
        <f aca="false">TAN(F15)</f>
        <v>2.42018507145995</v>
      </c>
      <c r="I15" s="0" t="n">
        <f aca="false">COS(G15)</f>
        <v>0.8873732160773</v>
      </c>
    </row>
    <row r="16" customFormat="false" ht="12.8" hidden="false" customHeight="true" outlineLevel="0" collapsed="false">
      <c r="A16" s="0" t="n">
        <v>74</v>
      </c>
      <c r="B16" s="0" t="n">
        <v>39</v>
      </c>
      <c r="C16" s="0" t="n">
        <v>125.35</v>
      </c>
      <c r="D16" s="0" t="n">
        <v>101.37</v>
      </c>
      <c r="E16" s="0" t="n">
        <v>-27.3</v>
      </c>
      <c r="F16" s="0" t="n">
        <f aca="false">RADIANS(64.04)</f>
        <v>1.11770885297717</v>
      </c>
      <c r="G16" s="0" t="n">
        <f aca="false">RADIANS(-23.912)</f>
        <v>-0.417343130736884</v>
      </c>
      <c r="H16" s="0" t="n">
        <f aca="false">TAN(F16)</f>
        <v>2.05394194962887</v>
      </c>
      <c r="I16" s="0" t="n">
        <f aca="false">COS(G16)</f>
        <v>0.914169082527538</v>
      </c>
    </row>
    <row r="17" customFormat="false" ht="12.8" hidden="false" customHeight="true" outlineLevel="0" collapsed="false">
      <c r="A17" s="0" t="n">
        <v>76</v>
      </c>
      <c r="B17" s="0" t="n">
        <v>36.4</v>
      </c>
      <c r="C17" s="0" t="n">
        <v>125.55</v>
      </c>
      <c r="D17" s="0" t="n">
        <v>100.44</v>
      </c>
      <c r="E17" s="0" t="n">
        <v>-25.45</v>
      </c>
      <c r="F17" s="0" t="n">
        <f aca="false">RADIANS(62.57)</f>
        <v>1.09205251297285</v>
      </c>
      <c r="G17" s="0" t="n">
        <f aca="false">RADIANS(-21.346)</f>
        <v>-0.37255798213071</v>
      </c>
      <c r="H17" s="0" t="n">
        <f aca="false">TAN(F17)</f>
        <v>1.92672573611158</v>
      </c>
      <c r="I17" s="0" t="n">
        <f aca="false">COS(G17)</f>
        <v>0.931399290567324</v>
      </c>
    </row>
    <row r="18" customFormat="false" ht="12.8" hidden="false" customHeight="true" outlineLevel="0" collapsed="false">
      <c r="A18" s="0" t="n">
        <v>78</v>
      </c>
      <c r="B18" s="0" t="n">
        <v>32.51</v>
      </c>
      <c r="C18" s="0" t="n">
        <v>122.25</v>
      </c>
      <c r="D18" s="0" t="n">
        <v>98.4</v>
      </c>
      <c r="E18" s="0" t="n">
        <v>-26.1</v>
      </c>
      <c r="F18" s="0" t="n">
        <f aca="false">RADIANS(62.034)</f>
        <v>1.08269754818216</v>
      </c>
      <c r="G18" s="0" t="n">
        <f aca="false">RADIANS(-13.98)</f>
        <v>-0.243997029428807</v>
      </c>
      <c r="H18" s="0" t="n">
        <f aca="false">TAN(F18)</f>
        <v>1.88342186219852</v>
      </c>
      <c r="I18" s="0" t="n">
        <f aca="false">COS(G18)</f>
        <v>0.970380113832704</v>
      </c>
    </row>
    <row r="19" customFormat="false" ht="12.8" hidden="false" customHeight="true" outlineLevel="0" collapsed="false">
      <c r="A19" s="0" t="n">
        <v>80</v>
      </c>
      <c r="B19" s="0" t="n">
        <v>34.1</v>
      </c>
      <c r="C19" s="0" t="n">
        <v>122.1</v>
      </c>
      <c r="D19" s="0" t="n">
        <v>95.2</v>
      </c>
      <c r="E19" s="0" t="n">
        <v>-21.4</v>
      </c>
      <c r="F19" s="0" t="n">
        <f aca="false">RADIANS(71.54)</f>
        <v>1.24860854687674</v>
      </c>
      <c r="G19" s="0" t="n">
        <f aca="false">RADIANS(-15.889)</f>
        <v>-0.277315364849379</v>
      </c>
      <c r="H19" s="0" t="n">
        <f aca="false">TAN(F19)</f>
        <v>2.99563347197912</v>
      </c>
      <c r="I19" s="0" t="n">
        <f aca="false">COS(G19)</f>
        <v>0.961793888218823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8.2"/>
    <col collapsed="false" customWidth="true" hidden="false" outlineLevel="0" max="8" min="7" style="0" width="18.61"/>
    <col collapsed="false" customWidth="true" hidden="false" outlineLevel="0" max="9" min="9" style="0" width="19.72"/>
    <col collapsed="false" customWidth="false" hidden="false" outlineLevel="0" max="1025" min="10" style="0" width="11.52"/>
  </cols>
  <sheetData>
    <row r="1" customFormat="false" ht="12.8" hidden="false" customHeight="tru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true" outlineLevel="0" collapsed="false">
      <c r="A2" s="0" t="n">
        <v>46</v>
      </c>
      <c r="B2" s="0" t="n">
        <v>115.3</v>
      </c>
      <c r="C2" s="0" t="n">
        <v>204.22</v>
      </c>
      <c r="D2" s="0" t="n">
        <v>95.15</v>
      </c>
      <c r="E2" s="0" t="n">
        <v>-19.5</v>
      </c>
      <c r="F2" s="0" t="n">
        <f aca="false">RADIANS(57.25)</f>
        <v>0.999200996766754</v>
      </c>
      <c r="G2" s="0" t="n">
        <f aca="false">RADIANS(-178.89)</f>
        <v>-3.12221949889266</v>
      </c>
      <c r="H2" s="0" t="n">
        <f aca="false">TAN(F2)</f>
        <v>1.55467412507952</v>
      </c>
      <c r="I2" s="0" t="n">
        <f aca="false">COS(G2)</f>
        <v>-0.999812346307819</v>
      </c>
    </row>
    <row r="3" customFormat="false" ht="12.8" hidden="false" customHeight="true" outlineLevel="0" collapsed="false">
      <c r="A3" s="0" t="n">
        <v>48</v>
      </c>
      <c r="B3" s="0" t="n">
        <v>116.15</v>
      </c>
      <c r="C3" s="0" t="n">
        <v>206.25</v>
      </c>
      <c r="D3" s="0" t="n">
        <v>97.4</v>
      </c>
      <c r="E3" s="0" t="n">
        <v>-22.1</v>
      </c>
      <c r="F3" s="0" t="n">
        <f aca="false">RADIANS(59.75)</f>
        <v>1.04283422806661</v>
      </c>
      <c r="G3" s="0" t="n">
        <f aca="false">RADIANS(-181.92)</f>
        <v>-3.17510297522808</v>
      </c>
      <c r="H3" s="0" t="n">
        <f aca="false">TAN(F3)</f>
        <v>1.71472831977252</v>
      </c>
      <c r="I3" s="0" t="n">
        <f aca="false">COS(G3)</f>
        <v>-0.999438581711464</v>
      </c>
    </row>
    <row r="4" customFormat="false" ht="12.8" hidden="false" customHeight="true" outlineLevel="0" collapsed="false">
      <c r="A4" s="0" t="n">
        <v>50</v>
      </c>
      <c r="B4" s="0" t="n">
        <v>117.45</v>
      </c>
      <c r="C4" s="0" t="n">
        <v>208.1</v>
      </c>
      <c r="D4" s="0" t="n">
        <v>99.12</v>
      </c>
      <c r="E4" s="0" t="n">
        <v>-24.15</v>
      </c>
      <c r="F4" s="0" t="n">
        <f aca="false">RADIANS(61.52)</f>
        <v>1.07372655582691</v>
      </c>
      <c r="G4" s="0" t="n">
        <f aca="false">RADIANS(-184.93)</f>
        <v>-3.22763738571311</v>
      </c>
      <c r="H4" s="0" t="n">
        <f aca="false">TAN(F4)</f>
        <v>1.84330501148566</v>
      </c>
      <c r="I4" s="0" t="n">
        <f aca="false">COS(G4)</f>
        <v>-0.996300435419723</v>
      </c>
    </row>
    <row r="5" customFormat="false" ht="12.8" hidden="false" customHeight="true" outlineLevel="0" collapsed="false">
      <c r="A5" s="0" t="n">
        <v>52</v>
      </c>
      <c r="B5" s="0" t="n">
        <v>120.48</v>
      </c>
      <c r="C5" s="0" t="n">
        <v>210.5</v>
      </c>
      <c r="D5" s="0" t="n">
        <v>102.5</v>
      </c>
      <c r="E5" s="0" t="n">
        <v>-27</v>
      </c>
      <c r="F5" s="0" t="n">
        <f aca="false">RADIANS(64.75)</f>
        <v>1.13010069066633</v>
      </c>
      <c r="G5" s="0" t="n">
        <f aca="false">RADIANS(-189.94)</f>
        <v>-3.31507838123803</v>
      </c>
      <c r="H5" s="0" t="n">
        <f aca="false">TAN(F5)</f>
        <v>2.12030339040621</v>
      </c>
      <c r="I5" s="0" t="n">
        <f aca="false">COS(G5)</f>
        <v>-0.98498905694417</v>
      </c>
    </row>
    <row r="6" customFormat="false" ht="12.8" hidden="false" customHeight="true" outlineLevel="0" collapsed="false">
      <c r="A6" s="0" t="n">
        <v>54</v>
      </c>
      <c r="B6" s="0" t="n">
        <v>124.5</v>
      </c>
      <c r="C6" s="0" t="n">
        <v>213.56</v>
      </c>
      <c r="D6" s="0" t="n">
        <v>103.48</v>
      </c>
      <c r="E6" s="0" t="n">
        <v>-29.05</v>
      </c>
      <c r="F6" s="0" t="n">
        <f aca="false">RADIANS(66.04)</f>
        <v>1.15261543801706</v>
      </c>
      <c r="G6" s="0" t="n">
        <f aca="false">RADIANS(-196.93)</f>
        <v>-3.43707689595243</v>
      </c>
      <c r="H6" s="0" t="n">
        <f aca="false">TAN(F6)</f>
        <v>2.25026338560236</v>
      </c>
      <c r="I6" s="0" t="n">
        <f aca="false">COS(G6)</f>
        <v>-0.956661241593995</v>
      </c>
    </row>
    <row r="7" customFormat="false" ht="12.8" hidden="false" customHeight="true" outlineLevel="0" collapsed="false">
      <c r="A7" s="0" t="n">
        <v>56</v>
      </c>
      <c r="B7" s="0" t="n">
        <v>127.52</v>
      </c>
      <c r="C7" s="0" t="n">
        <v>218.05</v>
      </c>
      <c r="D7" s="0" t="n">
        <v>104.46</v>
      </c>
      <c r="E7" s="0" t="n">
        <v>-31.2</v>
      </c>
      <c r="F7" s="0" t="n">
        <f aca="false">RADIANS(67.63)</f>
        <v>1.18036617312377</v>
      </c>
      <c r="G7" s="0" t="n">
        <f aca="false">RADIANS(-204.94)</f>
        <v>-3.57687776903718</v>
      </c>
      <c r="H7" s="0" t="n">
        <f aca="false">TAN(F7)</f>
        <v>2.4297921331699</v>
      </c>
      <c r="I7" s="0" t="n">
        <f aca="false">COS(G7)</f>
        <v>-0.906749854825742</v>
      </c>
    </row>
    <row r="8" customFormat="false" ht="12.8" hidden="false" customHeight="true" outlineLevel="0" collapsed="false">
      <c r="A8" s="0" t="n">
        <v>58</v>
      </c>
      <c r="B8" s="0" t="n">
        <v>132.17</v>
      </c>
      <c r="C8" s="0" t="n">
        <v>223.05</v>
      </c>
      <c r="D8" s="0" t="n">
        <v>106.25</v>
      </c>
      <c r="E8" s="0" t="n">
        <v>-33.1</v>
      </c>
      <c r="F8" s="0" t="n">
        <f aca="false">RADIANS(69.52)</f>
        <v>1.21335289598646</v>
      </c>
      <c r="G8" s="0" t="n">
        <f aca="false">RADIANS(-214.8)</f>
        <v>-3.74896723328382</v>
      </c>
      <c r="H8" s="0" t="n">
        <f aca="false">TAN(F8)</f>
        <v>2.67747029710459</v>
      </c>
      <c r="I8" s="0" t="n">
        <f aca="false">COS(G8)</f>
        <v>-0.821149209133704</v>
      </c>
    </row>
    <row r="9" customFormat="false" ht="12.8" hidden="false" customHeight="true" outlineLevel="0" collapsed="false">
      <c r="A9" s="0" t="n">
        <v>60</v>
      </c>
      <c r="B9" s="0" t="n">
        <v>139.38</v>
      </c>
      <c r="C9" s="0" t="n">
        <v>229.1</v>
      </c>
      <c r="D9" s="0" t="n">
        <v>107.53</v>
      </c>
      <c r="E9" s="0" t="n">
        <v>-35.17</v>
      </c>
      <c r="F9" s="0" t="n">
        <f aca="false">RADIANS(71.05)</f>
        <v>1.24005643354197</v>
      </c>
      <c r="G9" s="0" t="n">
        <f aca="false">RADIANS(-227.93)</f>
        <v>-3.97812896407068</v>
      </c>
      <c r="H9" s="0" t="n">
        <f aca="false">TAN(F9)</f>
        <v>2.91246490155798</v>
      </c>
      <c r="I9" s="0" t="n">
        <f aca="false">COS(G9)</f>
        <v>-0.670038029434062</v>
      </c>
    </row>
    <row r="10" customFormat="false" ht="12.8" hidden="false" customHeight="true" outlineLevel="0" collapsed="false">
      <c r="A10" s="0" t="n">
        <v>62</v>
      </c>
      <c r="B10" s="0" t="n">
        <v>142.09</v>
      </c>
      <c r="C10" s="0" t="n">
        <v>236.1</v>
      </c>
      <c r="D10" s="0" t="n">
        <v>107.55</v>
      </c>
      <c r="E10" s="0" t="n">
        <v>-36.16</v>
      </c>
      <c r="F10" s="0" t="n">
        <f aca="false">RADIANS(71.55)</f>
        <v>1.24878307980194</v>
      </c>
      <c r="G10" s="0" t="n">
        <f aca="false">RADIANS(-241.85)</f>
        <v>-4.22107879594829</v>
      </c>
      <c r="H10" s="0" t="n">
        <f aca="false">TAN(F10)</f>
        <v>2.99737514256835</v>
      </c>
      <c r="I10" s="0" t="n">
        <f aca="false">COS(G10)</f>
        <v>-0.471781502685301</v>
      </c>
    </row>
    <row r="11" customFormat="false" ht="12.8" hidden="false" customHeight="true" outlineLevel="0" collapsed="false">
      <c r="A11" s="0" t="n">
        <v>64</v>
      </c>
      <c r="B11" s="0" t="n">
        <v>152.5</v>
      </c>
      <c r="C11" s="0" t="n">
        <v>242.12</v>
      </c>
      <c r="D11" s="0" t="n">
        <v>108.04</v>
      </c>
      <c r="E11" s="0" t="n">
        <v>-35.5</v>
      </c>
      <c r="F11" s="0" t="n">
        <f aca="false">RADIANS(71.54)</f>
        <v>1.24860854687674</v>
      </c>
      <c r="G11" s="0" t="n">
        <f aca="false">RADIANS(-253.95)</f>
        <v>-4.4322636354396</v>
      </c>
      <c r="H11" s="0" t="n">
        <f aca="false">TAN(F11)</f>
        <v>2.99563347197912</v>
      </c>
      <c r="I11" s="0" t="n">
        <f aca="false">COS(G11)</f>
        <v>-0.276476109833981</v>
      </c>
    </row>
    <row r="12" customFormat="false" ht="12.8" hidden="false" customHeight="true" outlineLevel="0" collapsed="false">
      <c r="A12" s="0" t="n">
        <v>66</v>
      </c>
      <c r="B12" s="0" t="n">
        <v>157.15</v>
      </c>
      <c r="C12" s="0" t="n">
        <v>248.08</v>
      </c>
      <c r="D12" s="0" t="n">
        <v>107.1</v>
      </c>
      <c r="E12" s="0" t="n">
        <v>-35.3</v>
      </c>
      <c r="F12" s="0" t="n">
        <f aca="false">RADIANS(71.01)</f>
        <v>1.23935830184117</v>
      </c>
      <c r="G12" s="0" t="n">
        <f aca="false">RADIANS(-264.88)</f>
        <v>-4.62302812268258</v>
      </c>
      <c r="H12" s="0" t="n">
        <f aca="false">TAN(F12)</f>
        <v>2.90585833330984</v>
      </c>
      <c r="I12" s="0" t="n">
        <f aca="false">COS(G12)</f>
        <v>-0.0892419753651603</v>
      </c>
    </row>
    <row r="13" customFormat="false" ht="12.8" hidden="false" customHeight="true" outlineLevel="0" collapsed="false">
      <c r="A13" s="0" t="n">
        <v>68</v>
      </c>
      <c r="B13" s="0" t="n">
        <v>162.39</v>
      </c>
      <c r="C13" s="0" t="n">
        <v>254.45</v>
      </c>
      <c r="D13" s="0" t="n">
        <v>106.05</v>
      </c>
      <c r="E13" s="0" t="n">
        <v>-35.4</v>
      </c>
      <c r="F13" s="0" t="n">
        <f aca="false">RADIANS(70.53)</f>
        <v>1.2309807214316</v>
      </c>
      <c r="G13" s="0" t="n">
        <f aca="false">RADIANS(-275.99)</f>
        <v>-4.81693420257915</v>
      </c>
      <c r="H13" s="0" t="n">
        <f aca="false">TAN(F13)</f>
        <v>2.82861887311785</v>
      </c>
      <c r="I13" s="0" t="n">
        <f aca="false">COS(G13)</f>
        <v>0.104354884860902</v>
      </c>
    </row>
    <row r="14" customFormat="false" ht="12.8" hidden="false" customHeight="true" outlineLevel="0" collapsed="false">
      <c r="A14" s="0" t="n">
        <v>70</v>
      </c>
      <c r="B14" s="0" t="n">
        <v>167.37</v>
      </c>
      <c r="C14" s="0" t="n">
        <v>259.35</v>
      </c>
      <c r="D14" s="0" t="n">
        <v>104.5</v>
      </c>
      <c r="E14" s="0" t="n">
        <v>-36</v>
      </c>
      <c r="F14" s="0" t="n">
        <f aca="false">RADIANS(70.04)</f>
        <v>1.22242860809683</v>
      </c>
      <c r="G14" s="0" t="n">
        <f aca="false">RADIANS(-285.97)</f>
        <v>-4.99111806192818</v>
      </c>
      <c r="H14" s="0" t="n">
        <f aca="false">TAN(F14)</f>
        <v>2.75345696090764</v>
      </c>
      <c r="I14" s="0" t="n">
        <f aca="false">COS(G14)</f>
        <v>0.275134002609202</v>
      </c>
    </row>
    <row r="15" customFormat="false" ht="12.8" hidden="false" customHeight="true" outlineLevel="0" collapsed="false">
      <c r="A15" s="0" t="n">
        <v>72</v>
      </c>
      <c r="B15" s="0" t="n">
        <v>173.1</v>
      </c>
      <c r="C15" s="0" t="n">
        <v>264.14</v>
      </c>
      <c r="D15" s="0" t="n">
        <v>105.23</v>
      </c>
      <c r="E15" s="0" t="n">
        <v>-32.5</v>
      </c>
      <c r="F15" s="0" t="n">
        <f aca="false">RADIANS(68.73)</f>
        <v>1.1995647948957</v>
      </c>
      <c r="G15" s="0" t="n">
        <f aca="false">RADIANS(-296.87)</f>
        <v>-5.18135895039557</v>
      </c>
      <c r="H15" s="0" t="n">
        <f aca="false">TAN(F15)</f>
        <v>2.56884082167939</v>
      </c>
      <c r="I15" s="0" t="n">
        <f aca="false">COS(G15)</f>
        <v>0.451967703219765</v>
      </c>
    </row>
    <row r="16" customFormat="false" ht="12.8" hidden="false" customHeight="true" outlineLevel="0" collapsed="false">
      <c r="A16" s="0" t="n">
        <v>74</v>
      </c>
      <c r="B16" s="0" t="n">
        <v>178.45</v>
      </c>
      <c r="C16" s="0" t="n">
        <v>269.53</v>
      </c>
      <c r="D16" s="0" t="n">
        <v>103.35</v>
      </c>
      <c r="E16" s="0" t="n">
        <v>-32.3</v>
      </c>
      <c r="F16" s="0" t="n">
        <f aca="false">RADIANS(67.53)</f>
        <v>1.17862084387177</v>
      </c>
      <c r="G16" s="0" t="n">
        <f aca="false">RADIANS(-307.018)</f>
        <v>-5.35847496288795</v>
      </c>
      <c r="H16" s="0" t="n">
        <f aca="false">TAN(F16)</f>
        <v>2.4177934440362</v>
      </c>
      <c r="I16" s="0" t="n">
        <f aca="false">COS(G16)</f>
        <v>0.602065892194666</v>
      </c>
    </row>
    <row r="17" customFormat="false" ht="12.8" hidden="false" customHeight="true" outlineLevel="0" collapsed="false">
      <c r="A17" s="0" t="n">
        <v>76</v>
      </c>
      <c r="B17" s="0" t="n">
        <v>183.25</v>
      </c>
      <c r="C17" s="0" t="n">
        <v>271.34</v>
      </c>
      <c r="D17" s="0" t="n">
        <v>102.38</v>
      </c>
      <c r="E17" s="0" t="n">
        <v>-31.25</v>
      </c>
      <c r="F17" s="0" t="n">
        <f aca="false">RADIANS(66.52)</f>
        <v>1.16099301842663</v>
      </c>
      <c r="G17" s="0" t="n">
        <f aca="false">RADIANS(-313.95)</f>
        <v>-5.4794611866362</v>
      </c>
      <c r="H17" s="0" t="n">
        <f aca="false">TAN(F17)</f>
        <v>2.30203968256333</v>
      </c>
      <c r="I17" s="0" t="n">
        <f aca="false">COS(G17)</f>
        <v>0.694030363634562</v>
      </c>
    </row>
    <row r="18" customFormat="false" ht="12.8" hidden="false" customHeight="true" outlineLevel="0" collapsed="false">
      <c r="A18" s="0" t="n">
        <v>78</v>
      </c>
      <c r="B18" s="0" t="n">
        <v>188.7</v>
      </c>
      <c r="C18" s="0" t="n">
        <v>277.02</v>
      </c>
      <c r="D18" s="0" t="n">
        <v>99.5</v>
      </c>
      <c r="E18" s="0" t="n">
        <v>-30.58</v>
      </c>
      <c r="F18" s="0" t="n">
        <f aca="false">RADIANS(64.58)</f>
        <v>1.12713363093794</v>
      </c>
      <c r="G18" s="0" t="n">
        <f aca="false">RADIANS(-324.86)</f>
        <v>-5.66987660802878</v>
      </c>
      <c r="H18" s="0" t="n">
        <f aca="false">TAN(F18)</f>
        <v>2.10409925416184</v>
      </c>
      <c r="I18" s="0" t="n">
        <f aca="false">COS(G18)</f>
        <v>0.817748088684939</v>
      </c>
    </row>
    <row r="19" customFormat="false" ht="12.8" hidden="false" customHeight="true" outlineLevel="0" collapsed="false">
      <c r="A19" s="0" t="n">
        <v>80</v>
      </c>
      <c r="B19" s="0" t="n">
        <v>190.5</v>
      </c>
      <c r="C19" s="0" t="n">
        <v>282.22</v>
      </c>
      <c r="D19" s="0" t="n">
        <v>98.13</v>
      </c>
      <c r="E19" s="0" t="n">
        <v>-28.36</v>
      </c>
      <c r="F19" s="0" t="n">
        <f aca="false">RADIANS(63.04)</f>
        <v>1.10025556045723</v>
      </c>
      <c r="G19" s="0" t="n">
        <f aca="false">RADIANS(-331)</f>
        <v>-5.77703982410123</v>
      </c>
      <c r="H19" s="0" t="n">
        <f aca="false">TAN(F19)</f>
        <v>1.96600237677324</v>
      </c>
      <c r="I19" s="0" t="n">
        <f aca="false">COS(G19)</f>
        <v>0.874619707139396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8.89"/>
    <col collapsed="false" customWidth="true" hidden="false" outlineLevel="0" max="7" min="7" style="0" width="17.92"/>
    <col collapsed="false" customWidth="true" hidden="false" outlineLevel="0" max="8" min="8" style="0" width="18.33"/>
    <col collapsed="false" customWidth="true" hidden="false" outlineLevel="0" max="9" min="9" style="0" width="18.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46</v>
      </c>
      <c r="B2" s="0" t="n">
        <v>111</v>
      </c>
      <c r="C2" s="0" t="n">
        <v>199.35</v>
      </c>
      <c r="D2" s="0" t="n">
        <v>95.5</v>
      </c>
      <c r="E2" s="0" t="n">
        <v>-18.4</v>
      </c>
      <c r="F2" s="0" t="n">
        <f aca="false">RADIANS(56.57)</f>
        <v>0.987332757853192</v>
      </c>
      <c r="G2" s="0" t="n">
        <f aca="false">RADIANS(-169.91)</f>
        <v>-2.96548893206357</v>
      </c>
      <c r="H2" s="0" t="n">
        <f aca="false">TAN(F2)</f>
        <v>1.51485309252594</v>
      </c>
      <c r="I2" s="0" t="n">
        <f aca="false">COS(G2)</f>
        <v>-0.984533772247128</v>
      </c>
    </row>
    <row r="3" customFormat="false" ht="12.8" hidden="false" customHeight="false" outlineLevel="0" collapsed="false">
      <c r="A3" s="0" t="n">
        <v>48</v>
      </c>
      <c r="B3" s="0" t="n">
        <v>111.2</v>
      </c>
      <c r="C3" s="0" t="n">
        <v>199.4</v>
      </c>
      <c r="D3" s="0" t="n">
        <v>97.25</v>
      </c>
      <c r="E3" s="0" t="n">
        <v>-20.1</v>
      </c>
      <c r="F3" s="0" t="n">
        <f aca="false">RADIANS(58.52)</f>
        <v>1.02136667826708</v>
      </c>
      <c r="G3" s="0" t="n">
        <f aca="false">RADIANS(-169.95)</f>
        <v>-2.96618706376436</v>
      </c>
      <c r="H3" s="0" t="n">
        <f aca="false">TAN(F3)</f>
        <v>1.63313102316207</v>
      </c>
      <c r="I3" s="0" t="n">
        <f aca="false">COS(G3)</f>
        <v>-0.984655841422451</v>
      </c>
    </row>
    <row r="4" customFormat="false" ht="12.8" hidden="false" customHeight="false" outlineLevel="0" collapsed="false">
      <c r="A4" s="0" t="n">
        <v>50</v>
      </c>
      <c r="B4" s="0" t="n">
        <v>112.1</v>
      </c>
      <c r="C4" s="0" t="n">
        <v>200.3</v>
      </c>
      <c r="D4" s="0" t="n">
        <v>99</v>
      </c>
      <c r="E4" s="0" t="n">
        <v>-24.1</v>
      </c>
      <c r="F4" s="0" t="n">
        <f aca="false">RADIANS(61.5)</f>
        <v>1.07337748997651</v>
      </c>
      <c r="G4" s="0" t="n">
        <f aca="false">RADIANS(-171.92)</f>
        <v>-3.00057005002865</v>
      </c>
      <c r="H4" s="0" t="n">
        <f aca="false">TAN(F4)</f>
        <v>1.84177088603346</v>
      </c>
      <c r="I4" s="0" t="n">
        <f aca="false">COS(G4)</f>
        <v>-0.990072781208217</v>
      </c>
    </row>
    <row r="5" customFormat="false" ht="12.8" hidden="false" customHeight="false" outlineLevel="0" collapsed="false">
      <c r="A5" s="0" t="n">
        <v>52</v>
      </c>
      <c r="B5" s="0" t="n">
        <v>113.24</v>
      </c>
      <c r="C5" s="0" t="n">
        <v>201.24</v>
      </c>
      <c r="D5" s="0" t="n">
        <v>101.7</v>
      </c>
      <c r="E5" s="0" t="n">
        <v>-26</v>
      </c>
      <c r="F5" s="0" t="n">
        <f aca="false">RADIANS(63.5)</f>
        <v>1.1082840750164</v>
      </c>
      <c r="G5" s="0" t="n">
        <f aca="false">RADIANS(-173.93)</f>
        <v>-3.03565116799374</v>
      </c>
      <c r="H5" s="0" t="n">
        <f aca="false">TAN(F5)</f>
        <v>2.00568970825902</v>
      </c>
      <c r="I5" s="0" t="n">
        <f aca="false">COS(G5)</f>
        <v>-0.994393447566611</v>
      </c>
    </row>
    <row r="6" customFormat="false" ht="12.8" hidden="false" customHeight="false" outlineLevel="0" collapsed="false">
      <c r="A6" s="0" t="n">
        <v>54</v>
      </c>
      <c r="B6" s="0" t="n">
        <v>114.35</v>
      </c>
      <c r="C6" s="0" t="n">
        <v>201.5</v>
      </c>
      <c r="D6" s="0" t="n">
        <v>103.7</v>
      </c>
      <c r="E6" s="0" t="n">
        <v>-29.3</v>
      </c>
      <c r="F6" s="0" t="n">
        <f aca="false">RADIANS(66.03)</f>
        <v>1.15244090509186</v>
      </c>
      <c r="G6" s="0" t="n">
        <f aca="false">RADIANS(-174.99)</f>
        <v>-3.05415165806488</v>
      </c>
      <c r="H6" s="0" t="n">
        <f aca="false">TAN(F6)</f>
        <v>2.24920548834184</v>
      </c>
      <c r="I6" s="0" t="n">
        <f aca="false">COS(G6)</f>
        <v>-0.99617947137218</v>
      </c>
    </row>
    <row r="7" customFormat="false" ht="12.8" hidden="false" customHeight="false" outlineLevel="0" collapsed="false">
      <c r="A7" s="0" t="n">
        <v>56</v>
      </c>
      <c r="B7" s="0" t="n">
        <v>115.03</v>
      </c>
      <c r="C7" s="0" t="n">
        <v>201.4</v>
      </c>
      <c r="D7" s="0" t="n">
        <v>103.8</v>
      </c>
      <c r="E7" s="0" t="n">
        <v>-29.5</v>
      </c>
      <c r="F7" s="0" t="n">
        <f aca="false">RADIANS(66.048)</f>
        <v>1.15275506435721</v>
      </c>
      <c r="G7" s="0" t="n">
        <f aca="false">RADIANS(-175.92)</f>
        <v>-3.07038322010842</v>
      </c>
      <c r="H7" s="0" t="n">
        <f aca="false">TAN(F7)</f>
        <v>2.25111030189257</v>
      </c>
      <c r="I7" s="0" t="n">
        <f aca="false">COS(G7)</f>
        <v>-0.997465679479078</v>
      </c>
    </row>
    <row r="8" customFormat="false" ht="12.8" hidden="false" customHeight="false" outlineLevel="0" collapsed="false">
      <c r="A8" s="0" t="n">
        <v>58</v>
      </c>
      <c r="B8" s="0" t="n">
        <v>116.5</v>
      </c>
      <c r="C8" s="0" t="n">
        <v>203.15</v>
      </c>
      <c r="D8" s="0" t="n">
        <v>106.15</v>
      </c>
      <c r="E8" s="0" t="n">
        <v>-33.52</v>
      </c>
      <c r="F8" s="0" t="n">
        <f aca="false">RADIANS(69.55)</f>
        <v>1.21387649476206</v>
      </c>
      <c r="G8" s="0" t="n">
        <f aca="false">RADIANS(-178.96)</f>
        <v>-3.12344122936905</v>
      </c>
      <c r="H8" s="0" t="n">
        <f aca="false">TAN(F8)</f>
        <v>2.68175350059308</v>
      </c>
      <c r="I8" s="0" t="n">
        <f aca="false">COS(G8)</f>
        <v>-0.999835267422382</v>
      </c>
    </row>
    <row r="9" customFormat="false" ht="12.8" hidden="false" customHeight="false" outlineLevel="0" collapsed="false">
      <c r="A9" s="0" t="n">
        <v>60</v>
      </c>
      <c r="B9" s="0" t="n">
        <v>120.4</v>
      </c>
      <c r="C9" s="0" t="n">
        <v>205.45</v>
      </c>
      <c r="D9" s="0" t="n">
        <v>108.23</v>
      </c>
      <c r="E9" s="0" t="n">
        <v>-38.1</v>
      </c>
      <c r="F9" s="0" t="n">
        <f aca="false">RADIANS(73.023)</f>
        <v>1.27449177968382</v>
      </c>
      <c r="G9" s="0" t="n">
        <f aca="false">RADIANS(-184.99)</f>
        <v>-3.22868458326431</v>
      </c>
      <c r="H9" s="0" t="n">
        <f aca="false">TAN(F9)</f>
        <v>3.27555486238988</v>
      </c>
      <c r="I9" s="0" t="n">
        <f aca="false">COS(G9)</f>
        <v>-0.996209894465485</v>
      </c>
    </row>
    <row r="10" customFormat="false" ht="12.8" hidden="false" customHeight="false" outlineLevel="0" collapsed="false">
      <c r="A10" s="0" t="n">
        <v>62</v>
      </c>
      <c r="B10" s="0" t="n">
        <v>126.15</v>
      </c>
      <c r="C10" s="0" t="n">
        <v>213.2</v>
      </c>
      <c r="D10" s="0" t="n">
        <v>112.34</v>
      </c>
      <c r="E10" s="0" t="n">
        <v>-39.2</v>
      </c>
      <c r="F10" s="0" t="n">
        <f aca="false">RADIANS(75.54)</f>
        <v>1.31842171695652</v>
      </c>
      <c r="G10" s="0" t="n">
        <f aca="false">RADIANS(-198.91)</f>
        <v>-3.47163441514192</v>
      </c>
      <c r="H10" s="0" t="n">
        <f aca="false">TAN(F10)</f>
        <v>3.87787946704701</v>
      </c>
      <c r="I10" s="0" t="n">
        <f aca="false">COS(G10)</f>
        <v>-0.946028810163607</v>
      </c>
    </row>
    <row r="11" customFormat="false" ht="12.8" hidden="false" customHeight="false" outlineLevel="0" collapsed="false">
      <c r="A11" s="0" t="n">
        <v>64</v>
      </c>
      <c r="B11" s="0" t="n">
        <v>133.03</v>
      </c>
      <c r="C11" s="0" t="n">
        <v>221</v>
      </c>
      <c r="D11" s="0" t="n">
        <v>113.1</v>
      </c>
      <c r="E11" s="0" t="n">
        <v>-45.3</v>
      </c>
      <c r="F11" s="0" t="n">
        <f aca="false">RADIANS(79.03)</f>
        <v>1.37933370785112</v>
      </c>
      <c r="G11" s="0" t="n">
        <f aca="false">RADIANS(-213.86)</f>
        <v>-3.73256113831507</v>
      </c>
      <c r="H11" s="0" t="n">
        <f aca="false">TAN(F11)</f>
        <v>5.15897425309576</v>
      </c>
      <c r="I11" s="0" t="n">
        <f aca="false">COS(G11)</f>
        <v>-0.830401462336329</v>
      </c>
    </row>
    <row r="12" customFormat="false" ht="12.8" hidden="false" customHeight="false" outlineLevel="0" collapsed="false">
      <c r="A12" s="0" t="n">
        <v>66</v>
      </c>
      <c r="B12" s="0" t="n">
        <v>142.13</v>
      </c>
      <c r="C12" s="0" t="n">
        <v>237.57</v>
      </c>
      <c r="D12" s="0" t="n">
        <v>114.34</v>
      </c>
      <c r="E12" s="0" t="n">
        <v>-45.1</v>
      </c>
      <c r="F12" s="0" t="n">
        <f aca="false">RADIANS(79.54)</f>
        <v>1.38823488703629</v>
      </c>
      <c r="G12" s="0" t="n">
        <f aca="false">RADIANS(-238.91)</f>
        <v>-4.16976611593965</v>
      </c>
      <c r="H12" s="0" t="n">
        <f aca="false">TAN(F12)</f>
        <v>5.41661852835523</v>
      </c>
      <c r="I12" s="0" t="n">
        <f aca="false">COS(G12)</f>
        <v>-0.516383874201121</v>
      </c>
    </row>
    <row r="13" customFormat="false" ht="12.8" hidden="false" customHeight="false" outlineLevel="0" collapsed="false">
      <c r="A13" s="0" t="n">
        <v>68</v>
      </c>
      <c r="B13" s="0" t="n">
        <v>152.4</v>
      </c>
      <c r="C13" s="0" t="n">
        <v>255.07</v>
      </c>
      <c r="D13" s="0" t="n">
        <v>114.55</v>
      </c>
      <c r="E13" s="0" t="n">
        <v>-46.4</v>
      </c>
      <c r="F13" s="0" t="n">
        <f aca="false">RADIANS(80.308)</f>
        <v>1.40163901569161</v>
      </c>
      <c r="G13" s="0" t="n">
        <f aca="false">RADIANS(-266.93)</f>
        <v>-4.65880737234846</v>
      </c>
      <c r="H13" s="0" t="n">
        <f aca="false">TAN(F13)</f>
        <v>5.85516335992684</v>
      </c>
      <c r="I13" s="0" t="n">
        <f aca="false">COS(G13)</f>
        <v>-0.0535559730176858</v>
      </c>
    </row>
    <row r="14" customFormat="false" ht="12.8" hidden="false" customHeight="false" outlineLevel="0" collapsed="false">
      <c r="A14" s="0" t="n">
        <v>70</v>
      </c>
      <c r="B14" s="0" t="n">
        <v>172.17</v>
      </c>
      <c r="C14" s="0" t="n">
        <v>273.3</v>
      </c>
      <c r="D14" s="0" t="n">
        <v>111.3</v>
      </c>
      <c r="E14" s="0" t="n">
        <v>-38.4</v>
      </c>
      <c r="F14" s="0" t="n">
        <f aca="false">RADIANS(74.55)</f>
        <v>1.30114295736177</v>
      </c>
      <c r="G14" s="0" t="n">
        <f aca="false">RADIANS(-305.075)</f>
        <v>-5.3245632155217</v>
      </c>
      <c r="H14" s="0" t="n">
        <f aca="false">TAN(F14)</f>
        <v>3.61814147992375</v>
      </c>
      <c r="I14" s="0" t="n">
        <f aca="false">COS(G14)</f>
        <v>0.574648212159581</v>
      </c>
    </row>
    <row r="15" customFormat="false" ht="12.8" hidden="false" customHeight="false" outlineLevel="0" collapsed="false">
      <c r="A15" s="0" t="n">
        <v>72</v>
      </c>
      <c r="B15" s="0" t="n">
        <v>178.45</v>
      </c>
      <c r="C15" s="0" t="n">
        <v>276.1</v>
      </c>
      <c r="D15" s="0" t="n">
        <v>109.5</v>
      </c>
      <c r="E15" s="0" t="n">
        <v>-35.15</v>
      </c>
      <c r="F15" s="0" t="n">
        <f aca="false">RADIANS(72.054)</f>
        <v>1.25757953923199</v>
      </c>
      <c r="G15" s="0" t="n">
        <f aca="false">RADIANS(-313.94)</f>
        <v>-5.479286653711</v>
      </c>
      <c r="H15" s="0" t="n">
        <f aca="false">TAN(F15)</f>
        <v>3.08758200770383</v>
      </c>
      <c r="I15" s="0" t="n">
        <f aca="false">COS(G15)</f>
        <v>0.693904698830246</v>
      </c>
    </row>
    <row r="16" customFormat="false" ht="12.8" hidden="false" customHeight="false" outlineLevel="0" collapsed="false">
      <c r="A16" s="0" t="n">
        <v>74</v>
      </c>
      <c r="B16" s="0" t="n">
        <v>188.5</v>
      </c>
      <c r="C16" s="0" t="n">
        <v>278.4</v>
      </c>
      <c r="D16" s="0" t="n">
        <v>104.52</v>
      </c>
      <c r="E16" s="0" t="n">
        <v>-32.15</v>
      </c>
      <c r="F16" s="0" t="n">
        <f aca="false">RADIANS(68.055)</f>
        <v>1.18778382244474</v>
      </c>
      <c r="G16" s="0" t="n">
        <f aca="false">RADIANS(-326.004)</f>
        <v>-5.68984317467159</v>
      </c>
      <c r="H16" s="0" t="n">
        <f aca="false">TAN(F16)</f>
        <v>2.48194366838521</v>
      </c>
      <c r="I16" s="0" t="n">
        <f aca="false">COS(G16)</f>
        <v>0.829076609563973</v>
      </c>
    </row>
    <row r="17" customFormat="false" ht="12.8" hidden="false" customHeight="false" outlineLevel="0" collapsed="false">
      <c r="A17" s="0" t="n">
        <v>76</v>
      </c>
      <c r="B17" s="0" t="n">
        <v>190.43</v>
      </c>
      <c r="C17" s="0" t="n">
        <v>279.33</v>
      </c>
      <c r="D17" s="0" t="n">
        <v>100.4</v>
      </c>
      <c r="E17" s="0" t="n">
        <v>-29.32</v>
      </c>
      <c r="F17" s="0" t="n">
        <f aca="false">RADIANS(64.55)</f>
        <v>1.12661003216234</v>
      </c>
      <c r="G17" s="0" t="n">
        <f aca="false">RADIANS(-328.98)</f>
        <v>-5.74178417321095</v>
      </c>
      <c r="H17" s="0" t="n">
        <f aca="false">TAN(F17)</f>
        <v>2.10126068825605</v>
      </c>
      <c r="I17" s="0" t="n">
        <f aca="false">COS(G17)</f>
        <v>0.85698746628054</v>
      </c>
    </row>
    <row r="18" customFormat="false" ht="12.8" hidden="false" customHeight="false" outlineLevel="0" collapsed="false">
      <c r="A18" s="0" t="n">
        <v>78</v>
      </c>
      <c r="B18" s="0" t="n">
        <v>194.4</v>
      </c>
      <c r="C18" s="0" t="n">
        <v>281.4</v>
      </c>
      <c r="D18" s="0" t="n">
        <v>38.18</v>
      </c>
      <c r="E18" s="0" t="n">
        <v>-27.4</v>
      </c>
      <c r="F18" s="0" t="n">
        <f aca="false">RADIANS(62.54)</f>
        <v>1.09152891419725</v>
      </c>
      <c r="G18" s="0" t="n">
        <f aca="false">RADIANS(-334.98)</f>
        <v>-5.84650392833061</v>
      </c>
      <c r="H18" s="0" t="n">
        <f aca="false">TAN(F18)</f>
        <v>1.92426088262547</v>
      </c>
      <c r="I18" s="0" t="n">
        <f aca="false">COS(G18)</f>
        <v>0.90616021022129</v>
      </c>
    </row>
    <row r="19" customFormat="false" ht="12.8" hidden="false" customHeight="false" outlineLevel="0" collapsed="false">
      <c r="A19" s="0" t="n">
        <v>80</v>
      </c>
      <c r="B19" s="0" t="n">
        <v>198</v>
      </c>
      <c r="C19" s="0" t="n">
        <v>287.14</v>
      </c>
      <c r="D19" s="0" t="n">
        <v>97.05</v>
      </c>
      <c r="E19" s="0" t="n">
        <v>-25.45</v>
      </c>
      <c r="F19" s="0" t="n">
        <f aca="false">RADIANS(61.04)</f>
        <v>1.06534897541734</v>
      </c>
      <c r="G19" s="0" t="n">
        <f aca="false">RADIANS(-334.87)</f>
        <v>-5.84458406615341</v>
      </c>
      <c r="H19" s="0" t="n">
        <f aca="false">TAN(F19)</f>
        <v>1.80702176437718</v>
      </c>
      <c r="I19" s="0" t="n">
        <f aca="false">COS(G19)</f>
        <v>0.905346564589518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46</v>
      </c>
      <c r="B2" s="0" t="n">
        <v>109.46</v>
      </c>
      <c r="C2" s="0" t="n">
        <v>197.18</v>
      </c>
      <c r="D2" s="0" t="n">
        <v>94.4</v>
      </c>
      <c r="E2" s="0" t="n">
        <v>-17.2</v>
      </c>
      <c r="F2" s="0" t="n">
        <f aca="false">RADIANS(55.8)</f>
        <v>0.973893722612836</v>
      </c>
      <c r="G2" s="0" t="n">
        <f aca="false">RADIANS(-165.95)</f>
        <v>-2.89637389368459</v>
      </c>
      <c r="H2" s="0" t="n">
        <f aca="false">TAN(F2)</f>
        <v>1.47145531581997</v>
      </c>
      <c r="I2" s="0" t="n">
        <f aca="false">COS(G2)</f>
        <v>-0.970084240161046</v>
      </c>
    </row>
    <row r="3" customFormat="false" ht="12.8" hidden="false" customHeight="false" outlineLevel="0" collapsed="false">
      <c r="A3" s="0" t="n">
        <v>48</v>
      </c>
      <c r="B3" s="0" t="n">
        <v>109.47</v>
      </c>
      <c r="C3" s="0" t="n">
        <v>196.74</v>
      </c>
      <c r="D3" s="0" t="n">
        <v>96.5</v>
      </c>
      <c r="E3" s="0" t="n">
        <v>-19.15</v>
      </c>
      <c r="F3" s="0" t="n">
        <f aca="false">RADIANS(57.55)</f>
        <v>1.00443698452274</v>
      </c>
      <c r="G3" s="0" t="n">
        <f aca="false">RADIANS(-165.96)</f>
        <v>-2.89654842660979</v>
      </c>
      <c r="H3" s="0" t="n">
        <f aca="false">TAN(F3)</f>
        <v>1.5727125584501</v>
      </c>
      <c r="I3" s="0" t="n">
        <f aca="false">COS(G3)</f>
        <v>-0.970126596490106</v>
      </c>
    </row>
    <row r="4" customFormat="false" ht="12.8" hidden="false" customHeight="false" outlineLevel="0" collapsed="false">
      <c r="A4" s="0" t="n">
        <v>50</v>
      </c>
      <c r="B4" s="0" t="n">
        <v>110.01</v>
      </c>
      <c r="C4" s="0" t="n">
        <v>197.46</v>
      </c>
      <c r="D4" s="0" t="n">
        <v>99.4</v>
      </c>
      <c r="E4" s="0" t="n">
        <v>-22.35</v>
      </c>
      <c r="F4" s="0" t="n">
        <f aca="false">RADIANS(60.56)</f>
        <v>1.05697139500777</v>
      </c>
      <c r="G4" s="0" t="n">
        <f aca="false">RADIANS(-166.93)</f>
        <v>-2.91347812035413</v>
      </c>
      <c r="H4" s="0" t="n">
        <f aca="false">TAN(F4)</f>
        <v>1.77182070561559</v>
      </c>
      <c r="I4" s="0" t="n">
        <f aca="false">COS(G4)</f>
        <v>-0.974094508110173</v>
      </c>
    </row>
    <row r="5" customFormat="false" ht="12.8" hidden="false" customHeight="false" outlineLevel="0" collapsed="false">
      <c r="A5" s="0" t="n">
        <v>52</v>
      </c>
      <c r="B5" s="0" t="n">
        <v>110.27</v>
      </c>
      <c r="C5" s="0" t="n">
        <v>197.01</v>
      </c>
      <c r="D5" s="0" t="n">
        <v>102.3</v>
      </c>
      <c r="E5" s="0" t="n">
        <v>-25.55</v>
      </c>
      <c r="F5" s="0" t="n">
        <f aca="false">RADIANS(62.07)</f>
        <v>1.08332586671288</v>
      </c>
      <c r="G5" s="0" t="n">
        <f aca="false">RADIANS(-166.901)</f>
        <v>-2.91297197487106</v>
      </c>
      <c r="H5" s="0" t="n">
        <f aca="false">TAN(F5)</f>
        <v>1.88628238666354</v>
      </c>
      <c r="I5" s="0" t="n">
        <f aca="false">COS(G5)</f>
        <v>-0.973979922942275</v>
      </c>
    </row>
    <row r="6" customFormat="false" ht="12.8" hidden="false" customHeight="false" outlineLevel="0" collapsed="false">
      <c r="A6" s="0" t="n">
        <v>54</v>
      </c>
      <c r="B6" s="0" t="n">
        <v>112.15</v>
      </c>
      <c r="C6" s="0" t="n">
        <v>198.07</v>
      </c>
      <c r="D6" s="0" t="n">
        <v>104.5</v>
      </c>
      <c r="E6" s="0" t="n">
        <v>-29.35</v>
      </c>
      <c r="F6" s="0" t="n">
        <f aca="false">RADIANS(66.27)</f>
        <v>1.15662969529664</v>
      </c>
      <c r="G6" s="0" t="n">
        <f aca="false">RADIANS(-169.89)</f>
        <v>-2.96513986621317</v>
      </c>
      <c r="H6" s="0" t="n">
        <f aca="false">TAN(F6)</f>
        <v>2.27482659321618</v>
      </c>
      <c r="I6" s="0" t="n">
        <f aca="false">COS(G6)</f>
        <v>-0.984472557712064</v>
      </c>
    </row>
    <row r="7" customFormat="false" ht="12.8" hidden="false" customHeight="false" outlineLevel="0" collapsed="false">
      <c r="A7" s="0" t="n">
        <v>56</v>
      </c>
      <c r="B7" s="0" t="n">
        <v>113.18</v>
      </c>
      <c r="C7" s="0" t="n">
        <v>200.15</v>
      </c>
      <c r="D7" s="0" t="n">
        <v>107.47</v>
      </c>
      <c r="E7" s="0" t="n">
        <v>-33.1</v>
      </c>
      <c r="F7" s="0" t="n">
        <f aca="false">RADIANS(70.047)</f>
        <v>1.22255078114447</v>
      </c>
      <c r="G7" s="0" t="n">
        <f aca="false">RADIANS(-172.91)</f>
        <v>-3.0178488096234</v>
      </c>
      <c r="H7" s="0" t="n">
        <f aca="false">TAN(F7)</f>
        <v>2.75450574481333</v>
      </c>
      <c r="I7" s="0" t="n">
        <f aca="false">COS(G7)</f>
        <v>-0.992353495298594</v>
      </c>
    </row>
    <row r="8" customFormat="false" ht="12.8" hidden="false" customHeight="false" outlineLevel="0" collapsed="false">
      <c r="A8" s="0" t="n">
        <v>58</v>
      </c>
      <c r="B8" s="0" t="n">
        <v>116.1</v>
      </c>
      <c r="C8" s="0" t="n">
        <v>202.4</v>
      </c>
      <c r="D8" s="0" t="n">
        <v>110.51</v>
      </c>
      <c r="E8" s="0" t="n">
        <v>-37.45</v>
      </c>
      <c r="F8" s="0" t="n">
        <f aca="false">RADIANS(73.58)</f>
        <v>1.28421326361743</v>
      </c>
      <c r="G8" s="0" t="n">
        <f aca="false">RADIANS(-174.94)</f>
        <v>-3.05327899343888</v>
      </c>
      <c r="H8" s="0" t="n">
        <f aca="false">TAN(F8)</f>
        <v>3.39333488112139</v>
      </c>
      <c r="I8" s="0" t="n">
        <f aca="false">COS(G8)</f>
        <v>-0.996102882603233</v>
      </c>
    </row>
    <row r="9" customFormat="false" ht="12.8" hidden="false" customHeight="false" outlineLevel="0" collapsed="false">
      <c r="A9" s="0" t="n">
        <v>60</v>
      </c>
      <c r="B9" s="0" t="n">
        <v>120.4</v>
      </c>
      <c r="C9" s="0" t="n">
        <v>207.55</v>
      </c>
      <c r="D9" s="0" t="n">
        <v>114.13</v>
      </c>
      <c r="E9" s="0" t="n">
        <v>-41.1</v>
      </c>
      <c r="F9" s="0" t="n">
        <f aca="false">RADIANS(77.5)</f>
        <v>1.35263017029561</v>
      </c>
      <c r="G9" s="0" t="n">
        <f aca="false">RADIANS(-184.01)</f>
        <v>-3.21158035659477</v>
      </c>
      <c r="H9" s="0" t="n">
        <f aca="false">TAN(F9)</f>
        <v>4.51070850366206</v>
      </c>
      <c r="I9" s="0" t="n">
        <f aca="false">COS(G9)</f>
        <v>-0.997551860264703</v>
      </c>
    </row>
    <row r="10" customFormat="false" ht="12.8" hidden="false" customHeight="false" outlineLevel="0" collapsed="false">
      <c r="A10" s="0" t="n">
        <v>62</v>
      </c>
      <c r="B10" s="0" t="n">
        <v>126.54</v>
      </c>
      <c r="C10" s="0" t="n">
        <v>214</v>
      </c>
      <c r="D10" s="0" t="n">
        <v>117.17</v>
      </c>
      <c r="E10" s="0" t="n">
        <v>-44.25</v>
      </c>
      <c r="F10" s="0" t="n">
        <f aca="false">RADIANS(80.53)</f>
        <v>1.40551364663103</v>
      </c>
      <c r="G10" s="0" t="n">
        <f aca="false">RADIANS(-199.94)</f>
        <v>-3.48961130643746</v>
      </c>
      <c r="H10" s="0" t="n">
        <f aca="false">TAN(F10)</f>
        <v>5.99504588144165</v>
      </c>
      <c r="I10" s="0" t="n">
        <f aca="false">COS(G10)</f>
        <v>-0.94005026813291</v>
      </c>
    </row>
    <row r="11" customFormat="false" ht="12.8" hidden="false" customHeight="false" outlineLevel="0" collapsed="false">
      <c r="A11" s="0" t="n">
        <v>64</v>
      </c>
      <c r="B11" s="0" t="n">
        <v>140.45</v>
      </c>
      <c r="C11" s="0" t="n">
        <v>229.35</v>
      </c>
      <c r="D11" s="0" t="n">
        <v>119.12</v>
      </c>
      <c r="E11" s="0" t="n">
        <v>-47.1</v>
      </c>
      <c r="F11" s="0" t="n">
        <f aca="false">RADIANS(83.01)</f>
        <v>1.44879781208049</v>
      </c>
      <c r="G11" s="0" t="n">
        <f aca="false">RADIANS(-228.98)</f>
        <v>-3.99645492121662</v>
      </c>
      <c r="H11" s="0" t="n">
        <f aca="false">TAN(F11)</f>
        <v>8.15611452388784</v>
      </c>
      <c r="I11" s="0" t="n">
        <f aca="false">COS(G11)</f>
        <v>-0.656322432357181</v>
      </c>
    </row>
    <row r="12" customFormat="false" ht="12.8" hidden="false" customHeight="false" outlineLevel="0" collapsed="false">
      <c r="A12" s="0" t="n">
        <v>66</v>
      </c>
      <c r="B12" s="0" t="n">
        <v>154.25</v>
      </c>
      <c r="C12" s="0" t="n">
        <v>246.2</v>
      </c>
      <c r="D12" s="0" t="n">
        <v>118.57</v>
      </c>
      <c r="E12" s="0" t="n">
        <v>-47</v>
      </c>
      <c r="F12" s="0" t="n">
        <f aca="false">RADIANS(82.54)</f>
        <v>1.44059476459612</v>
      </c>
      <c r="G12" s="0" t="n">
        <f aca="false">RADIANS(-259.96)</f>
        <v>-4.53715792348446</v>
      </c>
      <c r="H12" s="0" t="n">
        <f aca="false">TAN(F12)</f>
        <v>7.63694974880958</v>
      </c>
      <c r="I12" s="0" t="n">
        <f aca="false">COS(G12)</f>
        <v>-0.174335660805646</v>
      </c>
    </row>
    <row r="13" customFormat="false" ht="12.8" hidden="false" customHeight="false" outlineLevel="0" collapsed="false">
      <c r="A13" s="0" t="n">
        <v>68</v>
      </c>
      <c r="B13" s="0" t="n">
        <v>167.45</v>
      </c>
      <c r="C13" s="0" t="n">
        <v>261.1</v>
      </c>
      <c r="D13" s="0" t="n">
        <v>116.23</v>
      </c>
      <c r="E13" s="0" t="n">
        <v>-46.45</v>
      </c>
      <c r="F13" s="0" t="n">
        <f aca="false">RADIANS(81.04)</f>
        <v>1.4144148258162</v>
      </c>
      <c r="G13" s="0" t="n">
        <f aca="false">RADIANS(-287.94)</f>
        <v>-5.02550104819247</v>
      </c>
      <c r="H13" s="0" t="n">
        <f aca="false">TAN(F13)</f>
        <v>6.34240589855159</v>
      </c>
      <c r="I13" s="0" t="n">
        <f aca="false">COS(G13)</f>
        <v>0.308020881064551</v>
      </c>
    </row>
    <row r="14" customFormat="false" ht="12.8" hidden="false" customHeight="false" outlineLevel="0" collapsed="false">
      <c r="A14" s="0" t="n">
        <v>70</v>
      </c>
      <c r="B14" s="0" t="n">
        <v>176.2</v>
      </c>
      <c r="C14" s="0" t="n">
        <v>270.2</v>
      </c>
      <c r="D14" s="0" t="n">
        <v>112.5</v>
      </c>
      <c r="E14" s="0" t="n">
        <v>-45.1</v>
      </c>
      <c r="F14" s="0" t="n">
        <f aca="false">RADIANS(78.54)</f>
        <v>1.37078159451635</v>
      </c>
      <c r="G14" s="0" t="n">
        <f aca="false">RADIANS(-305.92)</f>
        <v>-5.33931124770105</v>
      </c>
      <c r="H14" s="0" t="n">
        <f aca="false">TAN(F14)</f>
        <v>4.93278164545179</v>
      </c>
      <c r="I14" s="0" t="n">
        <f aca="false">COS(G14)</f>
        <v>0.586655078880281</v>
      </c>
    </row>
    <row r="15" customFormat="false" ht="12.8" hidden="false" customHeight="false" outlineLevel="0" collapsed="false">
      <c r="A15" s="0" t="n">
        <v>72</v>
      </c>
      <c r="B15" s="0" t="n">
        <v>179.27</v>
      </c>
      <c r="C15" s="0" t="n">
        <v>274.55</v>
      </c>
      <c r="D15" s="0" t="n">
        <v>112.48</v>
      </c>
      <c r="E15" s="0" t="n">
        <v>-42.2</v>
      </c>
      <c r="F15" s="0" t="n">
        <f aca="false">RADIANS(77.05)</f>
        <v>1.34477618866163</v>
      </c>
      <c r="G15" s="0" t="n">
        <f aca="false">RADIANS(-312.99)</f>
        <v>-5.46270602581705</v>
      </c>
      <c r="H15" s="0" t="n">
        <f aca="false">TAN(F15)</f>
        <v>4.34878663398723</v>
      </c>
      <c r="I15" s="0" t="n">
        <f aca="false">COS(G15)</f>
        <v>0.681870704374819</v>
      </c>
    </row>
    <row r="16" customFormat="false" ht="12.8" hidden="false" customHeight="false" outlineLevel="0" collapsed="false">
      <c r="A16" s="0" t="n">
        <v>74</v>
      </c>
      <c r="B16" s="0" t="n">
        <v>190</v>
      </c>
      <c r="C16" s="0" t="n">
        <v>278.3</v>
      </c>
      <c r="D16" s="0" t="n">
        <v>110.13</v>
      </c>
      <c r="E16" s="0" t="n">
        <v>-38.3</v>
      </c>
      <c r="F16" s="0" t="n">
        <f aca="false">RADIANS(74)</f>
        <v>1.2915436464758</v>
      </c>
      <c r="G16" s="0" t="n">
        <f aca="false">RADIANS(-327.9)</f>
        <v>-5.72293461728941</v>
      </c>
      <c r="H16" s="0" t="n">
        <f aca="false">TAN(F16)</f>
        <v>3.48741444384091</v>
      </c>
      <c r="I16" s="0" t="n">
        <f aca="false">COS(G16)</f>
        <v>0.847121921382137</v>
      </c>
    </row>
    <row r="17" customFormat="false" ht="12.8" hidden="false" customHeight="false" outlineLevel="0" collapsed="false">
      <c r="A17" s="0" t="n">
        <v>76</v>
      </c>
      <c r="B17" s="0" t="n">
        <v>193.3</v>
      </c>
      <c r="C17" s="0" t="n">
        <v>289.41</v>
      </c>
      <c r="D17" s="0" t="n">
        <v>106.03</v>
      </c>
      <c r="E17" s="0" t="n">
        <v>-29.15</v>
      </c>
      <c r="F17" s="0" t="n">
        <f aca="false">RADIANS(67.515)</f>
        <v>1.17835904448397</v>
      </c>
      <c r="G17" s="0" t="n">
        <f aca="false">RADIANS(-342.35)</f>
        <v>-5.97513469420259</v>
      </c>
      <c r="H17" s="0" t="n">
        <f aca="false">TAN(F17)</f>
        <v>2.41600237105283</v>
      </c>
      <c r="I17" s="0" t="n">
        <f aca="false">COS(G17)</f>
        <v>0.952926437370734</v>
      </c>
    </row>
    <row r="18" customFormat="false" ht="12.8" hidden="false" customHeight="false" outlineLevel="0" collapsed="false">
      <c r="A18" s="0" t="n">
        <v>78</v>
      </c>
      <c r="B18" s="0" t="n">
        <v>194.35</v>
      </c>
      <c r="C18" s="0" t="n">
        <v>285.05</v>
      </c>
      <c r="D18" s="0" t="n">
        <v>104.15</v>
      </c>
      <c r="E18" s="0" t="n">
        <v>-33.2</v>
      </c>
      <c r="F18" s="0" t="n">
        <f aca="false">RADIANS(68.029)</f>
        <v>1.18733003683922</v>
      </c>
      <c r="G18" s="0" t="n">
        <f aca="false">RADIANS(-338.92)</f>
        <v>-5.91526990085918</v>
      </c>
      <c r="H18" s="0" t="n">
        <f aca="false">TAN(F18)</f>
        <v>2.47869819836761</v>
      </c>
      <c r="I18" s="0" t="n">
        <f aca="false">COS(G18)</f>
        <v>0.933079140576126</v>
      </c>
    </row>
    <row r="19" customFormat="false" ht="12.8" hidden="false" customHeight="false" outlineLevel="0" collapsed="false">
      <c r="A19" s="0" t="n">
        <v>80</v>
      </c>
      <c r="B19" s="0" t="n">
        <v>195.15</v>
      </c>
      <c r="C19" s="0" t="n">
        <v>289.32</v>
      </c>
      <c r="D19" s="0" t="n">
        <v>95.1</v>
      </c>
      <c r="E19" s="0" t="n">
        <v>-33</v>
      </c>
      <c r="F19" s="0" t="n">
        <f aca="false">RADIANS(64.008)</f>
        <v>1.11715034761653</v>
      </c>
      <c r="G19" s="0" t="n">
        <f aca="false">RADIANS(-343.95)</f>
        <v>-6.0030599622345</v>
      </c>
      <c r="H19" s="0" t="n">
        <f aca="false">TAN(F19)</f>
        <v>2.05103062963345</v>
      </c>
      <c r="I19" s="0" t="n">
        <f aca="false">COS(G19)</f>
        <v>0.961020790977525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2018-04-19T17:33:05Z</dcterms:modified>
  <cp:revision>11</cp:revision>
  <dc:subject/>
  <dc:title/>
</cp:coreProperties>
</file>