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c9d9d735b7b57d/Escritorio/octavo semestre/LAF y CP/Valuación de empresas/"/>
    </mc:Choice>
  </mc:AlternateContent>
  <xr:revisionPtr revIDLastSave="50" documentId="8_{84F10A5D-DD02-4BBC-A86F-D148C9C92A51}" xr6:coauthVersionLast="47" xr6:coauthVersionMax="47" xr10:uidLastSave="{3314FFA9-DBB9-49A3-AB74-7A4E3ADFE10C}"/>
  <bookViews>
    <workbookView xWindow="11520" yWindow="0" windowWidth="11520" windowHeight="12360" activeTab="1" xr2:uid="{960A6006-F85B-4395-8FCA-3560201B70DA}"/>
  </bookViews>
  <sheets>
    <sheet name="Arca Continental" sheetId="1" r:id="rId1"/>
    <sheet name="SalesFor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K20" i="3"/>
  <c r="K11" i="3"/>
  <c r="K14" i="3"/>
  <c r="K13" i="3"/>
  <c r="K10" i="3"/>
  <c r="K9" i="3"/>
  <c r="B16" i="3"/>
  <c r="G13" i="3" s="1"/>
  <c r="G14" i="3"/>
  <c r="B6" i="3"/>
  <c r="G10" i="3" s="1"/>
  <c r="N4" i="3"/>
  <c r="G4" i="3"/>
  <c r="G11" i="3" s="1"/>
  <c r="N2" i="3"/>
  <c r="G11" i="1"/>
  <c r="N3" i="1"/>
  <c r="N6" i="1"/>
  <c r="N4" i="1"/>
  <c r="N5" i="1"/>
  <c r="N2" i="1"/>
  <c r="G20" i="1"/>
  <c r="K15" i="1"/>
  <c r="G15" i="1"/>
  <c r="K12" i="1"/>
  <c r="G14" i="1"/>
  <c r="G13" i="1"/>
  <c r="G10" i="1"/>
  <c r="G9" i="1"/>
  <c r="G4" i="1"/>
  <c r="G12" i="1" s="1"/>
  <c r="B16" i="1"/>
  <c r="B6" i="1"/>
  <c r="B9" i="1" s="1"/>
  <c r="K12" i="3" l="1"/>
  <c r="K15" i="3" s="1"/>
  <c r="G9" i="3"/>
  <c r="G12" i="3" s="1"/>
  <c r="G15" i="3" s="1"/>
  <c r="G20" i="3" s="1"/>
  <c r="N5" i="3"/>
  <c r="B9" i="3"/>
  <c r="N6" i="3" l="1"/>
</calcChain>
</file>

<file path=xl/sharedStrings.xml><?xml version="1.0" encoding="utf-8"?>
<sst xmlns="http://schemas.openxmlformats.org/spreadsheetml/2006/main" count="75" uniqueCount="28">
  <si>
    <t>Net Debt</t>
  </si>
  <si>
    <t>Cash, Cash Equivalents &amp; Sh</t>
  </si>
  <si>
    <t>Current Debt</t>
  </si>
  <si>
    <t>Long Term Debt</t>
  </si>
  <si>
    <t>Total debt</t>
  </si>
  <si>
    <t>Long Term Capital Lease Obligation</t>
  </si>
  <si>
    <t>Current Capital Lease Obligation</t>
  </si>
  <si>
    <t>NON INT DEBT</t>
  </si>
  <si>
    <t>Multiplo EBITDA</t>
  </si>
  <si>
    <t>Market Value</t>
  </si>
  <si>
    <t>Market Cap</t>
  </si>
  <si>
    <t>shares outstanding</t>
  </si>
  <si>
    <t>Non Interest Bearing Debt</t>
  </si>
  <si>
    <t>Interest Bearing Debt</t>
  </si>
  <si>
    <t>Common Equity</t>
  </si>
  <si>
    <t>Price per share (Previous Close)</t>
  </si>
  <si>
    <t>Firm Value</t>
  </si>
  <si>
    <t>Cash Equivalents</t>
  </si>
  <si>
    <t>Enterprise Value</t>
  </si>
  <si>
    <t>EBITDA</t>
  </si>
  <si>
    <t xml:space="preserve">Multiplo </t>
  </si>
  <si>
    <t>La empresa vale 8 veces lo que genera</t>
  </si>
  <si>
    <t>ARCA CONTINENTAL</t>
  </si>
  <si>
    <t>Equity Value</t>
  </si>
  <si>
    <t>CASH Equivalents</t>
  </si>
  <si>
    <t>Formula de Equity Value a través de Multiplo</t>
  </si>
  <si>
    <t>SalesForce</t>
  </si>
  <si>
    <t>La empresa vale 34 veces lo que genera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</si>
</sst>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164" fontId="0" fillId="0" borderId="0" xfId="0" applyNumberFormat="1"/>
    <xf numFmtId="164" fontId="0" fillId="3" borderId="0" xfId="0" applyNumberFormat="1" applyFill="1"/>
    <xf numFmtId="0" fontId="0" fillId="3" borderId="0" xfId="0" applyNumberFormat="1" applyFill="1"/>
    <xf numFmtId="0" fontId="0" fillId="3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365D-6924-4442-919A-26758D773848}">
  <dimension ref="A1:N20"/>
  <sheetViews>
    <sheetView topLeftCell="E1" workbookViewId="0">
      <selection activeCell="G11" sqref="G11"/>
    </sheetView>
  </sheetViews>
  <sheetFormatPr baseColWidth="10" defaultRowHeight="14.4" x14ac:dyDescent="0.55000000000000004"/>
  <cols>
    <col min="1" max="1" width="28.41796875" bestFit="1" customWidth="1"/>
    <col min="6" max="6" width="25.41796875" bestFit="1" customWidth="1"/>
    <col min="7" max="7" width="14.1015625" bestFit="1" customWidth="1"/>
    <col min="10" max="10" width="21.15625" bestFit="1" customWidth="1"/>
    <col min="11" max="11" width="14.1015625" bestFit="1" customWidth="1"/>
    <col min="14" max="14" width="14.1015625" bestFit="1" customWidth="1"/>
  </cols>
  <sheetData>
    <row r="1" spans="1:14" x14ac:dyDescent="0.55000000000000004">
      <c r="A1" t="s">
        <v>22</v>
      </c>
      <c r="G1" t="s">
        <v>8</v>
      </c>
      <c r="M1" t="s">
        <v>25</v>
      </c>
    </row>
    <row r="2" spans="1:14" x14ac:dyDescent="0.55000000000000004">
      <c r="F2" t="s">
        <v>15</v>
      </c>
      <c r="G2">
        <v>166.39</v>
      </c>
      <c r="M2" t="s">
        <v>19</v>
      </c>
      <c r="N2" s="3">
        <f>G19</f>
        <v>38433902</v>
      </c>
    </row>
    <row r="3" spans="1:14" x14ac:dyDescent="0.55000000000000004">
      <c r="A3" t="s">
        <v>2</v>
      </c>
      <c r="B3" s="1">
        <v>7546533</v>
      </c>
      <c r="F3" t="s">
        <v>11</v>
      </c>
      <c r="G3">
        <v>1714752</v>
      </c>
      <c r="M3" t="s">
        <v>18</v>
      </c>
      <c r="N3" s="3">
        <f>G15</f>
        <v>304274142.27999997</v>
      </c>
    </row>
    <row r="4" spans="1:14" x14ac:dyDescent="0.55000000000000004">
      <c r="A4" t="s">
        <v>3</v>
      </c>
      <c r="B4" s="1">
        <v>43526998</v>
      </c>
      <c r="F4" t="s">
        <v>9</v>
      </c>
      <c r="G4" s="3">
        <f>G3*G2</f>
        <v>285317585.27999997</v>
      </c>
      <c r="M4" t="s">
        <v>24</v>
      </c>
      <c r="N4" s="1">
        <f>B7</f>
        <v>32116974</v>
      </c>
    </row>
    <row r="5" spans="1:14" x14ac:dyDescent="0.55000000000000004">
      <c r="B5" s="1"/>
      <c r="F5" t="s">
        <v>10</v>
      </c>
      <c r="G5" s="3">
        <v>284113000</v>
      </c>
      <c r="M5" t="s">
        <v>13</v>
      </c>
      <c r="N5" s="1">
        <f>B6</f>
        <v>51073531</v>
      </c>
    </row>
    <row r="6" spans="1:14" x14ac:dyDescent="0.55000000000000004">
      <c r="A6" t="s">
        <v>4</v>
      </c>
      <c r="B6" s="2">
        <f>B3+B4</f>
        <v>51073531</v>
      </c>
      <c r="M6" t="s">
        <v>23</v>
      </c>
      <c r="N6" s="3">
        <f>N2+N3+N4-N5</f>
        <v>323751487.27999997</v>
      </c>
    </row>
    <row r="7" spans="1:14" x14ac:dyDescent="0.55000000000000004">
      <c r="A7" t="s">
        <v>1</v>
      </c>
      <c r="B7" s="2">
        <v>32116974</v>
      </c>
    </row>
    <row r="9" spans="1:14" x14ac:dyDescent="0.55000000000000004">
      <c r="A9" t="s">
        <v>0</v>
      </c>
      <c r="B9" s="2">
        <f>B6-B7</f>
        <v>18956557</v>
      </c>
      <c r="F9" t="s">
        <v>12</v>
      </c>
      <c r="G9" s="1">
        <f>B16</f>
        <v>1152013</v>
      </c>
      <c r="J9" t="s">
        <v>12</v>
      </c>
      <c r="K9" s="3">
        <v>1152013</v>
      </c>
    </row>
    <row r="10" spans="1:14" x14ac:dyDescent="0.55000000000000004">
      <c r="F10" t="s">
        <v>13</v>
      </c>
      <c r="G10" s="1">
        <f>B6</f>
        <v>51073531</v>
      </c>
      <c r="J10" t="s">
        <v>13</v>
      </c>
      <c r="K10" s="3">
        <v>51073531</v>
      </c>
    </row>
    <row r="11" spans="1:14" x14ac:dyDescent="0.55000000000000004">
      <c r="F11" t="s">
        <v>14</v>
      </c>
      <c r="G11" s="3">
        <f>G4</f>
        <v>285317585.27999997</v>
      </c>
      <c r="J11" t="s">
        <v>14</v>
      </c>
      <c r="K11" s="3">
        <v>284113000</v>
      </c>
    </row>
    <row r="12" spans="1:14" x14ac:dyDescent="0.55000000000000004">
      <c r="F12" t="s">
        <v>16</v>
      </c>
      <c r="G12" s="3">
        <f>G9+G10+G11</f>
        <v>337543129.27999997</v>
      </c>
      <c r="J12" t="s">
        <v>16</v>
      </c>
      <c r="K12" s="3">
        <f>K9+K10+K11</f>
        <v>336338544</v>
      </c>
    </row>
    <row r="13" spans="1:14" x14ac:dyDescent="0.55000000000000004">
      <c r="F13" t="s">
        <v>12</v>
      </c>
      <c r="G13" s="1">
        <f>B16</f>
        <v>1152013</v>
      </c>
      <c r="J13" t="s">
        <v>12</v>
      </c>
      <c r="K13" s="3">
        <v>1152013</v>
      </c>
    </row>
    <row r="14" spans="1:14" x14ac:dyDescent="0.55000000000000004">
      <c r="A14" t="s">
        <v>6</v>
      </c>
      <c r="B14" s="1">
        <v>406675</v>
      </c>
      <c r="F14" t="s">
        <v>17</v>
      </c>
      <c r="G14" s="1">
        <f>B7</f>
        <v>32116974</v>
      </c>
      <c r="J14" t="s">
        <v>17</v>
      </c>
      <c r="K14" s="3">
        <v>32116974</v>
      </c>
    </row>
    <row r="15" spans="1:14" x14ac:dyDescent="0.55000000000000004">
      <c r="A15" t="s">
        <v>5</v>
      </c>
      <c r="B15" s="1">
        <v>745338</v>
      </c>
      <c r="F15" t="s">
        <v>18</v>
      </c>
      <c r="G15" s="3">
        <f>G12-G13-G14</f>
        <v>304274142.27999997</v>
      </c>
      <c r="J15" t="s">
        <v>18</v>
      </c>
      <c r="K15" s="3">
        <f>K12-K13-K14</f>
        <v>303069557</v>
      </c>
    </row>
    <row r="16" spans="1:14" x14ac:dyDescent="0.55000000000000004">
      <c r="A16" t="s">
        <v>7</v>
      </c>
      <c r="B16" s="2">
        <f>B14+B15</f>
        <v>1152013</v>
      </c>
    </row>
    <row r="19" spans="6:8" x14ac:dyDescent="0.55000000000000004">
      <c r="F19" t="s">
        <v>19</v>
      </c>
      <c r="G19" s="3">
        <v>38433902</v>
      </c>
    </row>
    <row r="20" spans="6:8" x14ac:dyDescent="0.55000000000000004">
      <c r="F20" t="s">
        <v>20</v>
      </c>
      <c r="G20" s="4">
        <f>G15/G19</f>
        <v>7.9168163118072155</v>
      </c>
      <c r="H20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42AE-BD9A-41FB-83A1-1CF1A21AE3D8}">
  <dimension ref="A1:N20"/>
  <sheetViews>
    <sheetView tabSelected="1" topLeftCell="E1" zoomScale="89" workbookViewId="0">
      <selection activeCell="G3" sqref="G3"/>
    </sheetView>
  </sheetViews>
  <sheetFormatPr baseColWidth="10" defaultRowHeight="14.4" x14ac:dyDescent="0.55000000000000004"/>
  <cols>
    <col min="1" max="1" width="28.41796875" bestFit="1" customWidth="1"/>
    <col min="6" max="6" width="25.41796875" bestFit="1" customWidth="1"/>
    <col min="7" max="7" width="15.734375" bestFit="1" customWidth="1"/>
    <col min="10" max="10" width="21.15625" bestFit="1" customWidth="1"/>
    <col min="11" max="11" width="14.1015625" bestFit="1" customWidth="1"/>
    <col min="13" max="13" width="36.47265625" bestFit="1" customWidth="1"/>
    <col min="14" max="14" width="15.734375" bestFit="1" customWidth="1"/>
  </cols>
  <sheetData>
    <row r="1" spans="1:14" x14ac:dyDescent="0.55000000000000004">
      <c r="A1" t="s">
        <v>26</v>
      </c>
      <c r="G1" t="s">
        <v>8</v>
      </c>
      <c r="M1" t="s">
        <v>25</v>
      </c>
    </row>
    <row r="2" spans="1:14" x14ac:dyDescent="0.55000000000000004">
      <c r="F2" t="s">
        <v>15</v>
      </c>
      <c r="G2">
        <v>190.67</v>
      </c>
      <c r="M2" t="s">
        <v>19</v>
      </c>
      <c r="N2" s="3">
        <f>G19</f>
        <v>5644000</v>
      </c>
    </row>
    <row r="3" spans="1:14" x14ac:dyDescent="0.55000000000000004">
      <c r="A3" t="s">
        <v>2</v>
      </c>
      <c r="B3" s="1">
        <v>1772000</v>
      </c>
      <c r="F3" t="s">
        <v>11</v>
      </c>
      <c r="G3" s="7">
        <v>1037000</v>
      </c>
      <c r="M3" t="s">
        <v>18</v>
      </c>
      <c r="N3" s="3">
        <f>K15</f>
        <v>192250000</v>
      </c>
    </row>
    <row r="4" spans="1:14" x14ac:dyDescent="0.55000000000000004">
      <c r="A4" t="s">
        <v>3</v>
      </c>
      <c r="B4" s="1">
        <v>12316000</v>
      </c>
      <c r="F4" t="s">
        <v>9</v>
      </c>
      <c r="G4" s="3">
        <f>G3*G2</f>
        <v>197724790</v>
      </c>
      <c r="M4" t="s">
        <v>24</v>
      </c>
      <c r="N4" s="1">
        <f>B7</f>
        <v>12508000</v>
      </c>
    </row>
    <row r="5" spans="1:14" x14ac:dyDescent="0.55000000000000004">
      <c r="B5" s="1"/>
      <c r="F5" t="s">
        <v>10</v>
      </c>
      <c r="G5" s="3">
        <v>190670000</v>
      </c>
      <c r="M5" t="s">
        <v>13</v>
      </c>
      <c r="N5" s="1">
        <f>B6</f>
        <v>14088000</v>
      </c>
    </row>
    <row r="6" spans="1:14" x14ac:dyDescent="0.55000000000000004">
      <c r="A6" t="s">
        <v>4</v>
      </c>
      <c r="B6" s="2">
        <f>B3+B4</f>
        <v>14088000</v>
      </c>
      <c r="M6" t="s">
        <v>23</v>
      </c>
      <c r="N6" s="3">
        <f>N2+N3+N4-N5</f>
        <v>196314000</v>
      </c>
    </row>
    <row r="7" spans="1:14" x14ac:dyDescent="0.55000000000000004">
      <c r="A7" t="s">
        <v>1</v>
      </c>
      <c r="B7" s="2">
        <v>12508000</v>
      </c>
    </row>
    <row r="9" spans="1:14" x14ac:dyDescent="0.55000000000000004">
      <c r="A9" t="s">
        <v>0</v>
      </c>
      <c r="B9" s="2">
        <f>B6-B7</f>
        <v>1580000</v>
      </c>
      <c r="F9" t="s">
        <v>12</v>
      </c>
      <c r="G9" s="1">
        <f>B16</f>
        <v>3487000</v>
      </c>
      <c r="J9" t="s">
        <v>12</v>
      </c>
      <c r="K9" s="3">
        <f>G9</f>
        <v>3487000</v>
      </c>
    </row>
    <row r="10" spans="1:14" x14ac:dyDescent="0.55000000000000004">
      <c r="F10" t="s">
        <v>13</v>
      </c>
      <c r="G10" s="1">
        <f>B6</f>
        <v>14088000</v>
      </c>
      <c r="J10" t="s">
        <v>13</v>
      </c>
      <c r="K10" s="3">
        <f>G10</f>
        <v>14088000</v>
      </c>
    </row>
    <row r="11" spans="1:14" x14ac:dyDescent="0.55000000000000004">
      <c r="F11" t="s">
        <v>14</v>
      </c>
      <c r="G11" s="3">
        <f>G4</f>
        <v>197724790</v>
      </c>
      <c r="J11" t="s">
        <v>14</v>
      </c>
      <c r="K11" s="3">
        <f>G5</f>
        <v>190670000</v>
      </c>
    </row>
    <row r="12" spans="1:14" x14ac:dyDescent="0.55000000000000004">
      <c r="F12" t="s">
        <v>16</v>
      </c>
      <c r="G12" s="3">
        <f>G9+G10+G11</f>
        <v>215299790</v>
      </c>
      <c r="J12" t="s">
        <v>16</v>
      </c>
      <c r="K12" s="3">
        <f>K9+K10+K11</f>
        <v>208245000</v>
      </c>
    </row>
    <row r="13" spans="1:14" x14ac:dyDescent="0.55000000000000004">
      <c r="F13" t="s">
        <v>12</v>
      </c>
      <c r="G13" s="1">
        <f>B16</f>
        <v>3487000</v>
      </c>
      <c r="J13" t="s">
        <v>12</v>
      </c>
      <c r="K13" s="3">
        <f>G13</f>
        <v>3487000</v>
      </c>
    </row>
    <row r="14" spans="1:14" x14ac:dyDescent="0.55000000000000004">
      <c r="A14" t="s">
        <v>6</v>
      </c>
      <c r="B14" s="1">
        <v>590000</v>
      </c>
      <c r="F14" t="s">
        <v>17</v>
      </c>
      <c r="G14" s="1">
        <f>B7</f>
        <v>12508000</v>
      </c>
      <c r="J14" t="s">
        <v>17</v>
      </c>
      <c r="K14" s="3">
        <f>G14</f>
        <v>12508000</v>
      </c>
    </row>
    <row r="15" spans="1:14" x14ac:dyDescent="0.55000000000000004">
      <c r="A15" t="s">
        <v>5</v>
      </c>
      <c r="B15" s="1">
        <v>2897000</v>
      </c>
      <c r="F15" t="s">
        <v>18</v>
      </c>
      <c r="G15" s="3">
        <f>G12-G13-G14</f>
        <v>199304790</v>
      </c>
      <c r="J15" t="s">
        <v>18</v>
      </c>
      <c r="K15" s="3">
        <f>K12-K13-K14</f>
        <v>192250000</v>
      </c>
    </row>
    <row r="16" spans="1:14" x14ac:dyDescent="0.55000000000000004">
      <c r="A16" t="s">
        <v>7</v>
      </c>
      <c r="B16" s="2">
        <f>B14+B15</f>
        <v>3487000</v>
      </c>
    </row>
    <row r="19" spans="6:12" x14ac:dyDescent="0.55000000000000004">
      <c r="F19" t="s">
        <v>19</v>
      </c>
      <c r="G19" s="3">
        <v>5644000</v>
      </c>
      <c r="J19" t="s">
        <v>19</v>
      </c>
      <c r="K19" s="3">
        <v>5644000</v>
      </c>
    </row>
    <row r="20" spans="6:12" x14ac:dyDescent="0.55000000000000004">
      <c r="F20" t="s">
        <v>20</v>
      </c>
      <c r="G20" s="5">
        <f>G15/G19</f>
        <v>35.312684266477675</v>
      </c>
      <c r="K20" s="6">
        <f>K15/G19</f>
        <v>34.06272147413182</v>
      </c>
      <c r="L20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Arca Continental</vt:lpstr>
      <vt:lpstr>SalesForce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romel aldair</dc:creator>
  <cp:lastModifiedBy>romel aldair</cp:lastModifiedBy>
  <dcterms:created xsi:type="dcterms:W3CDTF">2023-04-24T16:21:20Z</dcterms:created>
  <dcterms:modified xsi:type="dcterms:W3CDTF">2023-04-26T00:09:53Z</dcterms:modified>
</cp:coreProperties>
</file>