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9d9d735b7b57d/Escritorio/octavo semestre/LAF y CP/Valuación de empresas/"/>
    </mc:Choice>
  </mc:AlternateContent>
  <xr:revisionPtr revIDLastSave="111" documentId="8_{89A56B94-F696-4C6C-BCF3-366B0E92B4AA}" xr6:coauthVersionLast="47" xr6:coauthVersionMax="47" xr10:uidLastSave="{97200C8F-3F04-4607-9CAE-C9B28FA3C927}"/>
  <bookViews>
    <workbookView minimized="1" xWindow="-6012" yWindow="2088" windowWidth="17280" windowHeight="8994" firstSheet="4" activeTab="4" xr2:uid="{B392502B-F289-48B0-B666-45A7C9AAFB42}"/>
  </bookViews>
  <sheets>
    <sheet name="Balance General" sheetId="1" r:id="rId1"/>
    <sheet name="Estado de resultado" sheetId="2" r:id="rId2"/>
    <sheet name="valor de mercado" sheetId="3" r:id="rId3"/>
    <sheet name="Salesforce, Inc. (CRM)" sheetId="5" r:id="rId4"/>
    <sheet name="NEMAK" sheetId="7" r:id="rId5"/>
    <sheet name="ALFAA.MX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C16" i="7" s="1"/>
  <c r="D7" i="7"/>
  <c r="D8" i="7"/>
  <c r="D7" i="8"/>
  <c r="C15" i="8" s="1"/>
  <c r="D5" i="8"/>
  <c r="C17" i="8" s="1"/>
  <c r="C18" i="8"/>
  <c r="C16" i="8"/>
  <c r="C14" i="8"/>
  <c r="C15" i="7"/>
  <c r="D5" i="7"/>
  <c r="C18" i="7"/>
  <c r="C17" i="7"/>
  <c r="C14" i="7"/>
  <c r="C18" i="5"/>
  <c r="N62" i="1"/>
  <c r="C17" i="5"/>
  <c r="D5" i="5"/>
  <c r="N61" i="1"/>
  <c r="C16" i="5"/>
  <c r="C20" i="5" s="1"/>
  <c r="C15" i="5"/>
  <c r="M33" i="2"/>
  <c r="N59" i="1"/>
  <c r="C14" i="5"/>
  <c r="N58" i="1"/>
  <c r="N64" i="1"/>
  <c r="N60" i="1"/>
  <c r="C20" i="8" l="1"/>
  <c r="C20" i="7"/>
</calcChain>
</file>

<file path=xl/sharedStrings.xml><?xml version="1.0" encoding="utf-8"?>
<sst xmlns="http://schemas.openxmlformats.org/spreadsheetml/2006/main" count="68" uniqueCount="25">
  <si>
    <t>No confundamos el valor de libros que es de $85 con el de mercado que es de $153.94</t>
  </si>
  <si>
    <t>x1</t>
  </si>
  <si>
    <t>x2</t>
  </si>
  <si>
    <t>activos totales</t>
  </si>
  <si>
    <t>x3</t>
  </si>
  <si>
    <t>capital de trabajo</t>
  </si>
  <si>
    <t>EBITDA</t>
  </si>
  <si>
    <t>x4</t>
  </si>
  <si>
    <t>Vm</t>
  </si>
  <si>
    <t>PT</t>
  </si>
  <si>
    <t>x5</t>
  </si>
  <si>
    <t>z</t>
  </si>
  <si>
    <t>Politica de retención del 26%</t>
  </si>
  <si>
    <t>Utilidades retenidas</t>
  </si>
  <si>
    <t>share issued * valor de la accion</t>
  </si>
  <si>
    <t>Total Revenue</t>
  </si>
  <si>
    <t>Acciones circulantes * valor de la accion</t>
  </si>
  <si>
    <t>retained earnings 2021 - retained earnings 2020</t>
  </si>
  <si>
    <t>Total liabilities</t>
  </si>
  <si>
    <t>Normalized EBITDA</t>
  </si>
  <si>
    <t>2022-2021</t>
  </si>
  <si>
    <t>NEMAK</t>
  </si>
  <si>
    <t>ALFAA</t>
  </si>
  <si>
    <t>dólar cotizado a</t>
  </si>
  <si>
    <t>Supongamos misma cantidad de 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</si>
</sst>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9" fontId="0" fillId="0" borderId="0" xfId="0" applyNumberFormat="1"/>
    <xf numFmtId="9" fontId="0" fillId="0" borderId="0" xfId="1" applyFont="1"/>
    <xf numFmtId="0" fontId="0" fillId="3" borderId="0" xfId="0" applyFill="1"/>
    <xf numFmtId="17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2</xdr:row>
      <xdr:rowOff>57150</xdr:rowOff>
    </xdr:from>
    <xdr:to>
      <xdr:col>12</xdr:col>
      <xdr:colOff>489409</xdr:colOff>
      <xdr:row>43</xdr:row>
      <xdr:rowOff>89290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0C7F59-172B-4DD5-A203-8F424492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425450"/>
          <a:ext cx="8922209" cy="75822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10</xdr:col>
      <xdr:colOff>286078</xdr:colOff>
      <xdr:row>88</xdr:row>
      <xdr:rowOff>6748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E0C4A1-B96C-3E59-211F-72E9FEDD3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8470900"/>
          <a:ext cx="6382078" cy="7741048"/>
        </a:xfrm>
        <a:prstGeom prst="rect">
          <a:avLst/>
        </a:prstGeom>
      </xdr:spPr>
    </xdr:pic>
    <xdr:clientData/>
  </xdr:twoCellAnchor>
  <xdr:twoCellAnchor editAs="oneCell">
    <xdr:from>
      <xdr:col>9</xdr:col>
      <xdr:colOff>641350</xdr:colOff>
      <xdr:row>78</xdr:row>
      <xdr:rowOff>44450</xdr:rowOff>
    </xdr:from>
    <xdr:to>
      <xdr:col>20</xdr:col>
      <xdr:colOff>190908</xdr:colOff>
      <xdr:row>89</xdr:row>
      <xdr:rowOff>57255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DBBE62-C13A-C0D7-D4A4-BF82B2BB2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9350" y="14224000"/>
          <a:ext cx="7931558" cy="2038455"/>
        </a:xfrm>
        <a:prstGeom prst="rect">
          <a:avLst/>
        </a:prstGeom>
      </xdr:spPr>
    </xdr:pic>
    <xdr:clientData/>
  </xdr:twoCellAnchor>
  <xdr:twoCellAnchor editAs="oneCell">
    <xdr:from>
      <xdr:col>3</xdr:col>
      <xdr:colOff>234950</xdr:colOff>
      <xdr:row>96</xdr:row>
      <xdr:rowOff>12700</xdr:rowOff>
    </xdr:from>
    <xdr:to>
      <xdr:col>10</xdr:col>
      <xdr:colOff>736600</xdr:colOff>
      <xdr:row>147</xdr:row>
      <xdr:rowOff>179286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30D3ED2-C02F-4D66-B430-CC46D34A9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0950" y="17506950"/>
          <a:ext cx="5835650" cy="955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</xdr:colOff>
      <xdr:row>7</xdr:row>
      <xdr:rowOff>31750</xdr:rowOff>
    </xdr:from>
    <xdr:to>
      <xdr:col>11</xdr:col>
      <xdr:colOff>32100</xdr:colOff>
      <xdr:row>28</xdr:row>
      <xdr:rowOff>165306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8C1543-F09E-38FD-28BE-FE79F7F6E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6550" y="1320800"/>
          <a:ext cx="6807550" cy="40007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14</xdr:col>
      <xdr:colOff>216381</xdr:colOff>
      <xdr:row>33</xdr:row>
      <xdr:rowOff>57437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1BF59-F795-FA8F-E159-87DD99B6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552450"/>
          <a:ext cx="9360381" cy="558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A1A-1085-4A66-AB3D-DB29CD7740D3}">
  <dimension ref="D52:P92"/>
  <sheetViews>
    <sheetView showGridLines="0" topLeftCell="A100" zoomScale="79" workbookViewId="0">
      <selection activeCell="O56" sqref="O56"/>
    </sheetView>
  </sheetViews>
  <sheetFormatPr baseColWidth="10" defaultRowHeight="14.4" x14ac:dyDescent="0.55000000000000004"/>
  <sheetData>
    <row r="52" spans="13:16" x14ac:dyDescent="0.55000000000000004">
      <c r="N52" t="s">
        <v>3</v>
      </c>
      <c r="O52">
        <v>258026920</v>
      </c>
    </row>
    <row r="53" spans="13:16" x14ac:dyDescent="0.55000000000000004">
      <c r="N53" t="s">
        <v>5</v>
      </c>
      <c r="O53">
        <v>18555732</v>
      </c>
    </row>
    <row r="54" spans="13:16" x14ac:dyDescent="0.55000000000000004">
      <c r="N54" t="s">
        <v>6</v>
      </c>
      <c r="O54">
        <v>35106678</v>
      </c>
    </row>
    <row r="55" spans="13:16" x14ac:dyDescent="0.55000000000000004">
      <c r="N55" t="s">
        <v>8</v>
      </c>
      <c r="O55">
        <v>271593725</v>
      </c>
      <c r="P55" t="s">
        <v>14</v>
      </c>
    </row>
    <row r="56" spans="13:16" x14ac:dyDescent="0.55000000000000004">
      <c r="N56" t="s">
        <v>9</v>
      </c>
      <c r="O56">
        <v>107889822</v>
      </c>
    </row>
    <row r="58" spans="13:16" x14ac:dyDescent="0.55000000000000004">
      <c r="M58" t="s">
        <v>1</v>
      </c>
      <c r="N58">
        <f>O53/O52</f>
        <v>7.1913938282098633E-2</v>
      </c>
    </row>
    <row r="59" spans="13:16" x14ac:dyDescent="0.55000000000000004">
      <c r="M59" t="s">
        <v>2</v>
      </c>
      <c r="N59">
        <f>3237718/O52</f>
        <v>1.2547985303238902E-2</v>
      </c>
    </row>
    <row r="60" spans="13:16" x14ac:dyDescent="0.55000000000000004">
      <c r="M60" t="s">
        <v>4</v>
      </c>
      <c r="N60">
        <f>O54/O52</f>
        <v>0.1360581988887051</v>
      </c>
    </row>
    <row r="61" spans="13:16" x14ac:dyDescent="0.55000000000000004">
      <c r="M61" t="s">
        <v>7</v>
      </c>
      <c r="N61">
        <f>O55/O56</f>
        <v>2.5173248038169902</v>
      </c>
    </row>
    <row r="62" spans="13:16" x14ac:dyDescent="0.55000000000000004">
      <c r="M62" t="s">
        <v>10</v>
      </c>
      <c r="N62">
        <f>185746369/O52</f>
        <v>0.71987205443525037</v>
      </c>
    </row>
    <row r="64" spans="13:16" x14ac:dyDescent="0.55000000000000004">
      <c r="M64" t="s">
        <v>11</v>
      </c>
      <c r="N64">
        <f>(1.2*N58)+(1.4*N59)+(3.3*N60)+(0.6*N61)+(0.99*N62)</f>
        <v>2.7759241778768713</v>
      </c>
    </row>
    <row r="92" spans="4:10" x14ac:dyDescent="0.55000000000000004">
      <c r="D92" s="1" t="s">
        <v>0</v>
      </c>
      <c r="E92" s="1"/>
      <c r="F92" s="1"/>
      <c r="G92" s="1"/>
      <c r="H92" s="1"/>
      <c r="I92" s="1"/>
      <c r="J9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E38C-2E76-405F-AA56-50ECB7A3A40A}">
  <dimension ref="K26:N33"/>
  <sheetViews>
    <sheetView showGridLines="0" topLeftCell="B8" zoomScale="90" workbookViewId="0">
      <selection activeCell="L33" sqref="L33"/>
    </sheetView>
  </sheetViews>
  <sheetFormatPr baseColWidth="10" defaultRowHeight="14.4" x14ac:dyDescent="0.55000000000000004"/>
  <sheetData>
    <row r="26" spans="12:13" x14ac:dyDescent="0.55000000000000004">
      <c r="M26" t="s">
        <v>12</v>
      </c>
    </row>
    <row r="32" spans="12:13" x14ac:dyDescent="0.55000000000000004">
      <c r="L32">
        <v>12282048</v>
      </c>
      <c r="M32" s="2">
        <v>1</v>
      </c>
    </row>
    <row r="33" spans="11:14" x14ac:dyDescent="0.55000000000000004">
      <c r="K33" t="s">
        <v>13</v>
      </c>
      <c r="L33">
        <v>3237718</v>
      </c>
      <c r="M33" s="3">
        <f>(L33*M32)/L32</f>
        <v>0.26361385332478754</v>
      </c>
      <c r="N3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0831-A426-4B58-ACEC-78A368DE16BE}">
  <dimension ref="A1"/>
  <sheetViews>
    <sheetView zoomScale="73" workbookViewId="0">
      <selection activeCell="B14" sqref="B14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EBFD-C571-4262-BA0C-3C892CB81197}">
  <dimension ref="B2:E20"/>
  <sheetViews>
    <sheetView workbookViewId="0">
      <selection activeCell="E22" sqref="E22"/>
    </sheetView>
  </sheetViews>
  <sheetFormatPr baseColWidth="10" defaultRowHeight="14.4" x14ac:dyDescent="0.55000000000000004"/>
  <sheetData>
    <row r="2" spans="2:5" x14ac:dyDescent="0.55000000000000004">
      <c r="B2" t="s">
        <v>3</v>
      </c>
      <c r="D2">
        <v>95209000</v>
      </c>
    </row>
    <row r="3" spans="2:5" x14ac:dyDescent="0.55000000000000004">
      <c r="B3" t="s">
        <v>5</v>
      </c>
      <c r="D3">
        <v>1062000</v>
      </c>
    </row>
    <row r="4" spans="2:5" x14ac:dyDescent="0.55000000000000004">
      <c r="B4" t="s">
        <v>6</v>
      </c>
      <c r="D4">
        <v>2635000</v>
      </c>
    </row>
    <row r="5" spans="2:5" x14ac:dyDescent="0.55000000000000004">
      <c r="B5" t="s">
        <v>8</v>
      </c>
      <c r="D5">
        <f>989000*186.59</f>
        <v>184537510</v>
      </c>
      <c r="E5" t="s">
        <v>16</v>
      </c>
    </row>
    <row r="6" spans="2:5" x14ac:dyDescent="0.55000000000000004">
      <c r="B6" t="s">
        <v>9</v>
      </c>
      <c r="D6">
        <v>37078000</v>
      </c>
    </row>
    <row r="7" spans="2:5" x14ac:dyDescent="0.55000000000000004">
      <c r="B7" t="s">
        <v>13</v>
      </c>
      <c r="D7">
        <v>7377000</v>
      </c>
    </row>
    <row r="8" spans="2:5" x14ac:dyDescent="0.55000000000000004">
      <c r="B8" t="s">
        <v>15</v>
      </c>
      <c r="D8">
        <v>26492000</v>
      </c>
    </row>
    <row r="14" spans="2:5" x14ac:dyDescent="0.55000000000000004">
      <c r="B14" t="s">
        <v>1</v>
      </c>
      <c r="C14">
        <f>D3/D2</f>
        <v>1.1154407671543657E-2</v>
      </c>
    </row>
    <row r="15" spans="2:5" x14ac:dyDescent="0.55000000000000004">
      <c r="B15" t="s">
        <v>2</v>
      </c>
      <c r="C15">
        <f>D7/D2</f>
        <v>7.7482170803180372E-2</v>
      </c>
    </row>
    <row r="16" spans="2:5" x14ac:dyDescent="0.55000000000000004">
      <c r="B16" t="s">
        <v>4</v>
      </c>
      <c r="C16">
        <f>D4/D2</f>
        <v>2.7675955004253801E-2</v>
      </c>
    </row>
    <row r="17" spans="2:3" x14ac:dyDescent="0.55000000000000004">
      <c r="B17" t="s">
        <v>7</v>
      </c>
      <c r="C17">
        <f>D5/D6</f>
        <v>4.9770081989319817</v>
      </c>
    </row>
    <row r="18" spans="2:3" x14ac:dyDescent="0.55000000000000004">
      <c r="B18" t="s">
        <v>10</v>
      </c>
      <c r="C18">
        <f>D8/D2</f>
        <v>0.27825100568223593</v>
      </c>
    </row>
    <row r="20" spans="2:3" x14ac:dyDescent="0.55000000000000004">
      <c r="B20" s="4" t="s">
        <v>11</v>
      </c>
      <c r="C20" s="4">
        <f>(1.2*C14)+(1.4*C15)+(3.3*C16)+(0.6*C17)+(0.99*C18)</f>
        <v>3.4748643948289453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5118-E6D7-4F52-9E8F-CA80D7F7E9D1}">
  <dimension ref="A1:H20"/>
  <sheetViews>
    <sheetView tabSelected="1" workbookViewId="0">
      <selection activeCell="F16" sqref="F16"/>
    </sheetView>
  </sheetViews>
  <sheetFormatPr baseColWidth="10" defaultRowHeight="14.4" x14ac:dyDescent="0.55000000000000004"/>
  <sheetData>
    <row r="1" spans="1:8" x14ac:dyDescent="0.55000000000000004">
      <c r="A1" t="s">
        <v>21</v>
      </c>
    </row>
    <row r="2" spans="1:8" x14ac:dyDescent="0.55000000000000004">
      <c r="B2" t="s">
        <v>3</v>
      </c>
      <c r="D2">
        <v>101928000</v>
      </c>
    </row>
    <row r="3" spans="1:8" x14ac:dyDescent="0.55000000000000004">
      <c r="B3" t="s">
        <v>5</v>
      </c>
      <c r="D3">
        <v>2134000</v>
      </c>
    </row>
    <row r="4" spans="1:8" x14ac:dyDescent="0.55000000000000004">
      <c r="B4" t="s">
        <v>6</v>
      </c>
      <c r="D4">
        <f>542000*C11</f>
        <v>10840000</v>
      </c>
      <c r="E4" t="s">
        <v>19</v>
      </c>
    </row>
    <row r="5" spans="1:8" x14ac:dyDescent="0.55000000000000004">
      <c r="B5" t="s">
        <v>8</v>
      </c>
      <c r="D5">
        <f>3077000*4.63</f>
        <v>14246510</v>
      </c>
      <c r="E5" t="s">
        <v>16</v>
      </c>
      <c r="H5" t="s">
        <v>24</v>
      </c>
    </row>
    <row r="6" spans="1:8" x14ac:dyDescent="0.55000000000000004">
      <c r="B6" t="s">
        <v>9</v>
      </c>
      <c r="D6">
        <v>68471000</v>
      </c>
      <c r="E6" t="s">
        <v>18</v>
      </c>
    </row>
    <row r="7" spans="1:8" x14ac:dyDescent="0.55000000000000004">
      <c r="B7" t="s">
        <v>13</v>
      </c>
      <c r="D7">
        <f>11004000-9970000</f>
        <v>1034000</v>
      </c>
      <c r="E7" t="s">
        <v>20</v>
      </c>
    </row>
    <row r="8" spans="1:8" x14ac:dyDescent="0.55000000000000004">
      <c r="B8" t="s">
        <v>15</v>
      </c>
      <c r="D8">
        <f>4667000*C11</f>
        <v>93340000</v>
      </c>
    </row>
    <row r="11" spans="1:8" x14ac:dyDescent="0.55000000000000004">
      <c r="A11" t="s">
        <v>23</v>
      </c>
      <c r="C11">
        <v>20</v>
      </c>
    </row>
    <row r="14" spans="1:8" x14ac:dyDescent="0.55000000000000004">
      <c r="B14" t="s">
        <v>1</v>
      </c>
      <c r="C14">
        <f>D3/D2</f>
        <v>2.0936347225492504E-2</v>
      </c>
    </row>
    <row r="15" spans="1:8" x14ac:dyDescent="0.55000000000000004">
      <c r="B15" t="s">
        <v>2</v>
      </c>
      <c r="C15">
        <f>D7/D2</f>
        <v>1.0144415665960286E-2</v>
      </c>
    </row>
    <row r="16" spans="1:8" x14ac:dyDescent="0.55000000000000004">
      <c r="B16" t="s">
        <v>4</v>
      </c>
      <c r="C16">
        <f>D4/D2</f>
        <v>0.10634958009575386</v>
      </c>
    </row>
    <row r="17" spans="2:3" x14ac:dyDescent="0.55000000000000004">
      <c r="B17" t="s">
        <v>7</v>
      </c>
      <c r="C17">
        <f>D5/D6</f>
        <v>0.20806633465262667</v>
      </c>
    </row>
    <row r="18" spans="2:3" x14ac:dyDescent="0.55000000000000004">
      <c r="B18" t="s">
        <v>10</v>
      </c>
      <c r="C18">
        <f>D8/D2</f>
        <v>0.91574444706067026</v>
      </c>
    </row>
    <row r="20" spans="2:3" x14ac:dyDescent="0.55000000000000004">
      <c r="B20" t="s">
        <v>11</v>
      </c>
      <c r="C20" s="4">
        <f>(1.2*C14)+(1.4*C15)+(3.3*C16)+(0.6*C17)+(0.99*C18)</f>
        <v>1.4217062163005627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85F1-087E-41E9-8BCA-40AF6F326FF0}">
  <dimension ref="A1:E20"/>
  <sheetViews>
    <sheetView workbookViewId="0">
      <selection activeCell="C20" sqref="C20"/>
    </sheetView>
  </sheetViews>
  <sheetFormatPr baseColWidth="10" defaultRowHeight="14.4" x14ac:dyDescent="0.55000000000000004"/>
  <cols>
    <col min="4" max="4" width="14.1015625" bestFit="1" customWidth="1"/>
  </cols>
  <sheetData>
    <row r="1" spans="1:5" x14ac:dyDescent="0.55000000000000004">
      <c r="A1" t="s">
        <v>22</v>
      </c>
    </row>
    <row r="2" spans="1:5" x14ac:dyDescent="0.55000000000000004">
      <c r="B2" t="s">
        <v>3</v>
      </c>
      <c r="D2" s="5">
        <v>275447000</v>
      </c>
    </row>
    <row r="3" spans="1:5" x14ac:dyDescent="0.55000000000000004">
      <c r="B3" t="s">
        <v>5</v>
      </c>
      <c r="D3" s="5">
        <v>37156000</v>
      </c>
    </row>
    <row r="4" spans="1:5" x14ac:dyDescent="0.55000000000000004">
      <c r="B4" t="s">
        <v>6</v>
      </c>
      <c r="D4" s="5">
        <v>39788000</v>
      </c>
      <c r="E4" t="s">
        <v>19</v>
      </c>
    </row>
    <row r="5" spans="1:5" x14ac:dyDescent="0.55000000000000004">
      <c r="B5" t="s">
        <v>8</v>
      </c>
      <c r="D5" s="5">
        <f>4818823*11.42</f>
        <v>55030958.659999996</v>
      </c>
      <c r="E5" t="s">
        <v>16</v>
      </c>
    </row>
    <row r="6" spans="1:5" x14ac:dyDescent="0.55000000000000004">
      <c r="B6" t="s">
        <v>9</v>
      </c>
      <c r="D6" s="5">
        <v>217659000</v>
      </c>
      <c r="E6" t="s">
        <v>18</v>
      </c>
    </row>
    <row r="7" spans="1:5" x14ac:dyDescent="0.55000000000000004">
      <c r="B7" t="s">
        <v>13</v>
      </c>
      <c r="D7" s="5">
        <f>41726000-35370000</f>
        <v>6356000</v>
      </c>
      <c r="E7" t="s">
        <v>20</v>
      </c>
    </row>
    <row r="8" spans="1:5" x14ac:dyDescent="0.55000000000000004">
      <c r="B8" t="s">
        <v>15</v>
      </c>
      <c r="D8" s="5">
        <v>363864000</v>
      </c>
    </row>
    <row r="14" spans="1:5" x14ac:dyDescent="0.55000000000000004">
      <c r="B14" t="s">
        <v>1</v>
      </c>
      <c r="C14">
        <f>D3/D2</f>
        <v>0.13489346407838895</v>
      </c>
    </row>
    <row r="15" spans="1:5" x14ac:dyDescent="0.55000000000000004">
      <c r="B15" t="s">
        <v>2</v>
      </c>
      <c r="C15">
        <f>D7/D2</f>
        <v>2.3075219552218758E-2</v>
      </c>
    </row>
    <row r="16" spans="1:5" x14ac:dyDescent="0.55000000000000004">
      <c r="B16" t="s">
        <v>4</v>
      </c>
      <c r="C16">
        <f>D4/D2</f>
        <v>0.14444884133789804</v>
      </c>
    </row>
    <row r="17" spans="2:3" x14ac:dyDescent="0.55000000000000004">
      <c r="B17" t="s">
        <v>7</v>
      </c>
      <c r="C17">
        <f>D5/D6</f>
        <v>0.25283107365190505</v>
      </c>
    </row>
    <row r="18" spans="2:3" x14ac:dyDescent="0.55000000000000004">
      <c r="B18" t="s">
        <v>10</v>
      </c>
      <c r="C18">
        <f>D8/D2</f>
        <v>1.3209946015022853</v>
      </c>
    </row>
    <row r="20" spans="2:3" x14ac:dyDescent="0.55000000000000004">
      <c r="B20" t="s">
        <v>11</v>
      </c>
      <c r="C20" s="4">
        <f>(1.2*C14)+(1.4*C15)+(3.3*C16)+(0.6*C17)+(0.99*C18)</f>
        <v>2.1303419403606423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Balance General</vt:lpstr>
      <vt:lpstr>Estado de resultado</vt:lpstr>
      <vt:lpstr>valor de mercado</vt:lpstr>
      <vt:lpstr>Salesforce, Inc. (CRM)</vt:lpstr>
      <vt:lpstr>NEMAK</vt:lpstr>
      <vt:lpstr>ALFAA.MX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Fernando</dc:creator>
  <cp:lastModifiedBy>romel aldair</cp:lastModifiedBy>
  <dcterms:created xsi:type="dcterms:W3CDTF">2023-02-21T00:44:11Z</dcterms:created>
  <dcterms:modified xsi:type="dcterms:W3CDTF">2023-04-01T02:27:40Z</dcterms:modified>
</cp:coreProperties>
</file>