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OneDrive\Development\Excel\"/>
    </mc:Choice>
  </mc:AlternateContent>
  <xr:revisionPtr revIDLastSave="3" documentId="6_{E1EC1CAC-4B64-4ED2-811B-C47163439294}" xr6:coauthVersionLast="40" xr6:coauthVersionMax="40" xr10:uidLastSave="{923393D0-DF88-4DC7-9D19-CE956F4DCF5D}"/>
  <bookViews>
    <workbookView xWindow="28680" yWindow="-120" windowWidth="29040" windowHeight="1599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R6" i="1" l="1"/>
  <c r="R7" i="1"/>
  <c r="R8" i="1"/>
  <c r="R9" i="1"/>
  <c r="R10" i="1"/>
  <c r="R11" i="1"/>
  <c r="R12" i="1"/>
  <c r="R13" i="1"/>
  <c r="R14" i="1"/>
  <c r="S6" i="1" l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5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O7" i="1" l="1"/>
  <c r="O12" i="1"/>
  <c r="O14" i="1"/>
  <c r="O10" i="1"/>
  <c r="O6" i="1"/>
  <c r="O8" i="1"/>
  <c r="O11" i="1"/>
  <c r="O13" i="1"/>
  <c r="O9" i="1"/>
  <c r="Q12" i="1"/>
  <c r="W12" i="1" s="1"/>
  <c r="Q14" i="1"/>
  <c r="W14" i="1" s="1"/>
  <c r="Q8" i="1"/>
  <c r="W8" i="1" s="1"/>
  <c r="Q11" i="1"/>
  <c r="Q10" i="1"/>
  <c r="W10" i="1" s="1"/>
  <c r="Q7" i="1"/>
  <c r="W7" i="1" s="1"/>
  <c r="Q9" i="1"/>
  <c r="W9" i="1" s="1"/>
  <c r="Q13" i="1"/>
  <c r="W13" i="1" s="1"/>
  <c r="Q6" i="1"/>
  <c r="W6" i="1" s="1"/>
  <c r="J5" i="1"/>
  <c r="N5" i="1" s="1"/>
  <c r="P5" i="1" l="1"/>
  <c r="Q5" i="1" s="1"/>
  <c r="T5" i="1"/>
  <c r="R5" i="1"/>
  <c r="W11" i="1"/>
  <c r="R15" i="1"/>
  <c r="O5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<sst xmlns="http://schemas.openxmlformats.org/spreadsheetml/2006/main" count="59" uniqueCount="32">
  <si>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</si>
  <si>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</si>
  <si>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</si>
  <si>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</si>
  <si>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</si>
  <si>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</si>
  <si>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</si>
  <si>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</si>
  <si>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</si>
  <si>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</si>
  <si>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</si>
  <si>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</si>
  <si>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</si>
  <si>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</si>
  <si>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</si>
  <si>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</si>
  <si>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</si>
  <si>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</si>
  <si>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</si>
  <si>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</si>
  <si>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</si>
  <si>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Papildomo pensijos kaupimo % (0; 1,8; 3)</t>
  </si>
  <si>
    <t>taip</t>
  </si>
  <si>
    <t>Petraitis, Petras</t>
  </si>
  <si>
    <t>Viso:</t>
  </si>
  <si>
    <t>Viso darbuotojo ir darbdavio Sodra</t>
  </si>
  <si>
    <t>Taikytas bendras Sodros tarifas %</t>
  </si>
  <si>
    <t>Terminuota darbo sutartis</t>
  </si>
  <si>
    <t>ne</t>
  </si>
  <si>
    <t>Darbdavio Sodra</t>
  </si>
  <si>
    <t>Draudėjo grupė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</si>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</sst>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0" fillId="3" borderId="0" xfId="0" applyFill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19"/>
  <sheetViews>
    <sheetView tabSelected="1" workbookViewId="0">
      <selection activeCell="C19" sqref="C19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19" t="s">
        <v>0</v>
      </c>
      <c r="B3" s="21" t="s">
        <v>1</v>
      </c>
      <c r="C3" s="21" t="s">
        <v>2</v>
      </c>
      <c r="D3" s="21" t="s">
        <v>27</v>
      </c>
      <c r="E3" s="21" t="s">
        <v>18</v>
      </c>
      <c r="F3" s="21" t="s">
        <v>3</v>
      </c>
      <c r="G3" s="21" t="s">
        <v>20</v>
      </c>
      <c r="H3" s="19" t="s">
        <v>19</v>
      </c>
      <c r="I3" s="21" t="s">
        <v>21</v>
      </c>
      <c r="J3" s="27" t="s">
        <v>9</v>
      </c>
      <c r="K3" s="28"/>
      <c r="L3" s="28"/>
      <c r="M3" s="28"/>
      <c r="N3" s="29"/>
      <c r="O3" s="25" t="s">
        <v>29</v>
      </c>
      <c r="P3" s="25" t="s">
        <v>10</v>
      </c>
      <c r="Q3" s="27" t="s">
        <v>13</v>
      </c>
      <c r="R3" s="28"/>
      <c r="S3" s="25" t="s">
        <v>26</v>
      </c>
      <c r="T3" s="25" t="s">
        <v>25</v>
      </c>
      <c r="U3" s="27" t="s">
        <v>15</v>
      </c>
      <c r="V3" s="29"/>
      <c r="W3" s="23" t="s">
        <v>14</v>
      </c>
    </row>
    <row r="4" spans="1:23" ht="57" customHeight="1" x14ac:dyDescent="0.25">
      <c r="A4" s="20"/>
      <c r="B4" s="22"/>
      <c r="C4" s="22"/>
      <c r="D4" s="22"/>
      <c r="E4" s="22"/>
      <c r="F4" s="22"/>
      <c r="G4" s="22"/>
      <c r="H4" s="20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4"/>
    </row>
    <row r="5" spans="1:23" x14ac:dyDescent="0.25">
      <c r="A5" s="2">
        <v>1</v>
      </c>
      <c r="B5" s="2" t="s">
        <v>23</v>
      </c>
      <c r="C5" s="3">
        <v>1000</v>
      </c>
      <c r="D5" s="6" t="s">
        <v>28</v>
      </c>
      <c r="E5" s="4">
        <v>168</v>
      </c>
      <c r="F5" s="4">
        <v>168</v>
      </c>
      <c r="G5" s="5" t="s">
        <v>22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IF(D5="ne",(N5-M5)*(0.0163+_xlfn.SWITCH($C$19,"I",0.14/100,"II",0.36/100,"III",0.7/100,"IV",1.4/100)),(N5-M5)*(0.0235+_xlfn.SWITCH($C$19,"I",0.14/100,"II",0.36/100,"III",0.7/100,"IV",1.4/100)))</f>
        <v>30.299999999999997</v>
      </c>
      <c r="P5" s="11">
        <f>ROUND(IF(G5="taip",(IF(AND(N5&lt;=555,N5&gt;=300),300,(IF(N5&lt;300,N5,IF(300-0.15*(N5-555)&lt;0,0,(300-0.15*(N5-555))))))),0),2)</f>
        <v>233.25</v>
      </c>
      <c r="Q5" s="11">
        <f t="shared" ref="Q5:Q14" si="0">ROUND(((N5-P5-H5-M5)*0.2)+(M5*0.15),2)</f>
        <v>153.35</v>
      </c>
      <c r="R5" s="11">
        <f>ROUND((N5-M5)*(0.195+(I5/100)),2)</f>
        <v>195</v>
      </c>
      <c r="S5" s="11">
        <f>IF(D5="ne",I5+21.13+_xlfn.SWITCH($C$19,"I",0.14,"II",0.36,"III",0.7,"IV",1.4),I5+21.85+_xlfn.SWITCH($C$19,"I",0.14,"II",0.36,"III",0.7,"IV",1.4))</f>
        <v>22.529999999999998</v>
      </c>
      <c r="T5" s="11">
        <f>ROUND((N5-M5)*(S5/100),2)</f>
        <v>225.3</v>
      </c>
      <c r="U5" s="3">
        <v>0</v>
      </c>
      <c r="V5" s="3">
        <v>0</v>
      </c>
      <c r="W5" s="11">
        <f>ROUND(N5-Q5-R5-U5-V5,2)</f>
        <v>651.65</v>
      </c>
    </row>
    <row r="6" spans="1:23" x14ac:dyDescent="0.25">
      <c r="A6" s="2">
        <v>2</v>
      </c>
      <c r="B6" s="2" t="s">
        <v>23</v>
      </c>
      <c r="C6" s="3">
        <v>1000</v>
      </c>
      <c r="D6" s="6" t="s">
        <v>28</v>
      </c>
      <c r="E6" s="4">
        <v>168</v>
      </c>
      <c r="F6" s="4">
        <v>168</v>
      </c>
      <c r="G6" s="5" t="s">
        <v>22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IF(D6="ne",(N6-M6)*(0.0163+_xlfn.SWITCH($C$19,"I",0.14/100,"II",0.36/100,"III",0.7/100,"IV",1.4/100)),(N6-M6)*(0.0235+_xlfn.SWITCH($C$19,"I",0.14/100,"II",0.36/100,"III",0.7/100,"IV",1.4/100)))</f>
        <v>30.299999999999997</v>
      </c>
      <c r="P6" s="11">
        <f t="shared" ref="P6:P14" si="4">ROUND(IF(G6="taip",(IF(AND(N6&lt;=555,N6&gt;=300),300,(IF(N6&lt;300,N6,IF(300-0.15*(N6-555)&lt;0,0,(300-0.15*(N6-555))))))),0),2)</f>
        <v>233.25</v>
      </c>
      <c r="Q6" s="11">
        <f t="shared" si="0"/>
        <v>153.35</v>
      </c>
      <c r="R6" s="11">
        <f t="shared" ref="R6:R14" si="5">ROUND((N6-M6)*(0.195+(I6/100)),2)</f>
        <v>195</v>
      </c>
      <c r="S6" s="11">
        <f t="shared" ref="S6:S14" si="6">IF(D6="ne",I6+21.13+_xlfn.SWITCH($C$19,"I",0.14,"II",0.36,"III",0.7,"IV",1.4),I6+21.85+_xlfn.SWITCH($C$19,"I",0.14,"II",0.36,"III",0.7,"IV",1.4))</f>
        <v>22.529999999999998</v>
      </c>
      <c r="T6" s="11">
        <f t="shared" ref="T6:T14" si="7">ROUND((N6-M6)*(S6/100),2)</f>
        <v>225.3</v>
      </c>
      <c r="U6" s="3">
        <v>0</v>
      </c>
      <c r="V6" s="3">
        <v>0</v>
      </c>
      <c r="W6" s="11">
        <f t="shared" ref="W6:W14" si="8">ROUND(N6-Q6-R6-U6-V6,2)</f>
        <v>651.65</v>
      </c>
    </row>
    <row r="7" spans="1:23" x14ac:dyDescent="0.25">
      <c r="A7" s="2">
        <v>3</v>
      </c>
      <c r="B7" s="2" t="s">
        <v>23</v>
      </c>
      <c r="C7" s="3">
        <v>1000</v>
      </c>
      <c r="D7" s="6" t="s">
        <v>28</v>
      </c>
      <c r="E7" s="4">
        <v>168</v>
      </c>
      <c r="F7" s="4">
        <v>168</v>
      </c>
      <c r="G7" s="5" t="s">
        <v>22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30.299999999999997</v>
      </c>
      <c r="P7" s="11">
        <f t="shared" si="4"/>
        <v>233.25</v>
      </c>
      <c r="Q7" s="11">
        <f t="shared" si="0"/>
        <v>153.35</v>
      </c>
      <c r="R7" s="11">
        <f t="shared" si="5"/>
        <v>195</v>
      </c>
      <c r="S7" s="11">
        <f t="shared" si="6"/>
        <v>22.529999999999998</v>
      </c>
      <c r="T7" s="11">
        <f t="shared" si="7"/>
        <v>225.3</v>
      </c>
      <c r="U7" s="3">
        <v>0</v>
      </c>
      <c r="V7" s="3">
        <v>0</v>
      </c>
      <c r="W7" s="11">
        <f t="shared" si="8"/>
        <v>651.65</v>
      </c>
    </row>
    <row r="8" spans="1:23" x14ac:dyDescent="0.25">
      <c r="A8" s="2">
        <v>4</v>
      </c>
      <c r="B8" s="2" t="s">
        <v>23</v>
      </c>
      <c r="C8" s="3">
        <v>1000</v>
      </c>
      <c r="D8" s="6" t="s">
        <v>28</v>
      </c>
      <c r="E8" s="4">
        <v>168</v>
      </c>
      <c r="F8" s="4">
        <v>168</v>
      </c>
      <c r="G8" s="5" t="s">
        <v>22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30.299999999999997</v>
      </c>
      <c r="P8" s="11">
        <f t="shared" si="4"/>
        <v>233.25</v>
      </c>
      <c r="Q8" s="11">
        <f t="shared" si="0"/>
        <v>153.35</v>
      </c>
      <c r="R8" s="11">
        <f t="shared" si="5"/>
        <v>195</v>
      </c>
      <c r="S8" s="11">
        <f t="shared" si="6"/>
        <v>22.529999999999998</v>
      </c>
      <c r="T8" s="11">
        <f t="shared" si="7"/>
        <v>225.3</v>
      </c>
      <c r="U8" s="3">
        <v>0</v>
      </c>
      <c r="V8" s="3">
        <v>0</v>
      </c>
      <c r="W8" s="11">
        <f t="shared" si="8"/>
        <v>651.65</v>
      </c>
    </row>
    <row r="9" spans="1:23" x14ac:dyDescent="0.25">
      <c r="A9" s="2">
        <v>5</v>
      </c>
      <c r="B9" s="2" t="s">
        <v>23</v>
      </c>
      <c r="C9" s="3">
        <v>1000</v>
      </c>
      <c r="D9" s="6" t="s">
        <v>28</v>
      </c>
      <c r="E9" s="4">
        <v>168</v>
      </c>
      <c r="F9" s="4">
        <v>168</v>
      </c>
      <c r="G9" s="5" t="s">
        <v>22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30.299999999999997</v>
      </c>
      <c r="P9" s="11">
        <f t="shared" si="4"/>
        <v>233.25</v>
      </c>
      <c r="Q9" s="11">
        <f t="shared" si="0"/>
        <v>153.35</v>
      </c>
      <c r="R9" s="11">
        <f t="shared" si="5"/>
        <v>195</v>
      </c>
      <c r="S9" s="11">
        <f t="shared" si="6"/>
        <v>22.529999999999998</v>
      </c>
      <c r="T9" s="11">
        <f t="shared" si="7"/>
        <v>225.3</v>
      </c>
      <c r="U9" s="3">
        <v>0</v>
      </c>
      <c r="V9" s="3">
        <v>0</v>
      </c>
      <c r="W9" s="11">
        <f t="shared" si="8"/>
        <v>651.65</v>
      </c>
    </row>
    <row r="10" spans="1:23" x14ac:dyDescent="0.25">
      <c r="A10" s="2">
        <v>6</v>
      </c>
      <c r="B10" s="2" t="s">
        <v>23</v>
      </c>
      <c r="C10" s="3">
        <v>1000</v>
      </c>
      <c r="D10" s="6" t="s">
        <v>28</v>
      </c>
      <c r="E10" s="4">
        <v>168</v>
      </c>
      <c r="F10" s="4">
        <v>168</v>
      </c>
      <c r="G10" s="5" t="s">
        <v>22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30.299999999999997</v>
      </c>
      <c r="P10" s="11">
        <f t="shared" si="4"/>
        <v>233.25</v>
      </c>
      <c r="Q10" s="11">
        <f t="shared" si="0"/>
        <v>153.35</v>
      </c>
      <c r="R10" s="11">
        <f t="shared" si="5"/>
        <v>195</v>
      </c>
      <c r="S10" s="11">
        <f t="shared" si="6"/>
        <v>22.529999999999998</v>
      </c>
      <c r="T10" s="11">
        <f t="shared" si="7"/>
        <v>225.3</v>
      </c>
      <c r="U10" s="3">
        <v>0</v>
      </c>
      <c r="V10" s="3">
        <v>0</v>
      </c>
      <c r="W10" s="11">
        <f t="shared" si="8"/>
        <v>651.65</v>
      </c>
    </row>
    <row r="11" spans="1:23" x14ac:dyDescent="0.25">
      <c r="A11" s="2">
        <v>7</v>
      </c>
      <c r="B11" s="2" t="s">
        <v>23</v>
      </c>
      <c r="C11" s="3">
        <v>1000</v>
      </c>
      <c r="D11" s="6" t="s">
        <v>28</v>
      </c>
      <c r="E11" s="4">
        <v>168</v>
      </c>
      <c r="F11" s="4">
        <v>168</v>
      </c>
      <c r="G11" s="5" t="s">
        <v>22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30.299999999999997</v>
      </c>
      <c r="P11" s="11">
        <f t="shared" si="4"/>
        <v>233.25</v>
      </c>
      <c r="Q11" s="11">
        <f t="shared" si="0"/>
        <v>153.35</v>
      </c>
      <c r="R11" s="11">
        <f t="shared" si="5"/>
        <v>195</v>
      </c>
      <c r="S11" s="11">
        <f t="shared" si="6"/>
        <v>22.529999999999998</v>
      </c>
      <c r="T11" s="11">
        <f t="shared" si="7"/>
        <v>225.3</v>
      </c>
      <c r="U11" s="3">
        <v>0</v>
      </c>
      <c r="V11" s="3">
        <v>0</v>
      </c>
      <c r="W11" s="11">
        <f t="shared" si="8"/>
        <v>651.65</v>
      </c>
    </row>
    <row r="12" spans="1:23" x14ac:dyDescent="0.25">
      <c r="A12" s="2">
        <v>8</v>
      </c>
      <c r="B12" s="2" t="s">
        <v>23</v>
      </c>
      <c r="C12" s="3">
        <v>1000</v>
      </c>
      <c r="D12" s="6" t="s">
        <v>28</v>
      </c>
      <c r="E12" s="4">
        <v>168</v>
      </c>
      <c r="F12" s="4">
        <v>168</v>
      </c>
      <c r="G12" s="5" t="s">
        <v>22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30.299999999999997</v>
      </c>
      <c r="P12" s="11">
        <f t="shared" si="4"/>
        <v>233.25</v>
      </c>
      <c r="Q12" s="11">
        <f t="shared" si="0"/>
        <v>153.35</v>
      </c>
      <c r="R12" s="11">
        <f t="shared" si="5"/>
        <v>195</v>
      </c>
      <c r="S12" s="11">
        <f t="shared" si="6"/>
        <v>22.529999999999998</v>
      </c>
      <c r="T12" s="11">
        <f t="shared" si="7"/>
        <v>225.3</v>
      </c>
      <c r="U12" s="3">
        <v>0</v>
      </c>
      <c r="V12" s="3">
        <v>0</v>
      </c>
      <c r="W12" s="11">
        <f t="shared" si="8"/>
        <v>651.65</v>
      </c>
    </row>
    <row r="13" spans="1:23" x14ac:dyDescent="0.25">
      <c r="A13" s="2">
        <v>9</v>
      </c>
      <c r="B13" s="2" t="s">
        <v>23</v>
      </c>
      <c r="C13" s="3">
        <v>1000</v>
      </c>
      <c r="D13" s="6" t="s">
        <v>28</v>
      </c>
      <c r="E13" s="4">
        <v>168</v>
      </c>
      <c r="F13" s="4">
        <v>168</v>
      </c>
      <c r="G13" s="5" t="s">
        <v>22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30.299999999999997</v>
      </c>
      <c r="P13" s="11">
        <f t="shared" si="4"/>
        <v>233.25</v>
      </c>
      <c r="Q13" s="11">
        <f t="shared" si="0"/>
        <v>153.35</v>
      </c>
      <c r="R13" s="11">
        <f t="shared" si="5"/>
        <v>195</v>
      </c>
      <c r="S13" s="11">
        <f t="shared" si="6"/>
        <v>22.529999999999998</v>
      </c>
      <c r="T13" s="11">
        <f t="shared" si="7"/>
        <v>225.3</v>
      </c>
      <c r="U13" s="3">
        <v>0</v>
      </c>
      <c r="V13" s="3">
        <v>0</v>
      </c>
      <c r="W13" s="11">
        <f t="shared" si="8"/>
        <v>651.65</v>
      </c>
    </row>
    <row r="14" spans="1:23" x14ac:dyDescent="0.25">
      <c r="A14" s="2">
        <v>10</v>
      </c>
      <c r="B14" s="2" t="s">
        <v>23</v>
      </c>
      <c r="C14" s="3">
        <v>1000</v>
      </c>
      <c r="D14" s="6" t="s">
        <v>28</v>
      </c>
      <c r="E14" s="4">
        <v>168</v>
      </c>
      <c r="F14" s="4">
        <v>168</v>
      </c>
      <c r="G14" s="5" t="s">
        <v>22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30.299999999999997</v>
      </c>
      <c r="P14" s="11">
        <f t="shared" si="4"/>
        <v>233.25</v>
      </c>
      <c r="Q14" s="11">
        <f t="shared" si="0"/>
        <v>153.35</v>
      </c>
      <c r="R14" s="11">
        <f t="shared" si="5"/>
        <v>195</v>
      </c>
      <c r="S14" s="11">
        <f t="shared" si="6"/>
        <v>22.529999999999998</v>
      </c>
      <c r="T14" s="11">
        <f t="shared" si="7"/>
        <v>225.3</v>
      </c>
      <c r="U14" s="3">
        <v>0</v>
      </c>
      <c r="V14" s="3">
        <v>0</v>
      </c>
      <c r="W14" s="11">
        <f t="shared" si="8"/>
        <v>651.65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24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303.00000000000006</v>
      </c>
      <c r="P15" s="17">
        <f t="shared" si="9"/>
        <v>2332.5</v>
      </c>
      <c r="Q15" s="17">
        <f t="shared" si="9"/>
        <v>1533.4999999999998</v>
      </c>
      <c r="R15" s="17">
        <f t="shared" si="9"/>
        <v>1950</v>
      </c>
      <c r="S15" s="17"/>
      <c r="T15" s="17">
        <f>SUM(T5:T14)</f>
        <v>2253</v>
      </c>
      <c r="U15" s="17">
        <f>SUM(U5:U14)</f>
        <v>0</v>
      </c>
      <c r="V15" s="17">
        <f>SUM(V5:V14)</f>
        <v>0</v>
      </c>
      <c r="W15" s="17">
        <f>SUM(W5:W14)</f>
        <v>6516.4999999999991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1" t="s">
        <v>30</v>
      </c>
      <c r="C19" s="18" t="s">
        <v>31</v>
      </c>
    </row>
  </sheetData>
  <sheetProtection formatCells="0" formatColumns="0" formatRows="0" insertRows="0" deleteRows="0"/>
  <mergeCells count="17"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  <mergeCell ref="A3:A4"/>
    <mergeCell ref="B3:B4"/>
    <mergeCell ref="C3:C4"/>
    <mergeCell ref="E3:E4"/>
    <mergeCell ref="F3:F4"/>
    <mergeCell ref="D3:D4"/>
  </mergeCells>
  <dataValidations count="3">
    <dataValidation type="list" allowBlank="1" showInputMessage="1" showErrorMessage="1" sqref="I5:I14" xr:uid="{37C88D5E-F204-411F-81CC-1124D2BC86F0}">
      <mc:AlternateContent xmlns:x12ac="http://schemas.microsoft.com/office/spreadsheetml/2011/1/ac" xmlns:mc="http://schemas.openxmlformats.org/markup-compatibility/2006">
        <mc:Choice Requires="x12ac">
          <x12ac:list>0,"1,8",3</x12ac:list>
        </mc:Choice>
        <mc:Fallback>
          <formula1>"0,1,8,3"</formula1>
        </mc:Fallback>
      </mc:AlternateContent>
    </dataValidation>
    <dataValidation type="list" allowBlank="1" showInputMessage="1" showErrorMessage="1" sqref="G5:G14 D5:D14" xr:uid="{F0C954D8-6922-4E68-B9F6-9ADF9D47291B}">
      <formula1>"taip,ne"</formula1>
    </dataValidation>
    <dataValidation type="list" allowBlank="1" showInputMessage="1" showErrorMessage="1" sqref="C19" xr:uid="{B9D9AB5F-05D9-4636-A6E0-36CA8FA84B75}">
      <formula1>"I,II,III,IV"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2019-02-19T11:55:19Z</dcterms:modified>
</cp:coreProperties>
</file>