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548A761-D205-4FDD-A3C4-FE0DCBB46676}" xr6:coauthVersionLast="46" xr6:coauthVersionMax="46" xr10:uidLastSave="{00000000-0000-0000-0000-000000000000}"/>
  <bookViews>
    <workbookView xWindow="-120" yWindow="-120" windowWidth="29040" windowHeight="15990" xr2:uid="{71DF866D-CBC4-40B7-8D66-9127891468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O6" i="1" l="1"/>
  <c r="O7" i="1"/>
  <c r="O8" i="1"/>
  <c r="O9" i="1"/>
  <c r="O11" i="1"/>
  <c r="O12" i="1"/>
  <c r="O13" i="1"/>
  <c r="O14" i="1"/>
  <c r="R6" i="1" l="1"/>
  <c r="R7" i="1"/>
  <c r="R8" i="1"/>
  <c r="R9" i="1"/>
  <c r="R11" i="1"/>
  <c r="R12" i="1"/>
  <c r="R13" i="1"/>
  <c r="R14" i="1"/>
  <c r="S6" i="1" l="1"/>
  <c r="T6" i="1" s="1"/>
  <c r="S7" i="1"/>
  <c r="T7" i="1" s="1"/>
  <c r="S8" i="1"/>
  <c r="T8" i="1" s="1"/>
  <c r="S9" i="1"/>
  <c r="T9" i="1" s="1"/>
  <c r="S10" i="1"/>
  <c r="S11" i="1"/>
  <c r="T11" i="1" s="1"/>
  <c r="S12" i="1"/>
  <c r="T12" i="1" s="1"/>
  <c r="S13" i="1"/>
  <c r="T13" i="1" s="1"/>
  <c r="S14" i="1"/>
  <c r="T14" i="1" s="1"/>
  <c r="S5" i="1"/>
  <c r="K15" i="1" l="1"/>
  <c r="L15" i="1"/>
  <c r="M15" i="1"/>
  <c r="U15" i="1"/>
  <c r="V15" i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/>
  <c r="J14" i="1"/>
  <c r="N14" i="1" s="1"/>
  <c r="Q10" i="1" l="1"/>
  <c r="W10" i="1" s="1"/>
  <c r="O10" i="1"/>
  <c r="R10" i="1"/>
  <c r="T10" i="1"/>
  <c r="Q12" i="1"/>
  <c r="W12" i="1" s="1"/>
  <c r="Q14" i="1"/>
  <c r="W14" i="1" s="1"/>
  <c r="Q8" i="1"/>
  <c r="W8" i="1" s="1"/>
  <c r="Q11" i="1"/>
  <c r="Q7" i="1"/>
  <c r="W7" i="1" s="1"/>
  <c r="Q9" i="1"/>
  <c r="W9" i="1" s="1"/>
  <c r="Q13" i="1"/>
  <c r="W13" i="1" s="1"/>
  <c r="Q6" i="1"/>
  <c r="W6" i="1" s="1"/>
  <c r="J5" i="1"/>
  <c r="N5" i="1" s="1"/>
  <c r="P5" i="1" s="1"/>
  <c r="Q5" i="1" l="1"/>
  <c r="O5" i="1"/>
  <c r="T5" i="1"/>
  <c r="R5" i="1"/>
  <c r="R15" i="1" s="1"/>
  <c r="W11" i="1"/>
  <c r="J15" i="1"/>
  <c r="N15" i="1"/>
  <c r="W5" i="1" l="1"/>
  <c r="P15" i="1"/>
  <c r="O15" i="1"/>
  <c r="T15" i="1"/>
  <c r="Q15" i="1" l="1"/>
  <c r="W15" i="1"/>
</calcChain>
</file>

<file path=xl/sharedStrings.xml><?xml version="1.0" encoding="utf-8"?>
<sst xmlns="http://schemas.openxmlformats.org/spreadsheetml/2006/main" count="59" uniqueCount="32">
  <si>
    <t>Eil. Nr.</t>
  </si>
  <si>
    <t>Pavardė, Vardas</t>
  </si>
  <si>
    <t>Nustatytas atlyginimas</t>
  </si>
  <si>
    <t>Dirbta (val.)</t>
  </si>
  <si>
    <t>Atlyginimas</t>
  </si>
  <si>
    <t>Priedas</t>
  </si>
  <si>
    <t>Atostoginiai</t>
  </si>
  <si>
    <t>Ligos pašalpa</t>
  </si>
  <si>
    <t>Priskaičiuota viso</t>
  </si>
  <si>
    <t>Priskaičiuota</t>
  </si>
  <si>
    <t>Pritaikytas NPD</t>
  </si>
  <si>
    <t>Sodra</t>
  </si>
  <si>
    <t>GPM</t>
  </si>
  <si>
    <t>Darbuotojo mokami mokesčiai</t>
  </si>
  <si>
    <t>Išmokėti</t>
  </si>
  <si>
    <t>Išskaičiuota</t>
  </si>
  <si>
    <t>Avansas</t>
  </si>
  <si>
    <t>Antstoliai</t>
  </si>
  <si>
    <t>Nustatytas darbo laikas (val.)</t>
  </si>
  <si>
    <t>PNPD</t>
  </si>
  <si>
    <t>Taikyti NPD (taip, ne)?</t>
  </si>
  <si>
    <t>taip</t>
  </si>
  <si>
    <t>Petraitis, Petras</t>
  </si>
  <si>
    <t>Viso:</t>
  </si>
  <si>
    <t>Viso darbuotojo ir darbdavio Sodra</t>
  </si>
  <si>
    <t>Taikytas bendras Sodros tarifas %</t>
  </si>
  <si>
    <t>ne</t>
  </si>
  <si>
    <t>Darbdavio Sodra</t>
  </si>
  <si>
    <t>Draudėjo grupė</t>
  </si>
  <si>
    <t>I</t>
  </si>
  <si>
    <t>Terminuota darbo sutartis (taip, ne)</t>
  </si>
  <si>
    <t>Papildomo pensijos kaupimo % (0; 2,1;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</si>
</sst>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8"/>
      <color theme="1"/>
      <name val="Calibri"/>
      <family val="2"/>
      <charset val="186"/>
      <scheme val="minor"/>
    </font>
    <font>
      <b/>
      <sz val="8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2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2" fontId="1" fillId="0" borderId="0" xfId="0" applyNumberFormat="1" applyFont="1" applyProtection="1">
      <protection locked="0"/>
    </xf>
    <xf numFmtId="1" fontId="1" fillId="0" borderId="0" xfId="0" applyNumberFormat="1" applyFont="1" applyProtection="1">
      <protection locked="0"/>
    </xf>
    <xf numFmtId="2" fontId="1" fillId="0" borderId="1" xfId="0" applyNumberFormat="1" applyFont="1" applyBorder="1" applyProtection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" fontId="2" fillId="0" borderId="1" xfId="0" applyNumberFormat="1" applyFont="1" applyBorder="1" applyAlignment="1" applyProtection="1">
      <alignment horizontal="right"/>
      <protection locked="0"/>
    </xf>
    <xf numFmtId="2" fontId="2" fillId="0" borderId="1" xfId="0" applyNumberFormat="1" applyFont="1" applyBorder="1" applyProtection="1"/>
    <xf numFmtId="0" fontId="0" fillId="3" borderId="0" xfId="0" applyFill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4DF1-1115-4BEF-8489-F3DC8F2C7D82}">
  <sheetPr codeName="Sheet1">
    <pageSetUpPr fitToPage="1"/>
  </sheetPr>
  <dimension ref="A3:W19"/>
  <sheetViews>
    <sheetView tabSelected="1" workbookViewId="0">
      <selection activeCell="G24" sqref="G24"/>
    </sheetView>
  </sheetViews>
  <sheetFormatPr defaultRowHeight="15" x14ac:dyDescent="0.25"/>
  <cols>
    <col min="1" max="1" width="5.28515625" style="1" bestFit="1" customWidth="1"/>
    <col min="2" max="2" width="14.85546875" style="1" bestFit="1" customWidth="1"/>
    <col min="3" max="4" width="9.7109375" style="1" customWidth="1"/>
    <col min="5" max="5" width="7.85546875" style="1" customWidth="1"/>
    <col min="6" max="6" width="6.140625" style="1" customWidth="1"/>
    <col min="7" max="7" width="8.28515625" style="1" customWidth="1"/>
    <col min="8" max="8" width="4.7109375" style="1" bestFit="1" customWidth="1"/>
    <col min="9" max="9" width="9" style="1" customWidth="1"/>
    <col min="10" max="10" width="8.7109375" style="1" bestFit="1" customWidth="1"/>
    <col min="11" max="11" width="6.7109375" style="1" customWidth="1"/>
    <col min="12" max="12" width="9" style="1" bestFit="1" customWidth="1"/>
    <col min="13" max="13" width="6.5703125" style="1" customWidth="1"/>
    <col min="14" max="14" width="9.28515625" style="1" customWidth="1"/>
    <col min="15" max="15" width="8.7109375" style="1" customWidth="1"/>
    <col min="16" max="16" width="7.85546875" style="1" customWidth="1"/>
    <col min="17" max="17" width="9.42578125" style="1" customWidth="1"/>
    <col min="18" max="18" width="11" style="1" customWidth="1"/>
    <col min="19" max="19" width="7.5703125" style="1" customWidth="1"/>
    <col min="20" max="20" width="8.42578125" style="1" customWidth="1"/>
    <col min="21" max="21" width="7" style="1" customWidth="1"/>
    <col min="22" max="22" width="7.140625" style="1" customWidth="1"/>
    <col min="23" max="23" width="7.85546875" style="1" customWidth="1"/>
    <col min="24" max="16384" width="9.140625" style="1"/>
  </cols>
  <sheetData>
    <row r="3" spans="1:23" x14ac:dyDescent="0.25">
      <c r="A3" s="19" t="s">
        <v>0</v>
      </c>
      <c r="B3" s="21" t="s">
        <v>1</v>
      </c>
      <c r="C3" s="21" t="s">
        <v>2</v>
      </c>
      <c r="D3" s="21" t="s">
        <v>30</v>
      </c>
      <c r="E3" s="21" t="s">
        <v>18</v>
      </c>
      <c r="F3" s="21" t="s">
        <v>3</v>
      </c>
      <c r="G3" s="21" t="s">
        <v>20</v>
      </c>
      <c r="H3" s="19" t="s">
        <v>19</v>
      </c>
      <c r="I3" s="21" t="s">
        <v>31</v>
      </c>
      <c r="J3" s="27" t="s">
        <v>9</v>
      </c>
      <c r="K3" s="28"/>
      <c r="L3" s="28"/>
      <c r="M3" s="28"/>
      <c r="N3" s="29"/>
      <c r="O3" s="25" t="s">
        <v>27</v>
      </c>
      <c r="P3" s="25" t="s">
        <v>10</v>
      </c>
      <c r="Q3" s="27" t="s">
        <v>13</v>
      </c>
      <c r="R3" s="28"/>
      <c r="S3" s="25" t="s">
        <v>25</v>
      </c>
      <c r="T3" s="25" t="s">
        <v>24</v>
      </c>
      <c r="U3" s="27" t="s">
        <v>15</v>
      </c>
      <c r="V3" s="29"/>
      <c r="W3" s="23" t="s">
        <v>14</v>
      </c>
    </row>
    <row r="4" spans="1:23" ht="57" customHeight="1" x14ac:dyDescent="0.25">
      <c r="A4" s="20"/>
      <c r="B4" s="22"/>
      <c r="C4" s="22"/>
      <c r="D4" s="22"/>
      <c r="E4" s="22"/>
      <c r="F4" s="22"/>
      <c r="G4" s="22"/>
      <c r="H4" s="20"/>
      <c r="I4" s="22"/>
      <c r="J4" s="14" t="s">
        <v>4</v>
      </c>
      <c r="K4" s="12" t="s">
        <v>5</v>
      </c>
      <c r="L4" s="12" t="s">
        <v>6</v>
      </c>
      <c r="M4" s="13" t="s">
        <v>7</v>
      </c>
      <c r="N4" s="15" t="s">
        <v>8</v>
      </c>
      <c r="O4" s="26"/>
      <c r="P4" s="26"/>
      <c r="Q4" s="14" t="s">
        <v>12</v>
      </c>
      <c r="R4" s="14" t="s">
        <v>11</v>
      </c>
      <c r="S4" s="26"/>
      <c r="T4" s="26"/>
      <c r="U4" s="12" t="s">
        <v>16</v>
      </c>
      <c r="V4" s="12" t="s">
        <v>17</v>
      </c>
      <c r="W4" s="24"/>
    </row>
    <row r="5" spans="1:23" x14ac:dyDescent="0.25">
      <c r="A5" s="2">
        <v>1</v>
      </c>
      <c r="B5" s="2" t="s">
        <v>22</v>
      </c>
      <c r="C5" s="3">
        <v>1000</v>
      </c>
      <c r="D5" s="6" t="s">
        <v>26</v>
      </c>
      <c r="E5" s="4">
        <v>168</v>
      </c>
      <c r="F5" s="4">
        <v>168</v>
      </c>
      <c r="G5" s="5" t="s">
        <v>21</v>
      </c>
      <c r="H5" s="4">
        <v>0</v>
      </c>
      <c r="I5" s="6">
        <v>0</v>
      </c>
      <c r="J5" s="11">
        <f>ROUND(C5/E5*F5,2)</f>
        <v>1000</v>
      </c>
      <c r="K5" s="3">
        <v>0</v>
      </c>
      <c r="L5" s="3">
        <v>0</v>
      </c>
      <c r="M5" s="3">
        <v>0</v>
      </c>
      <c r="N5" s="11">
        <f>SUM(J5:M5)</f>
        <v>1000</v>
      </c>
      <c r="O5" s="11">
        <f>ROUND(IF(D5="ne",(N5-M5)*(0.0163+_xlfn.SWITCH($C$19,"I",0.14/100,"II",0.36/100,"III",0.7/100,"IV",1.4/100)),(N5-M5)*(0.0235+_xlfn.SWITCH($C$19,"I",0.14/100,"II",0.36/100,"III",0.7/100,"IV",1.4/100))),2)</f>
        <v>17.7</v>
      </c>
      <c r="P5" s="11">
        <f>ROUND(IF(G5="taip",(IF(AND(N5&lt;=607,N5&gt;=400),400,(IF(N5&lt;400,N5,IF(400-0.19*(N5-607)&lt;0,0,(400-0.19*(N5-607))))))),0),2)</f>
        <v>325.33</v>
      </c>
      <c r="Q5" s="11">
        <f t="shared" ref="Q5:Q14" si="0">ROUND(((N5-P5-H5-M5)*0.2)+(M5*0.15),2)</f>
        <v>134.93</v>
      </c>
      <c r="R5" s="11">
        <f>ROUND((N5-M5)*(0.195+(I5/100)),2)</f>
        <v>195</v>
      </c>
      <c r="S5" s="11">
        <f>IF(D5="ne",I5+21.13+_xlfn.SWITCH($C$19,"I",0.14,"II",0.36,"III",0.7,"IV",1.4),I5+21.85+_xlfn.SWITCH($C$19,"I",0.14,"II",0.36,"III",0.7,"IV",1.4))</f>
        <v>21.27</v>
      </c>
      <c r="T5" s="11">
        <f>ROUND((N5-M5)*(S5/100),2)</f>
        <v>212.7</v>
      </c>
      <c r="U5" s="3">
        <v>0</v>
      </c>
      <c r="V5" s="3">
        <v>0</v>
      </c>
      <c r="W5" s="11">
        <f>ROUND(N5-Q5-R5-U5-V5,2)</f>
        <v>670.07</v>
      </c>
    </row>
    <row r="6" spans="1:23" x14ac:dyDescent="0.25">
      <c r="A6" s="2">
        <v>2</v>
      </c>
      <c r="B6" s="2" t="s">
        <v>22</v>
      </c>
      <c r="C6" s="3">
        <v>1000</v>
      </c>
      <c r="D6" s="6" t="s">
        <v>26</v>
      </c>
      <c r="E6" s="4">
        <v>168</v>
      </c>
      <c r="F6" s="4">
        <v>168</v>
      </c>
      <c r="G6" s="5" t="s">
        <v>21</v>
      </c>
      <c r="H6" s="4">
        <v>0</v>
      </c>
      <c r="I6" s="6">
        <v>0</v>
      </c>
      <c r="J6" s="11">
        <f t="shared" ref="J6:J14" si="1">ROUND(C6/E6*F6,2)</f>
        <v>1000</v>
      </c>
      <c r="K6" s="3">
        <v>0</v>
      </c>
      <c r="L6" s="3">
        <v>0</v>
      </c>
      <c r="M6" s="3">
        <v>0</v>
      </c>
      <c r="N6" s="11">
        <f t="shared" ref="N6:N14" si="2">SUM(J6:M6)</f>
        <v>1000</v>
      </c>
      <c r="O6" s="11">
        <f t="shared" ref="O6:O14" si="3">ROUND(IF(D6="ne",(N6-M6)*(0.0163+_xlfn.SWITCH($C$19,"I",0.14/100,"II",0.36/100,"III",0.7/100,"IV",1.4/100)),(N6-M6)*(0.0235+_xlfn.SWITCH($C$19,"I",0.14/100,"II",0.36/100,"III",0.7/100,"IV",1.4/100))),2)</f>
        <v>17.7</v>
      </c>
      <c r="P6" s="11">
        <f t="shared" ref="P6:P14" si="4">ROUND(IF(G6="taip",(IF(AND(N6&lt;=607,N6&gt;=400),400,(IF(N6&lt;400,N6,IF(400-0.19*(N6-607)&lt;0,0,(400-0.19*(N6-607))))))),0),2)</f>
        <v>325.33</v>
      </c>
      <c r="Q6" s="11">
        <f t="shared" si="0"/>
        <v>134.93</v>
      </c>
      <c r="R6" s="11">
        <f t="shared" ref="R6:R14" si="5">ROUND((N6-M6)*(0.195+(I6/100)),2)</f>
        <v>195</v>
      </c>
      <c r="S6" s="11">
        <f t="shared" ref="S6:S14" si="6">IF(D6="ne",I6+21.13+_xlfn.SWITCH($C$19,"I",0.14,"II",0.36,"III",0.7,"IV",1.4),I6+21.85+_xlfn.SWITCH($C$19,"I",0.14,"II",0.36,"III",0.7,"IV",1.4))</f>
        <v>21.27</v>
      </c>
      <c r="T6" s="11">
        <f t="shared" ref="T6:T14" si="7">ROUND((N6-M6)*(S6/100),2)</f>
        <v>212.7</v>
      </c>
      <c r="U6" s="3">
        <v>0</v>
      </c>
      <c r="V6" s="3">
        <v>0</v>
      </c>
      <c r="W6" s="11">
        <f t="shared" ref="W6:W14" si="8">ROUND(N6-Q6-R6-U6-V6,2)</f>
        <v>670.07</v>
      </c>
    </row>
    <row r="7" spans="1:23" x14ac:dyDescent="0.25">
      <c r="A7" s="2">
        <v>3</v>
      </c>
      <c r="B7" s="2" t="s">
        <v>22</v>
      </c>
      <c r="C7" s="3">
        <v>1000</v>
      </c>
      <c r="D7" s="6" t="s">
        <v>26</v>
      </c>
      <c r="E7" s="4">
        <v>168</v>
      </c>
      <c r="F7" s="4">
        <v>168</v>
      </c>
      <c r="G7" s="5" t="s">
        <v>21</v>
      </c>
      <c r="H7" s="4">
        <v>0</v>
      </c>
      <c r="I7" s="6">
        <v>0</v>
      </c>
      <c r="J7" s="11">
        <f t="shared" si="1"/>
        <v>1000</v>
      </c>
      <c r="K7" s="3">
        <v>0</v>
      </c>
      <c r="L7" s="3">
        <v>0</v>
      </c>
      <c r="M7" s="3">
        <v>0</v>
      </c>
      <c r="N7" s="11">
        <f t="shared" si="2"/>
        <v>1000</v>
      </c>
      <c r="O7" s="11">
        <f t="shared" si="3"/>
        <v>17.7</v>
      </c>
      <c r="P7" s="11">
        <f t="shared" si="4"/>
        <v>325.33</v>
      </c>
      <c r="Q7" s="11">
        <f t="shared" si="0"/>
        <v>134.93</v>
      </c>
      <c r="R7" s="11">
        <f t="shared" si="5"/>
        <v>195</v>
      </c>
      <c r="S7" s="11">
        <f t="shared" si="6"/>
        <v>21.27</v>
      </c>
      <c r="T7" s="11">
        <f t="shared" si="7"/>
        <v>212.7</v>
      </c>
      <c r="U7" s="3">
        <v>0</v>
      </c>
      <c r="V7" s="3">
        <v>0</v>
      </c>
      <c r="W7" s="11">
        <f t="shared" si="8"/>
        <v>670.07</v>
      </c>
    </row>
    <row r="8" spans="1:23" x14ac:dyDescent="0.25">
      <c r="A8" s="2">
        <v>4</v>
      </c>
      <c r="B8" s="2" t="s">
        <v>22</v>
      </c>
      <c r="C8" s="3">
        <v>1000</v>
      </c>
      <c r="D8" s="6" t="s">
        <v>26</v>
      </c>
      <c r="E8" s="4">
        <v>168</v>
      </c>
      <c r="F8" s="4">
        <v>168</v>
      </c>
      <c r="G8" s="5" t="s">
        <v>21</v>
      </c>
      <c r="H8" s="4">
        <v>0</v>
      </c>
      <c r="I8" s="6">
        <v>0</v>
      </c>
      <c r="J8" s="11">
        <f t="shared" si="1"/>
        <v>1000</v>
      </c>
      <c r="K8" s="3">
        <v>0</v>
      </c>
      <c r="L8" s="3">
        <v>0</v>
      </c>
      <c r="M8" s="3">
        <v>0</v>
      </c>
      <c r="N8" s="11">
        <f t="shared" si="2"/>
        <v>1000</v>
      </c>
      <c r="O8" s="11">
        <f t="shared" si="3"/>
        <v>17.7</v>
      </c>
      <c r="P8" s="11">
        <f t="shared" si="4"/>
        <v>325.33</v>
      </c>
      <c r="Q8" s="11">
        <f t="shared" si="0"/>
        <v>134.93</v>
      </c>
      <c r="R8" s="11">
        <f t="shared" si="5"/>
        <v>195</v>
      </c>
      <c r="S8" s="11">
        <f t="shared" si="6"/>
        <v>21.27</v>
      </c>
      <c r="T8" s="11">
        <f t="shared" si="7"/>
        <v>212.7</v>
      </c>
      <c r="U8" s="3">
        <v>0</v>
      </c>
      <c r="V8" s="3">
        <v>0</v>
      </c>
      <c r="W8" s="11">
        <f t="shared" si="8"/>
        <v>670.07</v>
      </c>
    </row>
    <row r="9" spans="1:23" x14ac:dyDescent="0.25">
      <c r="A9" s="2">
        <v>5</v>
      </c>
      <c r="B9" s="2" t="s">
        <v>22</v>
      </c>
      <c r="C9" s="3">
        <v>1000</v>
      </c>
      <c r="D9" s="6" t="s">
        <v>26</v>
      </c>
      <c r="E9" s="4">
        <v>168</v>
      </c>
      <c r="F9" s="4">
        <v>168</v>
      </c>
      <c r="G9" s="5" t="s">
        <v>21</v>
      </c>
      <c r="H9" s="4">
        <v>0</v>
      </c>
      <c r="I9" s="6">
        <v>0</v>
      </c>
      <c r="J9" s="11">
        <f t="shared" si="1"/>
        <v>1000</v>
      </c>
      <c r="K9" s="3">
        <v>0</v>
      </c>
      <c r="L9" s="3">
        <v>0</v>
      </c>
      <c r="M9" s="3">
        <v>0</v>
      </c>
      <c r="N9" s="11">
        <f t="shared" si="2"/>
        <v>1000</v>
      </c>
      <c r="O9" s="11">
        <f t="shared" si="3"/>
        <v>17.7</v>
      </c>
      <c r="P9" s="11">
        <f t="shared" si="4"/>
        <v>325.33</v>
      </c>
      <c r="Q9" s="11">
        <f t="shared" si="0"/>
        <v>134.93</v>
      </c>
      <c r="R9" s="11">
        <f t="shared" si="5"/>
        <v>195</v>
      </c>
      <c r="S9" s="11">
        <f t="shared" si="6"/>
        <v>21.27</v>
      </c>
      <c r="T9" s="11">
        <f t="shared" si="7"/>
        <v>212.7</v>
      </c>
      <c r="U9" s="3">
        <v>0</v>
      </c>
      <c r="V9" s="3">
        <v>0</v>
      </c>
      <c r="W9" s="11">
        <f t="shared" si="8"/>
        <v>670.07</v>
      </c>
    </row>
    <row r="10" spans="1:23" x14ac:dyDescent="0.25">
      <c r="A10" s="2">
        <v>6</v>
      </c>
      <c r="B10" s="2" t="s">
        <v>22</v>
      </c>
      <c r="C10" s="3">
        <v>1000</v>
      </c>
      <c r="D10" s="6" t="s">
        <v>26</v>
      </c>
      <c r="E10" s="4">
        <v>168</v>
      </c>
      <c r="F10" s="4">
        <v>168</v>
      </c>
      <c r="G10" s="5" t="s">
        <v>21</v>
      </c>
      <c r="H10" s="4">
        <v>0</v>
      </c>
      <c r="I10" s="6">
        <v>0</v>
      </c>
      <c r="J10" s="11">
        <f t="shared" si="1"/>
        <v>1000</v>
      </c>
      <c r="K10" s="3">
        <v>0</v>
      </c>
      <c r="L10" s="3">
        <v>0</v>
      </c>
      <c r="M10" s="3">
        <v>0</v>
      </c>
      <c r="N10" s="11">
        <f t="shared" si="2"/>
        <v>1000</v>
      </c>
      <c r="O10" s="11">
        <f t="shared" si="3"/>
        <v>17.7</v>
      </c>
      <c r="P10" s="11">
        <f t="shared" si="4"/>
        <v>325.33</v>
      </c>
      <c r="Q10" s="11">
        <f t="shared" si="0"/>
        <v>134.93</v>
      </c>
      <c r="R10" s="11">
        <f t="shared" si="5"/>
        <v>195</v>
      </c>
      <c r="S10" s="11">
        <f t="shared" si="6"/>
        <v>21.27</v>
      </c>
      <c r="T10" s="11">
        <f t="shared" si="7"/>
        <v>212.7</v>
      </c>
      <c r="U10" s="3">
        <v>0</v>
      </c>
      <c r="V10" s="3">
        <v>0</v>
      </c>
      <c r="W10" s="11">
        <f t="shared" si="8"/>
        <v>670.07</v>
      </c>
    </row>
    <row r="11" spans="1:23" x14ac:dyDescent="0.25">
      <c r="A11" s="2">
        <v>7</v>
      </c>
      <c r="B11" s="2" t="s">
        <v>22</v>
      </c>
      <c r="C11" s="3">
        <v>1000</v>
      </c>
      <c r="D11" s="6" t="s">
        <v>26</v>
      </c>
      <c r="E11" s="4">
        <v>168</v>
      </c>
      <c r="F11" s="4">
        <v>168</v>
      </c>
      <c r="G11" s="5" t="s">
        <v>21</v>
      </c>
      <c r="H11" s="4">
        <v>0</v>
      </c>
      <c r="I11" s="6">
        <v>0</v>
      </c>
      <c r="J11" s="11">
        <f t="shared" si="1"/>
        <v>1000</v>
      </c>
      <c r="K11" s="3">
        <v>0</v>
      </c>
      <c r="L11" s="3">
        <v>0</v>
      </c>
      <c r="M11" s="3">
        <v>0</v>
      </c>
      <c r="N11" s="11">
        <f t="shared" si="2"/>
        <v>1000</v>
      </c>
      <c r="O11" s="11">
        <f t="shared" si="3"/>
        <v>17.7</v>
      </c>
      <c r="P11" s="11">
        <f t="shared" si="4"/>
        <v>325.33</v>
      </c>
      <c r="Q11" s="11">
        <f t="shared" si="0"/>
        <v>134.93</v>
      </c>
      <c r="R11" s="11">
        <f t="shared" si="5"/>
        <v>195</v>
      </c>
      <c r="S11" s="11">
        <f t="shared" si="6"/>
        <v>21.27</v>
      </c>
      <c r="T11" s="11">
        <f t="shared" si="7"/>
        <v>212.7</v>
      </c>
      <c r="U11" s="3">
        <v>0</v>
      </c>
      <c r="V11" s="3">
        <v>0</v>
      </c>
      <c r="W11" s="11">
        <f t="shared" si="8"/>
        <v>670.07</v>
      </c>
    </row>
    <row r="12" spans="1:23" x14ac:dyDescent="0.25">
      <c r="A12" s="2">
        <v>8</v>
      </c>
      <c r="B12" s="2" t="s">
        <v>22</v>
      </c>
      <c r="C12" s="3">
        <v>1000</v>
      </c>
      <c r="D12" s="6" t="s">
        <v>26</v>
      </c>
      <c r="E12" s="4">
        <v>168</v>
      </c>
      <c r="F12" s="4">
        <v>168</v>
      </c>
      <c r="G12" s="5" t="s">
        <v>21</v>
      </c>
      <c r="H12" s="4">
        <v>0</v>
      </c>
      <c r="I12" s="6">
        <v>0</v>
      </c>
      <c r="J12" s="11">
        <f t="shared" si="1"/>
        <v>1000</v>
      </c>
      <c r="K12" s="3">
        <v>0</v>
      </c>
      <c r="L12" s="3">
        <v>0</v>
      </c>
      <c r="M12" s="3">
        <v>0</v>
      </c>
      <c r="N12" s="11">
        <f t="shared" si="2"/>
        <v>1000</v>
      </c>
      <c r="O12" s="11">
        <f t="shared" si="3"/>
        <v>17.7</v>
      </c>
      <c r="P12" s="11">
        <f t="shared" si="4"/>
        <v>325.33</v>
      </c>
      <c r="Q12" s="11">
        <f t="shared" si="0"/>
        <v>134.93</v>
      </c>
      <c r="R12" s="11">
        <f t="shared" si="5"/>
        <v>195</v>
      </c>
      <c r="S12" s="11">
        <f t="shared" si="6"/>
        <v>21.27</v>
      </c>
      <c r="T12" s="11">
        <f t="shared" si="7"/>
        <v>212.7</v>
      </c>
      <c r="U12" s="3">
        <v>0</v>
      </c>
      <c r="V12" s="3">
        <v>0</v>
      </c>
      <c r="W12" s="11">
        <f t="shared" si="8"/>
        <v>670.07</v>
      </c>
    </row>
    <row r="13" spans="1:23" x14ac:dyDescent="0.25">
      <c r="A13" s="2">
        <v>9</v>
      </c>
      <c r="B13" s="2" t="s">
        <v>22</v>
      </c>
      <c r="C13" s="3">
        <v>1000</v>
      </c>
      <c r="D13" s="6" t="s">
        <v>26</v>
      </c>
      <c r="E13" s="4">
        <v>168</v>
      </c>
      <c r="F13" s="4">
        <v>168</v>
      </c>
      <c r="G13" s="5" t="s">
        <v>21</v>
      </c>
      <c r="H13" s="4">
        <v>0</v>
      </c>
      <c r="I13" s="6">
        <v>0</v>
      </c>
      <c r="J13" s="11">
        <f t="shared" si="1"/>
        <v>1000</v>
      </c>
      <c r="K13" s="3">
        <v>0</v>
      </c>
      <c r="L13" s="3">
        <v>0</v>
      </c>
      <c r="M13" s="3">
        <v>0</v>
      </c>
      <c r="N13" s="11">
        <f t="shared" si="2"/>
        <v>1000</v>
      </c>
      <c r="O13" s="11">
        <f t="shared" si="3"/>
        <v>17.7</v>
      </c>
      <c r="P13" s="11">
        <f t="shared" si="4"/>
        <v>325.33</v>
      </c>
      <c r="Q13" s="11">
        <f t="shared" si="0"/>
        <v>134.93</v>
      </c>
      <c r="R13" s="11">
        <f t="shared" si="5"/>
        <v>195</v>
      </c>
      <c r="S13" s="11">
        <f t="shared" si="6"/>
        <v>21.27</v>
      </c>
      <c r="T13" s="11">
        <f t="shared" si="7"/>
        <v>212.7</v>
      </c>
      <c r="U13" s="3">
        <v>0</v>
      </c>
      <c r="V13" s="3">
        <v>0</v>
      </c>
      <c r="W13" s="11">
        <f t="shared" si="8"/>
        <v>670.07</v>
      </c>
    </row>
    <row r="14" spans="1:23" x14ac:dyDescent="0.25">
      <c r="A14" s="2">
        <v>10</v>
      </c>
      <c r="B14" s="2" t="s">
        <v>22</v>
      </c>
      <c r="C14" s="3">
        <v>1000</v>
      </c>
      <c r="D14" s="6" t="s">
        <v>26</v>
      </c>
      <c r="E14" s="4">
        <v>168</v>
      </c>
      <c r="F14" s="4">
        <v>168</v>
      </c>
      <c r="G14" s="5" t="s">
        <v>21</v>
      </c>
      <c r="H14" s="4">
        <v>0</v>
      </c>
      <c r="I14" s="6">
        <v>0</v>
      </c>
      <c r="J14" s="11">
        <f t="shared" si="1"/>
        <v>1000</v>
      </c>
      <c r="K14" s="3">
        <v>0</v>
      </c>
      <c r="L14" s="3">
        <v>0</v>
      </c>
      <c r="M14" s="3">
        <v>0</v>
      </c>
      <c r="N14" s="11">
        <f t="shared" si="2"/>
        <v>1000</v>
      </c>
      <c r="O14" s="11">
        <f t="shared" si="3"/>
        <v>17.7</v>
      </c>
      <c r="P14" s="11">
        <f t="shared" si="4"/>
        <v>325.33</v>
      </c>
      <c r="Q14" s="11">
        <f t="shared" si="0"/>
        <v>134.93</v>
      </c>
      <c r="R14" s="11">
        <f t="shared" si="5"/>
        <v>195</v>
      </c>
      <c r="S14" s="11">
        <f t="shared" si="6"/>
        <v>21.27</v>
      </c>
      <c r="T14" s="11">
        <f t="shared" si="7"/>
        <v>212.7</v>
      </c>
      <c r="U14" s="3">
        <v>0</v>
      </c>
      <c r="V14" s="3">
        <v>0</v>
      </c>
      <c r="W14" s="11">
        <f t="shared" si="8"/>
        <v>670.07</v>
      </c>
    </row>
    <row r="15" spans="1:23" x14ac:dyDescent="0.25">
      <c r="A15" s="7"/>
      <c r="B15" s="8"/>
      <c r="C15" s="9"/>
      <c r="D15" s="9"/>
      <c r="E15" s="10"/>
      <c r="F15" s="10"/>
      <c r="G15" s="10"/>
      <c r="H15" s="10"/>
      <c r="I15" s="16" t="s">
        <v>23</v>
      </c>
      <c r="J15" s="17">
        <f t="shared" ref="J15:R15" si="9">SUM(J5:J14)</f>
        <v>10000</v>
      </c>
      <c r="K15" s="17">
        <f t="shared" si="9"/>
        <v>0</v>
      </c>
      <c r="L15" s="17">
        <f t="shared" si="9"/>
        <v>0</v>
      </c>
      <c r="M15" s="17">
        <f t="shared" si="9"/>
        <v>0</v>
      </c>
      <c r="N15" s="17">
        <f t="shared" si="9"/>
        <v>10000</v>
      </c>
      <c r="O15" s="17">
        <f t="shared" si="9"/>
        <v>176.99999999999997</v>
      </c>
      <c r="P15" s="17">
        <f t="shared" si="9"/>
        <v>3253.2999999999997</v>
      </c>
      <c r="Q15" s="17">
        <f t="shared" si="9"/>
        <v>1349.3000000000004</v>
      </c>
      <c r="R15" s="17">
        <f t="shared" si="9"/>
        <v>1950</v>
      </c>
      <c r="S15" s="17"/>
      <c r="T15" s="17">
        <f>SUM(T5:T14)</f>
        <v>2127</v>
      </c>
      <c r="U15" s="17">
        <f>SUM(U5:U14)</f>
        <v>0</v>
      </c>
      <c r="V15" s="17">
        <f>SUM(V5:V14)</f>
        <v>0</v>
      </c>
      <c r="W15" s="17">
        <f>SUM(W5:W14)</f>
        <v>6700.7</v>
      </c>
    </row>
    <row r="16" spans="1:23" x14ac:dyDescent="0.25">
      <c r="A16" s="8"/>
      <c r="B16" s="8"/>
      <c r="C16" s="9"/>
      <c r="D16" s="9"/>
      <c r="E16" s="10"/>
      <c r="F16" s="10"/>
      <c r="G16" s="10"/>
      <c r="H16" s="10"/>
      <c r="I16" s="1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9" spans="1:23" x14ac:dyDescent="0.25">
      <c r="B19" s="1" t="s">
        <v>28</v>
      </c>
      <c r="C19" s="18" t="s">
        <v>29</v>
      </c>
    </row>
  </sheetData>
  <sheetProtection formatCells="0" formatColumns="0" formatRows="0" insertRows="0" deleteRows="0"/>
  <mergeCells count="17">
    <mergeCell ref="W3:W4"/>
    <mergeCell ref="G3:G4"/>
    <mergeCell ref="H3:H4"/>
    <mergeCell ref="I3:I4"/>
    <mergeCell ref="P3:P4"/>
    <mergeCell ref="J3:N3"/>
    <mergeCell ref="Q3:R3"/>
    <mergeCell ref="U3:V3"/>
    <mergeCell ref="T3:T4"/>
    <mergeCell ref="S3:S4"/>
    <mergeCell ref="O3:O4"/>
    <mergeCell ref="A3:A4"/>
    <mergeCell ref="B3:B4"/>
    <mergeCell ref="C3:C4"/>
    <mergeCell ref="E3:E4"/>
    <mergeCell ref="F3:F4"/>
    <mergeCell ref="D3:D4"/>
  </mergeCells>
  <dataValidations count="3">
    <dataValidation type="list" allowBlank="1" showInputMessage="1" showErrorMessage="1" sqref="I5:I14" xr:uid="{37C88D5E-F204-411F-81CC-1124D2BC86F0}">
      <mc:AlternateContent xmlns:x12ac="http://schemas.microsoft.com/office/spreadsheetml/2011/1/ac" xmlns:mc="http://schemas.openxmlformats.org/markup-compatibility/2006">
        <mc:Choice Requires="x12ac">
          <x12ac:list>0,"2,1",3</x12ac:list>
        </mc:Choice>
        <mc:Fallback>
          <formula1>"0,2,1,3"</formula1>
        </mc:Fallback>
      </mc:AlternateContent>
    </dataValidation>
    <dataValidation type="list" allowBlank="1" showInputMessage="1" showErrorMessage="1" sqref="G5:G14 D5:D14" xr:uid="{F0C954D8-6922-4E68-B9F6-9ADF9D47291B}">
      <formula1>"taip,ne"</formula1>
    </dataValidation>
    <dataValidation type="list" allowBlank="1" showInputMessage="1" showErrorMessage="1" sqref="C19" xr:uid="{B9D9AB5F-05D9-4636-A6E0-36CA8FA84B75}">
      <formula1>"I,II,III,IV"</formula1>
    </dataValidation>
  </dataValidations>
  <pageMargins left="0.7" right="0.7" top="0.75" bottom="0.75" header="0.3" footer="0.3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Romualdas Taluntis</dc:creator>
  <cp:lastModifiedBy>Romualdas Taluntis</cp:lastModifiedBy>
  <cp:lastPrinted>2019-02-04T19:14:05Z</cp:lastPrinted>
  <dcterms:created xsi:type="dcterms:W3CDTF">2019-01-29T12:53:32Z</dcterms:created>
  <dcterms:modified xsi:type="dcterms:W3CDTF">2021-02-03T10:31:25Z</dcterms:modified>
</cp:coreProperties>
</file>