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myprj/Documents/Excel/"/>
    </mc:Choice>
  </mc:AlternateContent>
  <xr:revisionPtr revIDLastSave="0" documentId="13_ncr:1_{66B9CFE6-BA9C-DF42-9950-C6540B9805F0}" xr6:coauthVersionLast="47" xr6:coauthVersionMax="47" xr10:uidLastSave="{00000000-0000-0000-0000-000000000000}"/>
  <bookViews>
    <workbookView xWindow="0" yWindow="760" windowWidth="29400" windowHeight="17300" tabRatio="871" activeTab="1" xr2:uid="{49118EEB-C014-4003-907D-644E959B6237}"/>
  </bookViews>
  <sheets>
    <sheet name="Summary" sheetId="23" r:id="rId1"/>
    <sheet name="Solution" sheetId="22" r:id="rId2"/>
  </sheets>
  <definedNames>
    <definedName name="CardTypes" localSheetId="1">Solution!$C$13:$C$32</definedName>
    <definedName name="CardTypes">#REF!</definedName>
    <definedName name="CashBackPct" localSheetId="1">Solution!$E$13:$E$32</definedName>
    <definedName name="CashBackPct">#REF!</definedName>
    <definedName name="CutOffDate" localSheetId="1">Solution!$K$13</definedName>
    <definedName name="CutOffDate">#REF!</definedName>
    <definedName name="SignUpBonus" localSheetId="1">Solution!$K$16</definedName>
    <definedName name="SignUpBonus">#REF!</definedName>
    <definedName name="SignUpDate" localSheetId="1">Solution!$I$13:$I$32</definedName>
    <definedName name="SignUpDate">#REF!</definedName>
    <definedName name="TotalSpend" localSheetId="1">Solution!$D$13:$D$32</definedName>
    <definedName name="TotalSpen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7" i="22" l="1" a="1"/>
  <c r="N17" i="22" s="1"/>
  <c r="N18" i="22" a="1"/>
  <c r="N18" i="22" s="1"/>
  <c r="N16" i="22" a="1"/>
  <c r="N16" i="22" s="1"/>
  <c r="N13" i="22"/>
  <c r="I31" i="22"/>
  <c r="I30" i="22"/>
  <c r="I28" i="22"/>
  <c r="I25" i="22"/>
  <c r="I24" i="22"/>
  <c r="I17" i="22"/>
  <c r="I16" i="22"/>
  <c r="K13" i="22"/>
  <c r="N21" i="22" s="1" a="1"/>
  <c r="N21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<sst xmlns="http://schemas.openxmlformats.org/spreadsheetml/2006/main" count="109" uniqueCount="31">
  <si>
    <t>ID</t>
  </si>
  <si>
    <t>Credit Card</t>
  </si>
  <si>
    <t>Total Spend</t>
  </si>
  <si>
    <t>Travel Master</t>
  </si>
  <si>
    <t>Shopper Rewards</t>
  </si>
  <si>
    <t>Luxury Only</t>
  </si>
  <si>
    <t>Cashback Reward %</t>
  </si>
  <si>
    <t>Sign Up Bonus Criteria 1</t>
  </si>
  <si>
    <t>Sign Up Bonus Criteria 2</t>
  </si>
  <si>
    <t>Sign Up Bonus Criteria 3</t>
  </si>
  <si>
    <t>Sign Up Bonus Criteria Met By</t>
  </si>
  <si>
    <t>Sign Up Bonus Cut Off Date</t>
  </si>
  <si>
    <t>Total Cash Back Reward Paid</t>
  </si>
  <si>
    <t>Total Sign Up Bonus Paid</t>
  </si>
  <si>
    <t>**Sign up bonus is 2% of total spend. Paid only if criteria are met by the cut off date.</t>
  </si>
  <si>
    <t>MET</t>
  </si>
  <si>
    <t>null</t>
  </si>
  <si>
    <t>Sign Up Bonus %</t>
  </si>
  <si>
    <t>Correct Values</t>
  </si>
  <si>
    <t>Correct value cells will turn green when your answers match</t>
  </si>
  <si>
    <t>Credit Card Reward Data</t>
  </si>
  <si>
    <t>Total Cash Back Amounts By Credit Card Type</t>
  </si>
  <si>
    <t>Cash back is paid as a % of total spend. Sign up bonus is paid as a fixed % of total spent, only if criteria is met by the cut off date.</t>
  </si>
  <si>
    <t>Formula/Logic Used</t>
  </si>
  <si>
    <t>Purpose</t>
  </si>
  <si>
    <t>=SUMPRODUCT([Amount Spent Range], [Cash Back Rate Range])</t>
  </si>
  <si>
    <t>Calculates total cashback earned across all spending and rates.</t>
  </si>
  <si>
    <t>Adds up all signup bonuses paid across all cardholders.</t>
  </si>
  <si>
    <t>SUM(SignUpBonusRange)</t>
  </si>
  <si>
    <t>=SUMPRODUCT((CardTypeRange="TYPE") * AmountSpentRange * RateRange) (for each type like "Gold", "Silver")</t>
  </si>
  <si>
    <t>Computes cashback per card type by applying conditions inside SUMPRODUCT.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</si>
</sst>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[$-809]dd\ mmm\ yyyy;@"/>
    <numFmt numFmtId="166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Open Sans"/>
      <family val="2"/>
    </font>
    <font>
      <sz val="11"/>
      <color theme="1"/>
      <name val="Open Sans"/>
      <family val="2"/>
    </font>
    <font>
      <b/>
      <sz val="14"/>
      <color theme="0"/>
      <name val="Open Sans"/>
      <family val="2"/>
    </font>
    <font>
      <sz val="11"/>
      <color theme="0"/>
      <name val="Open Sans"/>
      <family val="2"/>
    </font>
    <font>
      <b/>
      <sz val="18"/>
      <color theme="0"/>
      <name val="Open Sans"/>
      <family val="2"/>
    </font>
    <font>
      <sz val="18"/>
      <color theme="0"/>
      <name val="Open Sans"/>
      <family val="2"/>
    </font>
    <font>
      <sz val="10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rgb="FF3F3F76"/>
      <name val="Open Sans"/>
      <family val="2"/>
    </font>
    <font>
      <u/>
      <sz val="10"/>
      <color rgb="FF3271D2"/>
      <name val="Open Sans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Open Sans"/>
      <family val="2"/>
    </font>
    <font>
      <sz val="10"/>
      <color theme="6" tint="-0.249977111117893"/>
      <name val="Open Sans"/>
      <family val="2"/>
    </font>
    <font>
      <u/>
      <sz val="10"/>
      <color theme="10"/>
      <name val="Open Sans"/>
      <family val="2"/>
    </font>
    <font>
      <sz val="11"/>
      <color theme="9" tint="-0.89999084444715716"/>
      <name val="Calibri"/>
      <family val="2"/>
      <scheme val="minor"/>
    </font>
    <font>
      <b/>
      <sz val="14"/>
      <color theme="9" tint="-0.89999084444715716"/>
      <name val="Calibri"/>
      <family val="2"/>
      <scheme val="minor"/>
    </font>
    <font>
      <sz val="12"/>
      <color theme="9" tint="-0.8999908444471571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1" tint="-0.499984740745262"/>
        <bgColor indexed="64"/>
      </patternFill>
    </fill>
    <fill>
      <patternFill patternType="solid">
        <fgColor rgb="FF3271D2"/>
        <bgColor indexed="64"/>
      </patternFill>
    </fill>
    <fill>
      <patternFill patternType="solid">
        <fgColor rgb="FF24A2AF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1" applyNumberFormat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6" fillId="7" borderId="0" applyNumberFormat="0" applyBorder="0" applyAlignment="0" applyProtection="0"/>
  </cellStyleXfs>
  <cellXfs count="58">
    <xf numFmtId="0" fontId="0" fillId="0" borderId="0" xfId="0"/>
    <xf numFmtId="0" fontId="4" fillId="4" borderId="0" xfId="0" applyFont="1" applyFill="1"/>
    <xf numFmtId="0" fontId="5" fillId="0" borderId="0" xfId="0" applyFont="1"/>
    <xf numFmtId="0" fontId="6" fillId="4" borderId="0" xfId="0" applyFont="1" applyFill="1" applyAlignment="1">
      <alignment horizontal="right"/>
    </xf>
    <xf numFmtId="164" fontId="5" fillId="0" borderId="0" xfId="0" applyNumberFormat="1" applyFont="1"/>
    <xf numFmtId="0" fontId="5" fillId="0" borderId="0" xfId="0" applyFont="1" applyAlignment="1">
      <alignment horizontal="right"/>
    </xf>
    <xf numFmtId="0" fontId="7" fillId="4" borderId="0" xfId="0" applyFont="1" applyFill="1"/>
    <xf numFmtId="0" fontId="5" fillId="4" borderId="0" xfId="0" applyFont="1" applyFill="1"/>
    <xf numFmtId="165" fontId="5" fillId="0" borderId="2" xfId="0" applyNumberFormat="1" applyFont="1" applyBorder="1" applyAlignment="1">
      <alignment horizontal="right"/>
    </xf>
    <xf numFmtId="10" fontId="5" fillId="0" borderId="2" xfId="2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0" fontId="10" fillId="5" borderId="0" xfId="0" applyFont="1" applyFill="1" applyAlignment="1">
      <alignment horizontal="left" wrapText="1"/>
    </xf>
    <xf numFmtId="0" fontId="10" fillId="5" borderId="0" xfId="0" applyFont="1" applyFill="1" applyAlignment="1">
      <alignment horizontal="right" wrapText="1"/>
    </xf>
    <xf numFmtId="0" fontId="11" fillId="0" borderId="0" xfId="0" applyFont="1"/>
    <xf numFmtId="0" fontId="11" fillId="2" borderId="0" xfId="0" quotePrefix="1" applyFont="1" applyFill="1" applyAlignment="1">
      <alignment vertical="center"/>
    </xf>
    <xf numFmtId="0" fontId="11" fillId="2" borderId="0" xfId="0" quotePrefix="1" applyFont="1" applyFill="1" applyAlignment="1">
      <alignment horizontal="left" vertical="center"/>
    </xf>
    <xf numFmtId="0" fontId="11" fillId="2" borderId="0" xfId="0" quotePrefix="1" applyFont="1" applyFill="1" applyAlignment="1">
      <alignment vertical="center" wrapText="1"/>
    </xf>
    <xf numFmtId="0" fontId="11" fillId="0" borderId="2" xfId="0" applyFont="1" applyBorder="1" applyAlignment="1">
      <alignment horizontal="left"/>
    </xf>
    <xf numFmtId="0" fontId="11" fillId="0" borderId="2" xfId="0" applyFont="1" applyBorder="1"/>
    <xf numFmtId="166" fontId="11" fillId="0" borderId="2" xfId="2" applyNumberFormat="1" applyFont="1" applyBorder="1"/>
    <xf numFmtId="0" fontId="11" fillId="0" borderId="2" xfId="0" applyFont="1" applyBorder="1" applyAlignment="1">
      <alignment horizontal="right"/>
    </xf>
    <xf numFmtId="165" fontId="11" fillId="0" borderId="2" xfId="0" applyNumberFormat="1" applyFont="1" applyBorder="1" applyAlignment="1">
      <alignment horizontal="left"/>
    </xf>
    <xf numFmtId="165" fontId="11" fillId="0" borderId="2" xfId="0" applyNumberFormat="1" applyFont="1" applyBorder="1" applyAlignment="1">
      <alignment horizontal="right"/>
    </xf>
    <xf numFmtId="0" fontId="11" fillId="4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2" fontId="14" fillId="2" borderId="1" xfId="1" applyNumberFormat="1" applyFont="1" applyFill="1" applyAlignment="1">
      <alignment horizontal="right"/>
    </xf>
    <xf numFmtId="0" fontId="13" fillId="4" borderId="0" xfId="0" applyFont="1" applyFill="1"/>
    <xf numFmtId="0" fontId="10" fillId="4" borderId="0" xfId="0" applyFont="1" applyFill="1"/>
    <xf numFmtId="0" fontId="10" fillId="6" borderId="0" xfId="0" applyFont="1" applyFill="1"/>
    <xf numFmtId="2" fontId="18" fillId="2" borderId="1" xfId="1" applyNumberFormat="1" applyFont="1" applyFill="1" applyAlignment="1">
      <alignment horizontal="right"/>
    </xf>
    <xf numFmtId="2" fontId="18" fillId="0" borderId="0" xfId="0" applyNumberFormat="1" applyFont="1"/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0" fontId="15" fillId="2" borderId="0" xfId="3" quotePrefix="1" applyFont="1" applyFill="1" applyAlignment="1">
      <alignment vertical="center"/>
    </xf>
    <xf numFmtId="0" fontId="19" fillId="2" borderId="0" xfId="3" quotePrefix="1" applyFont="1" applyFill="1" applyAlignment="1">
      <alignment vertical="center"/>
    </xf>
    <xf numFmtId="0" fontId="20" fillId="0" borderId="0" xfId="0" applyFont="1"/>
    <xf numFmtId="0" fontId="21" fillId="0" borderId="3" xfId="0" applyFont="1" applyBorder="1"/>
    <xf numFmtId="0" fontId="22" fillId="0" borderId="3" xfId="0" applyFont="1" applyBorder="1"/>
    <xf numFmtId="0" fontId="21" fillId="0" borderId="3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7" fillId="7" borderId="0" xfId="4" applyFont="1" applyAlignment="1">
      <alignment horizontal="center" vertical="center" wrapText="1"/>
    </xf>
    <xf numFmtId="0" fontId="11" fillId="0" borderId="0" xfId="0" applyFont="1" applyAlignment="1">
      <alignment horizontal="right" wrapText="1"/>
    </xf>
    <xf numFmtId="0" fontId="8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13" fillId="8" borderId="0" xfId="0" applyFont="1" applyFill="1"/>
    <xf numFmtId="0" fontId="6" fillId="8" borderId="0" xfId="0" applyFont="1" applyFill="1" applyAlignment="1">
      <alignment horizontal="right"/>
    </xf>
    <xf numFmtId="0" fontId="13" fillId="8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164" fontId="9" fillId="8" borderId="0" xfId="0" applyNumberFormat="1" applyFont="1" applyFill="1"/>
    <xf numFmtId="0" fontId="9" fillId="8" borderId="0" xfId="0" applyFont="1" applyFill="1"/>
    <xf numFmtId="0" fontId="9" fillId="8" borderId="0" xfId="0" applyFont="1" applyFill="1" applyAlignment="1">
      <alignment horizontal="right"/>
    </xf>
    <xf numFmtId="0" fontId="11" fillId="8" borderId="0" xfId="3" quotePrefix="1" applyFont="1" applyFill="1" applyAlignment="1">
      <alignment vertical="center"/>
    </xf>
    <xf numFmtId="0" fontId="15" fillId="8" borderId="0" xfId="3" quotePrefix="1" applyFont="1" applyFill="1" applyAlignment="1">
      <alignment vertical="center"/>
    </xf>
  </cellXfs>
  <cellStyles count="5">
    <cellStyle name="Good" xfId="4" builtinId="26"/>
    <cellStyle name="Hyperlink" xfId="3" builtinId="8"/>
    <cellStyle name="Input" xfId="1" builtinId="20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3271D2"/>
      <color rgb="FFFA611C"/>
      <color rgb="FFFEEBE2"/>
      <color rgb="FF1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ctopus">
      <a:dk1>
        <a:srgbClr val="132D7D"/>
      </a:dk1>
      <a:lt1>
        <a:sysClr val="window" lastClr="FFFFFF"/>
      </a:lt1>
      <a:dk2>
        <a:srgbClr val="1D6F9B"/>
      </a:dk2>
      <a:lt2>
        <a:srgbClr val="A6A6A6"/>
      </a:lt2>
      <a:accent1>
        <a:srgbClr val="DDB411"/>
      </a:accent1>
      <a:accent2>
        <a:srgbClr val="FA6624"/>
      </a:accent2>
      <a:accent3>
        <a:srgbClr val="217D47"/>
      </a:accent3>
      <a:accent4>
        <a:srgbClr val="92D050"/>
      </a:accent4>
      <a:accent5>
        <a:srgbClr val="126F9B"/>
      </a:accent5>
      <a:accent6>
        <a:srgbClr val="F2F2F2"/>
      </a:accent6>
      <a:hlink>
        <a:srgbClr val="DDB411"/>
      </a:hlink>
      <a:folHlink>
        <a:srgbClr val="FA662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BC53-9AC1-494F-A03B-0190AE9102A8}">
  <dimension ref="B2:G5"/>
  <sheetViews>
    <sheetView workbookViewId="0">
      <selection activeCell="B8" sqref="B8"/>
    </sheetView>
  </sheetViews>
  <sheetFormatPr baseColWidth="10" defaultRowHeight="15" x14ac:dyDescent="0.2"/>
  <cols>
    <col min="2" max="2" width="91.6640625" style="42" bestFit="1" customWidth="1"/>
    <col min="3" max="3" width="66.83203125" bestFit="1" customWidth="1"/>
  </cols>
  <sheetData>
    <row r="2" spans="2:7" ht="20" x14ac:dyDescent="0.25">
      <c r="B2" s="40" t="s">
        <v>23</v>
      </c>
      <c r="C2" s="38" t="s">
        <v>24</v>
      </c>
      <c r="D2" s="37"/>
      <c r="E2" s="37"/>
      <c r="F2" s="37"/>
      <c r="G2" s="37"/>
    </row>
    <row r="3" spans="2:7" ht="17" x14ac:dyDescent="0.2">
      <c r="B3" s="41" t="s">
        <v>25</v>
      </c>
      <c r="C3" s="39" t="s">
        <v>26</v>
      </c>
      <c r="D3" s="37"/>
      <c r="E3" s="37"/>
      <c r="F3" s="37"/>
      <c r="G3" s="37"/>
    </row>
    <row r="4" spans="2:7" ht="34" x14ac:dyDescent="0.2">
      <c r="B4" s="41" t="s">
        <v>29</v>
      </c>
      <c r="C4" s="39" t="s">
        <v>30</v>
      </c>
      <c r="D4" s="37"/>
      <c r="E4" s="37"/>
      <c r="F4" s="37"/>
      <c r="G4" s="37"/>
    </row>
    <row r="5" spans="2:7" ht="17" x14ac:dyDescent="0.2">
      <c r="B5" s="41" t="s">
        <v>28</v>
      </c>
      <c r="C5" s="39" t="s">
        <v>27</v>
      </c>
      <c r="D5" s="37"/>
      <c r="E5" s="37"/>
      <c r="F5" s="37"/>
      <c r="G5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8B28-1EBF-4EF1-B6DD-E5337AA176CC}">
  <sheetPr>
    <outlinePr summaryBelow="0"/>
  </sheetPr>
  <dimension ref="B2:T43"/>
  <sheetViews>
    <sheetView showGridLines="0" tabSelected="1" topLeftCell="A14" zoomScale="120" zoomScaleNormal="120" workbookViewId="0">
      <selection activeCell="E33" sqref="E33"/>
    </sheetView>
  </sheetViews>
  <sheetFormatPr baseColWidth="10" defaultColWidth="9" defaultRowHeight="15" outlineLevelRow="1" x14ac:dyDescent="0.2"/>
  <cols>
    <col min="1" max="1" width="2.6640625" style="2" customWidth="1"/>
    <col min="2" max="2" width="11.83203125" style="2" customWidth="1"/>
    <col min="3" max="3" width="17" style="2" customWidth="1"/>
    <col min="4" max="4" width="12.33203125" style="2" customWidth="1"/>
    <col min="5" max="5" width="12.6640625" style="2" customWidth="1"/>
    <col min="6" max="6" width="16" style="2" customWidth="1"/>
    <col min="7" max="7" width="15" style="2" customWidth="1"/>
    <col min="8" max="8" width="14.83203125" style="2" customWidth="1"/>
    <col min="9" max="9" width="19" style="2" customWidth="1"/>
    <col min="10" max="10" width="3" style="2" customWidth="1"/>
    <col min="11" max="11" width="18.6640625" style="2" customWidth="1"/>
    <col min="12" max="12" width="16" style="2" customWidth="1"/>
    <col min="13" max="13" width="18" style="5" customWidth="1"/>
    <col min="14" max="14" width="20.33203125" style="5" customWidth="1"/>
    <col min="15" max="15" width="2.6640625" style="2" customWidth="1"/>
    <col min="16" max="16" width="15.83203125" style="2" customWidth="1"/>
    <col min="17" max="17" width="4.33203125" style="2" customWidth="1"/>
    <col min="18" max="18" width="9" style="2" customWidth="1"/>
    <col min="19" max="16384" width="9" style="2"/>
  </cols>
  <sheetData>
    <row r="2" spans="2:20" s="47" customFormat="1" ht="33.75" customHeight="1" x14ac:dyDescent="0.35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2:20" ht="14.25" customHeight="1" x14ac:dyDescent="0.2"/>
    <row r="4" spans="2:20" s="47" customFormat="1" ht="27" customHeight="1" x14ac:dyDescent="0.35">
      <c r="B4" s="48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2:20" s="47" customFormat="1" ht="21" customHeight="1" x14ac:dyDescent="0.35">
      <c r="B5" s="49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50"/>
    </row>
    <row r="6" spans="2:20" ht="21" customHeight="1" collapsed="1" x14ac:dyDescent="0.35">
      <c r="B6" s="27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  <row r="7" spans="2:20" ht="19.5" hidden="1" customHeight="1" outlineLevel="1" x14ac:dyDescent="0.2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2:20" ht="19.5" hidden="1" customHeight="1" outlineLevel="1" x14ac:dyDescent="0.2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20" ht="19.5" hidden="1" customHeight="1" outlineLevel="1" x14ac:dyDescent="0.2">
      <c r="B9" s="14"/>
      <c r="C9" s="14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20" x14ac:dyDescent="0.2">
      <c r="K10" s="4"/>
    </row>
    <row r="11" spans="2:20" x14ac:dyDescent="0.2">
      <c r="B11" s="28" t="s">
        <v>20</v>
      </c>
      <c r="C11" s="6"/>
      <c r="D11" s="6"/>
      <c r="E11" s="6"/>
      <c r="F11" s="6"/>
      <c r="G11" s="6"/>
      <c r="H11" s="6"/>
      <c r="I11" s="6"/>
      <c r="J11" s="6"/>
      <c r="K11" s="7"/>
      <c r="L11" s="7"/>
      <c r="M11" s="23"/>
      <c r="N11" s="23"/>
      <c r="O11" s="13"/>
      <c r="P11" s="29" t="s">
        <v>18</v>
      </c>
      <c r="Q11" s="29"/>
      <c r="R11" s="29"/>
      <c r="S11" s="29"/>
      <c r="T11" s="29"/>
    </row>
    <row r="12" spans="2:20" ht="32.25" customHeight="1" x14ac:dyDescent="0.2">
      <c r="B12" s="11" t="s">
        <v>0</v>
      </c>
      <c r="C12" s="11" t="s">
        <v>1</v>
      </c>
      <c r="D12" s="12" t="s">
        <v>2</v>
      </c>
      <c r="E12" s="12" t="s">
        <v>6</v>
      </c>
      <c r="F12" s="12" t="s">
        <v>7</v>
      </c>
      <c r="G12" s="12" t="s">
        <v>8</v>
      </c>
      <c r="H12" s="12" t="s">
        <v>9</v>
      </c>
      <c r="I12" s="12" t="s">
        <v>10</v>
      </c>
      <c r="J12" s="13"/>
      <c r="K12" s="12" t="s">
        <v>11</v>
      </c>
      <c r="M12" s="13"/>
      <c r="N12" s="24" t="s">
        <v>12</v>
      </c>
      <c r="O12" s="13"/>
      <c r="P12" s="13"/>
    </row>
    <row r="13" spans="2:20" x14ac:dyDescent="0.2">
      <c r="B13" s="17">
        <v>1</v>
      </c>
      <c r="C13" s="17" t="s">
        <v>3</v>
      </c>
      <c r="D13" s="18">
        <v>400</v>
      </c>
      <c r="E13" s="19">
        <v>0.01</v>
      </c>
      <c r="F13" s="20" t="s">
        <v>16</v>
      </c>
      <c r="G13" s="20" t="s">
        <v>16</v>
      </c>
      <c r="H13" s="20" t="s">
        <v>16</v>
      </c>
      <c r="I13" s="21"/>
      <c r="K13" s="8">
        <f>DATE(2022,12,31)</f>
        <v>44926</v>
      </c>
      <c r="M13" s="25"/>
      <c r="N13" s="26">
        <f>SUMPRODUCT(TotalSpend,CashBackPct)</f>
        <v>81.67</v>
      </c>
      <c r="O13" s="32"/>
      <c r="P13" s="30">
        <v>81.67</v>
      </c>
      <c r="R13" s="43" t="s">
        <v>19</v>
      </c>
      <c r="S13" s="43"/>
      <c r="T13" s="43"/>
    </row>
    <row r="14" spans="2:20" x14ac:dyDescent="0.2">
      <c r="B14" s="17">
        <v>2</v>
      </c>
      <c r="C14" s="17" t="s">
        <v>3</v>
      </c>
      <c r="D14" s="18">
        <v>200</v>
      </c>
      <c r="E14" s="19">
        <v>1.2999999999999999E-2</v>
      </c>
      <c r="F14" s="20" t="s">
        <v>15</v>
      </c>
      <c r="G14" s="20" t="s">
        <v>16</v>
      </c>
      <c r="H14" s="20" t="s">
        <v>15</v>
      </c>
      <c r="I14" s="21"/>
      <c r="M14" s="25"/>
      <c r="N14" s="33"/>
      <c r="O14" s="32"/>
      <c r="P14" s="31"/>
      <c r="R14" s="43"/>
      <c r="S14" s="43"/>
      <c r="T14" s="43"/>
    </row>
    <row r="15" spans="2:20" x14ac:dyDescent="0.2">
      <c r="B15" s="17">
        <v>3</v>
      </c>
      <c r="C15" s="17" t="s">
        <v>3</v>
      </c>
      <c r="D15" s="18">
        <v>300</v>
      </c>
      <c r="E15" s="19">
        <v>1.9E-2</v>
      </c>
      <c r="F15" s="20" t="s">
        <v>16</v>
      </c>
      <c r="G15" s="20" t="s">
        <v>16</v>
      </c>
      <c r="H15" s="20" t="s">
        <v>16</v>
      </c>
      <c r="I15" s="22"/>
      <c r="K15" s="12" t="s">
        <v>17</v>
      </c>
      <c r="M15" s="25"/>
      <c r="N15" s="34" t="s">
        <v>21</v>
      </c>
      <c r="O15" s="32"/>
      <c r="P15" s="31"/>
      <c r="R15" s="43"/>
      <c r="S15" s="43"/>
      <c r="T15" s="43"/>
    </row>
    <row r="16" spans="2:20" x14ac:dyDescent="0.2">
      <c r="B16" s="17">
        <v>4</v>
      </c>
      <c r="C16" s="17" t="s">
        <v>4</v>
      </c>
      <c r="D16" s="18">
        <v>200</v>
      </c>
      <c r="E16" s="19">
        <v>2.3E-2</v>
      </c>
      <c r="F16" s="20" t="s">
        <v>15</v>
      </c>
      <c r="G16" s="20" t="s">
        <v>15</v>
      </c>
      <c r="H16" s="20" t="s">
        <v>15</v>
      </c>
      <c r="I16" s="22">
        <f>DATE(2023, 2,3)</f>
        <v>44960</v>
      </c>
      <c r="K16" s="9">
        <v>0.02</v>
      </c>
      <c r="M16" s="25" t="s">
        <v>3</v>
      </c>
      <c r="N16" s="26" cm="1">
        <f t="array" ref="N16">SUMPRODUCT(TotalSpend,CashBackPct,--(CardTypes=M16))</f>
        <v>44.53</v>
      </c>
      <c r="O16" s="32"/>
      <c r="P16" s="30">
        <v>44.53</v>
      </c>
      <c r="R16" s="43"/>
      <c r="S16" s="43"/>
      <c r="T16" s="43"/>
    </row>
    <row r="17" spans="2:20" x14ac:dyDescent="0.2">
      <c r="B17" s="17">
        <v>5</v>
      </c>
      <c r="C17" s="17" t="s">
        <v>5</v>
      </c>
      <c r="D17" s="18">
        <v>100</v>
      </c>
      <c r="E17" s="19">
        <v>2.1999999999999999E-2</v>
      </c>
      <c r="F17" s="20" t="s">
        <v>15</v>
      </c>
      <c r="G17" s="20" t="s">
        <v>15</v>
      </c>
      <c r="H17" s="20" t="s">
        <v>15</v>
      </c>
      <c r="I17" s="22">
        <f>DATE(2022,1,3)</f>
        <v>44564</v>
      </c>
      <c r="M17" s="25" t="s">
        <v>4</v>
      </c>
      <c r="N17" s="26" cm="1">
        <f t="array" ref="N17">SUMPRODUCT(TotalSpend,CashBackPct,--(CardTypes=M17))</f>
        <v>23.439999999999998</v>
      </c>
      <c r="O17" s="32"/>
      <c r="P17" s="30">
        <v>23.439999999999998</v>
      </c>
      <c r="R17" s="43"/>
      <c r="S17" s="43"/>
      <c r="T17" s="43"/>
    </row>
    <row r="18" spans="2:20" x14ac:dyDescent="0.2">
      <c r="B18" s="17">
        <v>6</v>
      </c>
      <c r="C18" s="17" t="s">
        <v>4</v>
      </c>
      <c r="D18" s="18">
        <v>150</v>
      </c>
      <c r="E18" s="19">
        <v>2.1000000000000001E-2</v>
      </c>
      <c r="F18" s="20" t="s">
        <v>16</v>
      </c>
      <c r="G18" s="20" t="s">
        <v>16</v>
      </c>
      <c r="H18" s="20" t="s">
        <v>16</v>
      </c>
      <c r="I18" s="21"/>
      <c r="M18" s="25" t="s">
        <v>5</v>
      </c>
      <c r="N18" s="26" cm="1">
        <f t="array" ref="N18">SUMPRODUCT(TotalSpend,CashBackPct,--(CardTypes=M18))</f>
        <v>13.7</v>
      </c>
      <c r="O18" s="32"/>
      <c r="P18" s="30">
        <v>13.7</v>
      </c>
      <c r="R18" s="43"/>
      <c r="S18" s="43"/>
      <c r="T18" s="43"/>
    </row>
    <row r="19" spans="2:20" x14ac:dyDescent="0.2">
      <c r="B19" s="17">
        <v>7</v>
      </c>
      <c r="C19" s="17" t="s">
        <v>4</v>
      </c>
      <c r="D19" s="18">
        <v>200</v>
      </c>
      <c r="E19" s="19">
        <v>2.5000000000000001E-2</v>
      </c>
      <c r="F19" s="20" t="s">
        <v>16</v>
      </c>
      <c r="G19" s="20" t="s">
        <v>16</v>
      </c>
      <c r="H19" s="20" t="s">
        <v>16</v>
      </c>
      <c r="I19" s="21"/>
      <c r="M19" s="25"/>
      <c r="N19" s="33"/>
      <c r="O19" s="32"/>
      <c r="P19" s="31"/>
      <c r="R19" s="43"/>
      <c r="S19" s="43"/>
      <c r="T19" s="43"/>
    </row>
    <row r="20" spans="2:20" x14ac:dyDescent="0.2">
      <c r="B20" s="17">
        <v>8</v>
      </c>
      <c r="C20" s="17" t="s">
        <v>4</v>
      </c>
      <c r="D20" s="18">
        <v>230</v>
      </c>
      <c r="E20" s="19">
        <v>2.3E-2</v>
      </c>
      <c r="F20" s="20" t="s">
        <v>15</v>
      </c>
      <c r="G20" s="20" t="s">
        <v>16</v>
      </c>
      <c r="H20" s="20" t="s">
        <v>16</v>
      </c>
      <c r="I20" s="21"/>
      <c r="M20" s="25"/>
      <c r="N20" s="34" t="s">
        <v>13</v>
      </c>
      <c r="O20" s="32"/>
      <c r="P20" s="31"/>
      <c r="R20" s="43"/>
      <c r="S20" s="43"/>
      <c r="T20" s="43"/>
    </row>
    <row r="21" spans="2:20" x14ac:dyDescent="0.2">
      <c r="B21" s="17">
        <v>9</v>
      </c>
      <c r="C21" s="17" t="s">
        <v>3</v>
      </c>
      <c r="D21" s="18">
        <v>180</v>
      </c>
      <c r="E21" s="19">
        <v>2.9000000000000001E-2</v>
      </c>
      <c r="F21" s="20" t="s">
        <v>15</v>
      </c>
      <c r="G21" s="20" t="s">
        <v>16</v>
      </c>
      <c r="H21" s="20" t="s">
        <v>16</v>
      </c>
      <c r="I21" s="21"/>
      <c r="M21" s="25"/>
      <c r="N21" s="26" cm="1">
        <f t="array" ref="N21">SUMPRODUCT(TotalSpend*SignUpBonus,--(SignUpDate&lt;=CutOffDate),--(NOT(ISBLANK(SignUpDate))))</f>
        <v>9.6</v>
      </c>
      <c r="O21" s="32"/>
      <c r="P21" s="30">
        <v>9.6</v>
      </c>
      <c r="R21" s="43"/>
      <c r="S21" s="43"/>
      <c r="T21" s="43"/>
    </row>
    <row r="22" spans="2:20" x14ac:dyDescent="0.2">
      <c r="B22" s="17">
        <v>10</v>
      </c>
      <c r="C22" s="17" t="s">
        <v>3</v>
      </c>
      <c r="D22" s="18">
        <v>190</v>
      </c>
      <c r="E22" s="19">
        <v>2.5000000000000001E-2</v>
      </c>
      <c r="F22" s="20" t="s">
        <v>16</v>
      </c>
      <c r="G22" s="20" t="s">
        <v>16</v>
      </c>
      <c r="H22" s="20" t="s">
        <v>15</v>
      </c>
      <c r="I22" s="21"/>
      <c r="M22" s="13"/>
      <c r="N22" s="13"/>
      <c r="O22" s="13"/>
      <c r="P22" s="13"/>
    </row>
    <row r="23" spans="2:20" ht="15" customHeight="1" x14ac:dyDescent="0.2">
      <c r="B23" s="17">
        <v>11</v>
      </c>
      <c r="C23" s="17" t="s">
        <v>5</v>
      </c>
      <c r="D23" s="18">
        <v>230</v>
      </c>
      <c r="E23" s="19">
        <v>2.1999999999999999E-2</v>
      </c>
      <c r="F23" s="20" t="s">
        <v>15</v>
      </c>
      <c r="G23" s="20" t="s">
        <v>16</v>
      </c>
      <c r="H23" s="20" t="s">
        <v>16</v>
      </c>
      <c r="I23" s="21"/>
      <c r="M23" s="44" t="s">
        <v>14</v>
      </c>
      <c r="N23" s="44"/>
      <c r="O23" s="13"/>
      <c r="P23" s="13"/>
    </row>
    <row r="24" spans="2:20" x14ac:dyDescent="0.2">
      <c r="B24" s="17">
        <v>12</v>
      </c>
      <c r="C24" s="17" t="s">
        <v>4</v>
      </c>
      <c r="D24" s="18">
        <v>180</v>
      </c>
      <c r="E24" s="19">
        <v>1.7999999999999999E-2</v>
      </c>
      <c r="F24" s="20" t="s">
        <v>15</v>
      </c>
      <c r="G24" s="20" t="s">
        <v>15</v>
      </c>
      <c r="H24" s="20" t="s">
        <v>15</v>
      </c>
      <c r="I24" s="22">
        <f>DATE(2020,11,30)</f>
        <v>44165</v>
      </c>
      <c r="L24" s="10"/>
      <c r="M24" s="44"/>
      <c r="N24" s="44"/>
      <c r="O24" s="13"/>
      <c r="P24" s="13"/>
    </row>
    <row r="25" spans="2:20" x14ac:dyDescent="0.2">
      <c r="B25" s="17">
        <v>13</v>
      </c>
      <c r="C25" s="17" t="s">
        <v>3</v>
      </c>
      <c r="D25" s="18">
        <v>200</v>
      </c>
      <c r="E25" s="19">
        <v>1.6E-2</v>
      </c>
      <c r="F25" s="20" t="s">
        <v>15</v>
      </c>
      <c r="G25" s="20" t="s">
        <v>15</v>
      </c>
      <c r="H25" s="20" t="s">
        <v>15</v>
      </c>
      <c r="I25" s="22">
        <f>DATE(2021,11,30)</f>
        <v>44530</v>
      </c>
      <c r="M25" s="2"/>
      <c r="N25" s="2"/>
    </row>
    <row r="26" spans="2:20" x14ac:dyDescent="0.2">
      <c r="B26" s="17">
        <v>14</v>
      </c>
      <c r="C26" s="17" t="s">
        <v>3</v>
      </c>
      <c r="D26" s="18">
        <v>240</v>
      </c>
      <c r="E26" s="19">
        <v>1.9E-2</v>
      </c>
      <c r="F26" s="20" t="s">
        <v>16</v>
      </c>
      <c r="G26" s="20" t="s">
        <v>16</v>
      </c>
      <c r="H26" s="20" t="s">
        <v>16</v>
      </c>
      <c r="I26" s="22"/>
      <c r="M26" s="2"/>
      <c r="N26" s="2"/>
    </row>
    <row r="27" spans="2:20" x14ac:dyDescent="0.2">
      <c r="B27" s="17">
        <v>15</v>
      </c>
      <c r="C27" s="17" t="s">
        <v>5</v>
      </c>
      <c r="D27" s="18">
        <v>280</v>
      </c>
      <c r="E27" s="19">
        <v>2.3E-2</v>
      </c>
      <c r="F27" s="20" t="s">
        <v>15</v>
      </c>
      <c r="G27" s="20" t="s">
        <v>16</v>
      </c>
      <c r="H27" s="20" t="s">
        <v>16</v>
      </c>
      <c r="I27" s="21"/>
      <c r="M27" s="2"/>
      <c r="N27" s="2"/>
    </row>
    <row r="28" spans="2:20" x14ac:dyDescent="0.2">
      <c r="B28" s="17">
        <v>16</v>
      </c>
      <c r="C28" s="17" t="s">
        <v>3</v>
      </c>
      <c r="D28" s="18">
        <v>120</v>
      </c>
      <c r="E28" s="19">
        <v>2.1000000000000001E-2</v>
      </c>
      <c r="F28" s="20" t="s">
        <v>15</v>
      </c>
      <c r="G28" s="20" t="s">
        <v>15</v>
      </c>
      <c r="H28" s="20" t="s">
        <v>15</v>
      </c>
      <c r="I28" s="22">
        <f>DATE(2023, 2,3)</f>
        <v>44960</v>
      </c>
      <c r="M28" s="2"/>
      <c r="N28" s="2"/>
    </row>
    <row r="29" spans="2:20" x14ac:dyDescent="0.2">
      <c r="B29" s="17">
        <v>17</v>
      </c>
      <c r="C29" s="17" t="s">
        <v>3</v>
      </c>
      <c r="D29" s="18">
        <v>280</v>
      </c>
      <c r="E29" s="19">
        <v>0.02</v>
      </c>
      <c r="F29" s="20" t="s">
        <v>16</v>
      </c>
      <c r="G29" s="20" t="s">
        <v>16</v>
      </c>
      <c r="H29" s="20" t="s">
        <v>16</v>
      </c>
      <c r="I29" s="21"/>
      <c r="M29" s="2"/>
      <c r="N29" s="2"/>
    </row>
    <row r="30" spans="2:20" x14ac:dyDescent="0.2">
      <c r="B30" s="17">
        <v>18</v>
      </c>
      <c r="C30" s="17" t="s">
        <v>3</v>
      </c>
      <c r="D30" s="18">
        <v>170</v>
      </c>
      <c r="E30" s="19">
        <v>1.9E-2</v>
      </c>
      <c r="F30" s="20" t="s">
        <v>15</v>
      </c>
      <c r="G30" s="20" t="s">
        <v>15</v>
      </c>
      <c r="H30" s="20" t="s">
        <v>15</v>
      </c>
      <c r="I30" s="22">
        <f>DATE(2023, 2,3)</f>
        <v>44960</v>
      </c>
      <c r="M30" s="2"/>
      <c r="N30" s="2"/>
    </row>
    <row r="31" spans="2:20" x14ac:dyDescent="0.2">
      <c r="B31" s="17">
        <v>19</v>
      </c>
      <c r="C31" s="17" t="s">
        <v>4</v>
      </c>
      <c r="D31" s="18">
        <v>180</v>
      </c>
      <c r="E31" s="19">
        <v>1.2E-2</v>
      </c>
      <c r="F31" s="20" t="s">
        <v>15</v>
      </c>
      <c r="G31" s="20" t="s">
        <v>15</v>
      </c>
      <c r="H31" s="20" t="s">
        <v>15</v>
      </c>
      <c r="I31" s="22">
        <f>DATE(2023, 2,3)</f>
        <v>44960</v>
      </c>
      <c r="M31" s="2"/>
      <c r="N31" s="2"/>
    </row>
    <row r="32" spans="2:20" x14ac:dyDescent="0.2">
      <c r="B32" s="17">
        <v>20</v>
      </c>
      <c r="C32" s="17" t="s">
        <v>3</v>
      </c>
      <c r="D32" s="18">
        <v>210</v>
      </c>
      <c r="E32" s="19">
        <v>1.4999999999999999E-2</v>
      </c>
      <c r="F32" s="20" t="s">
        <v>16</v>
      </c>
      <c r="G32" s="20" t="s">
        <v>16</v>
      </c>
      <c r="H32" s="20" t="s">
        <v>16</v>
      </c>
      <c r="I32" s="22"/>
      <c r="M32" s="2"/>
      <c r="N32" s="2"/>
    </row>
    <row r="33" spans="2:14" x14ac:dyDescent="0.2">
      <c r="I33" s="4"/>
      <c r="M33" s="2"/>
      <c r="N33" s="2"/>
    </row>
    <row r="34" spans="2:14" s="47" customFormat="1" ht="25" x14ac:dyDescent="0.3">
      <c r="B34" s="51"/>
      <c r="C34" s="52"/>
      <c r="D34" s="52"/>
      <c r="E34" s="52"/>
      <c r="F34" s="52"/>
      <c r="G34" s="52"/>
      <c r="H34" s="52"/>
      <c r="I34" s="52"/>
      <c r="J34" s="52"/>
      <c r="K34" s="53"/>
      <c r="L34" s="54"/>
      <c r="M34" s="55"/>
      <c r="N34" s="55"/>
    </row>
    <row r="35" spans="2:14" s="47" customFormat="1" ht="19.5" customHeight="1" outlineLevel="1" x14ac:dyDescent="0.2"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</row>
    <row r="36" spans="2:14" ht="19.5" customHeight="1" outlineLevel="1" x14ac:dyDescent="0.2"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2:14" x14ac:dyDescent="0.2">
      <c r="K37" s="4"/>
    </row>
    <row r="38" spans="2:14" x14ac:dyDescent="0.2">
      <c r="K38" s="4"/>
    </row>
    <row r="39" spans="2:14" x14ac:dyDescent="0.2">
      <c r="K39" s="4"/>
    </row>
    <row r="40" spans="2:14" x14ac:dyDescent="0.2">
      <c r="K40" s="4"/>
    </row>
    <row r="41" spans="2:14" x14ac:dyDescent="0.2">
      <c r="K41" s="4"/>
    </row>
    <row r="42" spans="2:14" x14ac:dyDescent="0.2">
      <c r="K42" s="4"/>
    </row>
    <row r="43" spans="2:14" x14ac:dyDescent="0.2">
      <c r="K43" s="4"/>
    </row>
  </sheetData>
  <mergeCells count="2">
    <mergeCell ref="R13:T21"/>
    <mergeCell ref="M23:N24"/>
  </mergeCells>
  <conditionalFormatting sqref="N13 N16:N18 N21">
    <cfRule type="cellIs" dxfId="1" priority="1" operator="equal">
      <formula>$P13</formula>
    </cfRule>
  </conditionalFormatting>
  <conditionalFormatting sqref="P13 P16:P18 P21">
    <cfRule type="cellIs" dxfId="0" priority="2" operator="equal">
      <formula>$N13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3" ma:contentTypeDescription="Create a new document." ma:contentTypeScope="" ma:versionID="411137667cd87f08b3a2b69b39e7c1dc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4f80a2f3d9dd79a42185418b3bdf2f6b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D5FE1-F28A-4DE8-8171-54526FFA68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B5910F-5A25-4453-9599-AF0B0F6A12C0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3.xml><?xml version="1.0" encoding="utf-8"?>
<ds:datastoreItem xmlns:ds="http://schemas.openxmlformats.org/officeDocument/2006/customXml" ds:itemID="{7FA4E7D1-825D-4AA7-AE41-8E6EFE2B4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Summary</vt:lpstr>
      <vt:lpstr>Solution</vt:lpstr>
      <vt:lpstr>Solution!CardTypes</vt:lpstr>
      <vt:lpstr>Solution!CashBackPct</vt:lpstr>
      <vt:lpstr>Solution!CutOffDate</vt:lpstr>
      <vt:lpstr>Solution!SignUpBonus</vt:lpstr>
      <vt:lpstr>Solution!SignUpDate</vt:lpstr>
      <vt:lpstr>Solution!TotalSpend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Romy Prajapati</cp:lastModifiedBy>
  <dcterms:created xsi:type="dcterms:W3CDTF">2019-12-20T19:19:24Z</dcterms:created>
  <dcterms:modified xsi:type="dcterms:W3CDTF">2025-04-26T00:10:31Z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