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ennin\Documents\THE PAST\Brian2008_9 minusR_L Mixer\HEphases_HNstrength HE8_12\"/>
    </mc:Choice>
  </mc:AlternateContent>
  <bookViews>
    <workbookView xWindow="72" yWindow="108" windowWidth="7320" windowHeight="12276" tabRatio="791" firstSheet="2" activeTab="3"/>
  </bookViews>
  <sheets>
    <sheet name="June1BHE8_12" sheetId="19" r:id="rId1"/>
    <sheet name="May27BHE8_12" sheetId="18" r:id="rId2"/>
    <sheet name="May26AHE8_12" sheetId="17" r:id="rId3"/>
    <sheet name="May22BHE8_12" sheetId="16" r:id="rId4"/>
    <sheet name="May20BHE8_12" sheetId="13" r:id="rId5"/>
    <sheet name="May20AHE8_12" sheetId="12" r:id="rId6"/>
    <sheet name="May19BHE8_12" sheetId="11" r:id="rId7"/>
    <sheet name="May19AHE8_12" sheetId="10" r:id="rId8"/>
    <sheet name="May18AHE8_12" sheetId="8" r:id="rId9"/>
    <sheet name="May15HE8_12" sheetId="7" r:id="rId10"/>
    <sheet name="May14HE8_12" sheetId="2" r:id="rId11"/>
    <sheet name="May11HE8_12ratio" sheetId="15" r:id="rId12"/>
    <sheet name="HE8_12phase oneHEintra" sheetId="9" r:id="rId13"/>
    <sheet name="HE8 solos" sheetId="1" r:id="rId14"/>
    <sheet name="HE8_12phases" sheetId="5" r:id="rId15"/>
  </sheets>
  <calcPr calcId="162913"/>
</workbook>
</file>

<file path=xl/calcChain.xml><?xml version="1.0" encoding="utf-8"?>
<calcChain xmlns="http://schemas.openxmlformats.org/spreadsheetml/2006/main">
  <c r="E41" i="16" l="1"/>
  <c r="E38" i="16"/>
  <c r="E35" i="16" l="1"/>
  <c r="E32" i="16"/>
  <c r="I41" i="13" l="1"/>
  <c r="I38" i="13"/>
  <c r="I34" i="13"/>
  <c r="I31" i="13"/>
  <c r="E41" i="13"/>
  <c r="E38" i="13"/>
  <c r="E32" i="13"/>
  <c r="E35" i="13"/>
  <c r="E31" i="19" l="1"/>
  <c r="E34" i="19"/>
  <c r="E37" i="19"/>
  <c r="E40" i="19"/>
  <c r="I41" i="19"/>
  <c r="I38" i="19"/>
  <c r="I35" i="19"/>
  <c r="I32" i="19"/>
  <c r="I41" i="18"/>
  <c r="E40" i="18"/>
  <c r="I38" i="18"/>
  <c r="E37" i="18"/>
  <c r="I35" i="18"/>
  <c r="E34" i="18"/>
  <c r="I32" i="18"/>
  <c r="E31" i="18"/>
  <c r="I41" i="17"/>
  <c r="E40" i="17"/>
  <c r="I38" i="17"/>
  <c r="E37" i="17"/>
  <c r="I35" i="17"/>
  <c r="E34" i="17"/>
  <c r="I32" i="17"/>
  <c r="E31" i="17"/>
  <c r="G9" i="16" l="1"/>
  <c r="C15" i="16" l="1"/>
  <c r="G17" i="16"/>
  <c r="E31" i="16"/>
  <c r="I32" i="16"/>
  <c r="E34" i="16"/>
  <c r="I35" i="16"/>
  <c r="E37" i="16"/>
  <c r="I38" i="16"/>
  <c r="E40" i="16"/>
  <c r="I41" i="16"/>
  <c r="I41" i="15" l="1"/>
  <c r="I38" i="15"/>
  <c r="I35" i="15"/>
  <c r="I32" i="15"/>
  <c r="E40" i="15"/>
  <c r="E37" i="15"/>
  <c r="E34" i="15"/>
  <c r="E31" i="15"/>
  <c r="AA3" i="5"/>
  <c r="X3" i="5"/>
  <c r="Z41" i="1"/>
  <c r="Z38" i="1"/>
  <c r="Z35" i="1"/>
  <c r="Z32" i="1"/>
  <c r="C15" i="13"/>
  <c r="C3" i="13"/>
  <c r="I40" i="13"/>
  <c r="E40" i="13"/>
  <c r="I37" i="13"/>
  <c r="E37" i="13"/>
  <c r="I35" i="13"/>
  <c r="E34" i="13"/>
  <c r="I32" i="13"/>
  <c r="E31" i="13"/>
  <c r="I41" i="12"/>
  <c r="E40" i="12"/>
  <c r="I38" i="12"/>
  <c r="E37" i="12"/>
  <c r="I35" i="12"/>
  <c r="E34" i="12"/>
  <c r="I32" i="12"/>
  <c r="E31" i="12"/>
  <c r="I32" i="11"/>
  <c r="I35" i="11"/>
  <c r="I38" i="11"/>
  <c r="I41" i="11"/>
  <c r="E15" i="11"/>
  <c r="E40" i="11"/>
  <c r="E37" i="11"/>
  <c r="E34" i="11"/>
  <c r="E31" i="11"/>
  <c r="I40" i="10" l="1"/>
  <c r="I37" i="10"/>
  <c r="I34" i="10"/>
  <c r="I31" i="10"/>
  <c r="I35" i="10"/>
  <c r="I38" i="10"/>
  <c r="I41" i="10"/>
  <c r="I32" i="10"/>
  <c r="D15" i="10"/>
  <c r="E40" i="10"/>
  <c r="E37" i="10"/>
  <c r="E34" i="10"/>
  <c r="E31" i="10"/>
  <c r="G17" i="9"/>
  <c r="D15" i="9"/>
  <c r="E35" i="9"/>
  <c r="E38" i="9"/>
  <c r="E41" i="9"/>
  <c r="E32" i="9"/>
  <c r="I41" i="8" l="1"/>
  <c r="I38" i="8"/>
  <c r="I35" i="8"/>
  <c r="I32" i="8"/>
  <c r="E40" i="8"/>
  <c r="E37" i="8"/>
  <c r="E34" i="8"/>
  <c r="E31" i="8"/>
  <c r="C15" i="8"/>
  <c r="C15" i="7"/>
  <c r="I41" i="7"/>
  <c r="E40" i="7"/>
  <c r="I38" i="7"/>
  <c r="E37" i="7"/>
  <c r="I35" i="7"/>
  <c r="E34" i="7"/>
  <c r="I32" i="7"/>
  <c r="E31" i="7"/>
  <c r="I35" i="2" l="1"/>
  <c r="I38" i="2"/>
  <c r="I41" i="2"/>
  <c r="I32" i="2"/>
  <c r="G7" i="2"/>
  <c r="F15" i="5" l="1"/>
  <c r="S32" i="1"/>
  <c r="S35" i="1"/>
  <c r="S38" i="1"/>
  <c r="S41" i="1"/>
  <c r="K15" i="1" l="1"/>
  <c r="L31" i="1"/>
  <c r="L34" i="1"/>
  <c r="L37" i="1"/>
  <c r="L40" i="1"/>
  <c r="D15" i="1"/>
  <c r="C15" i="1"/>
  <c r="C3" i="1"/>
  <c r="E40" i="2" l="1"/>
  <c r="E37" i="2"/>
  <c r="E34" i="2"/>
  <c r="E31" i="2"/>
  <c r="E41" i="1" l="1"/>
  <c r="E38" i="1"/>
  <c r="E35" i="1"/>
  <c r="E32" i="1"/>
</calcChain>
</file>

<file path=xl/sharedStrings.xml><?xml version="1.0" encoding="utf-8"?>
<sst xmlns="http://schemas.openxmlformats.org/spreadsheetml/2006/main" count="1438" uniqueCount="208">
  <si>
    <t>out to 0 mV</t>
  </si>
  <si>
    <t>-42 mV</t>
  </si>
  <si>
    <t>delay</t>
  </si>
  <si>
    <t>IPSC</t>
  </si>
  <si>
    <t>gIPSC</t>
  </si>
  <si>
    <t>[ms]</t>
  </si>
  <si>
    <t>[nA]</t>
  </si>
  <si>
    <t>[nS]</t>
  </si>
  <si>
    <t>Peristaltic</t>
  </si>
  <si>
    <t>HN3</t>
  </si>
  <si>
    <t>Synchronous</t>
  </si>
  <si>
    <t>HN4</t>
  </si>
  <si>
    <t>HN6</t>
  </si>
  <si>
    <t>HN7</t>
  </si>
  <si>
    <t>Holding Current [nA]</t>
  </si>
  <si>
    <t>Phases</t>
  </si>
  <si>
    <t>mean spike</t>
  </si>
  <si>
    <t>first spike</t>
  </si>
  <si>
    <t>last spike</t>
  </si>
  <si>
    <t>duty cycle</t>
  </si>
  <si>
    <t>period [s]</t>
  </si>
  <si>
    <t># of spikes</t>
  </si>
  <si>
    <t>s.d.</t>
  </si>
  <si>
    <t>April29</t>
  </si>
  <si>
    <t>09429000rearrangd.abf</t>
  </si>
  <si>
    <t>09429001rearrangd.abf</t>
  </si>
  <si>
    <t>HE8</t>
  </si>
  <si>
    <t>HE12</t>
  </si>
  <si>
    <t>May7</t>
  </si>
  <si>
    <t>09507000rearrangd.abf</t>
  </si>
  <si>
    <t>09507001rearrangd.abf</t>
  </si>
  <si>
    <t>out to -1 mV</t>
  </si>
  <si>
    <t>ISI 0.9 s</t>
  </si>
  <si>
    <t>+/- 7 spikes</t>
  </si>
  <si>
    <t>+/- 5 spikes</t>
  </si>
  <si>
    <t>S only, P too few bursts</t>
  </si>
  <si>
    <t>April30</t>
  </si>
  <si>
    <t>09430000rearrangd.abf</t>
  </si>
  <si>
    <t>09430001rearrangd.abf</t>
  </si>
  <si>
    <t>-41 mV</t>
  </si>
  <si>
    <t>All P</t>
  </si>
  <si>
    <t>09505001rearrangd.abf</t>
  </si>
  <si>
    <t>May5</t>
  </si>
  <si>
    <t>09505000rearrangd.abf</t>
  </si>
  <si>
    <t>All S</t>
  </si>
  <si>
    <t>filt;small</t>
  </si>
  <si>
    <t>maybe not all spikes</t>
  </si>
  <si>
    <t>+/- 7 spikes; threshold 30</t>
  </si>
  <si>
    <t>weird phases</t>
  </si>
  <si>
    <t>only 3 burst intervals!</t>
  </si>
  <si>
    <t>N=14</t>
  </si>
  <si>
    <t>N=15</t>
  </si>
  <si>
    <t>N=18</t>
  </si>
  <si>
    <t>most S-like pattern</t>
  </si>
  <si>
    <t>N=3</t>
  </si>
  <si>
    <t>N=12</t>
  </si>
  <si>
    <t>N=10</t>
  </si>
  <si>
    <t>09514000/1rearrangd.abf</t>
  </si>
  <si>
    <t>May14</t>
  </si>
  <si>
    <t>P only</t>
  </si>
  <si>
    <t>out to  +1 mV</t>
  </si>
  <si>
    <t>- 35 mV</t>
  </si>
  <si>
    <t>S only</t>
  </si>
  <si>
    <t xml:space="preserve"> HE12 reigned in; long duty cycles</t>
  </si>
  <si>
    <t>N=13</t>
  </si>
  <si>
    <t>ISI 2.3 s</t>
  </si>
  <si>
    <t>multiple, small peaks</t>
  </si>
  <si>
    <t>HE12 only; but tiny IPSCs in 3 bursts</t>
  </si>
  <si>
    <t>May15</t>
  </si>
  <si>
    <t>- 41 mV</t>
  </si>
  <si>
    <t>09515000rearrangd.abf</t>
  </si>
  <si>
    <t>09515002rearrangd.abf</t>
  </si>
  <si>
    <t>09515001rearrangd.abf</t>
  </si>
  <si>
    <t>09514002rearrangd.abf</t>
  </si>
  <si>
    <t>09514003rearrangd.abf</t>
  </si>
  <si>
    <t>out to -4 mV</t>
  </si>
  <si>
    <t>-40 mV</t>
  </si>
  <si>
    <t>N=16</t>
  </si>
  <si>
    <t>from S to P</t>
  </si>
  <si>
    <t>May18A</t>
  </si>
  <si>
    <t>09518000rearrangd.abf</t>
  </si>
  <si>
    <t>09518001rearrangd.abf</t>
  </si>
  <si>
    <t>09518002rearrangd.abf</t>
  </si>
  <si>
    <t>- 37 mV</t>
  </si>
  <si>
    <t>-0.8 to -0.6</t>
  </si>
  <si>
    <t>May18B</t>
  </si>
  <si>
    <t>09518003rearrangd.abf</t>
  </si>
  <si>
    <t>09518004rearrangd.abf</t>
  </si>
  <si>
    <t>-1.2 to -1.1</t>
  </si>
  <si>
    <t>- 33 mV</t>
  </si>
  <si>
    <t>N=7</t>
  </si>
  <si>
    <t>N=9</t>
  </si>
  <si>
    <t>bad HE(12)-lost HN(6)</t>
  </si>
  <si>
    <t>09519000rearrangd.abf</t>
  </si>
  <si>
    <t>09519001rearrangd.abf</t>
  </si>
  <si>
    <t>09519002rearrangd.abf</t>
  </si>
  <si>
    <t>out to +1 mV</t>
  </si>
  <si>
    <t>- 36 mV</t>
  </si>
  <si>
    <t>-45 mV HP</t>
  </si>
  <si>
    <t>-40 mV HP</t>
  </si>
  <si>
    <t>-30 mV</t>
  </si>
  <si>
    <t>Sync</t>
  </si>
  <si>
    <t>May19A</t>
  </si>
  <si>
    <t>May19B</t>
  </si>
  <si>
    <t>09519003rearrangd.abf</t>
  </si>
  <si>
    <t>09519004rearrangd.abf</t>
  </si>
  <si>
    <t>09519005rearrangd.abf</t>
  </si>
  <si>
    <t>- 40 mV</t>
  </si>
  <si>
    <t>out to -2 mV</t>
  </si>
  <si>
    <t>-38 mV</t>
  </si>
  <si>
    <t>+/- 8 spikes</t>
  </si>
  <si>
    <t>manually</t>
  </si>
  <si>
    <t>09520001rearrangd.abf</t>
  </si>
  <si>
    <t>09520000rearrangd.abf</t>
  </si>
  <si>
    <t>09520002rearrangd.abf</t>
  </si>
  <si>
    <t>May20A</t>
  </si>
  <si>
    <t>out to -5 mV</t>
  </si>
  <si>
    <t>- 46 mV</t>
  </si>
  <si>
    <t>out to +4 mV</t>
  </si>
  <si>
    <t>true 0</t>
  </si>
  <si>
    <t>May20B</t>
  </si>
  <si>
    <t>09520003rearrangd.abf</t>
  </si>
  <si>
    <t>09520005rearrangd.abf</t>
  </si>
  <si>
    <t>09520006rearrangd.abf</t>
  </si>
  <si>
    <t>out to +2 mV</t>
  </si>
  <si>
    <t>09520004.abf  just crap, deleted</t>
  </si>
  <si>
    <t>-36 mV</t>
  </si>
  <si>
    <t>n=13</t>
  </si>
  <si>
    <t>similar peak at correct delay</t>
  </si>
  <si>
    <t>n=15</t>
  </si>
  <si>
    <t>out to -3 mV</t>
  </si>
  <si>
    <t>- 43 mV</t>
  </si>
  <si>
    <t>May22B</t>
  </si>
  <si>
    <t>reigned in</t>
  </si>
  <si>
    <t>May22A</t>
  </si>
  <si>
    <t>S to P</t>
  </si>
  <si>
    <t>09522000rearr_trunc.abf</t>
  </si>
  <si>
    <t>09522002rearrang-trunc.abf</t>
  </si>
  <si>
    <t>n=12</t>
  </si>
  <si>
    <t>09513003rearrangd.abf</t>
  </si>
  <si>
    <t>May13B</t>
  </si>
  <si>
    <t>n=7</t>
  </si>
  <si>
    <t>n=8</t>
  </si>
  <si>
    <t>HE(12) not well tied toHNs</t>
  </si>
  <si>
    <t>May13A</t>
  </si>
  <si>
    <t>09513000rearrangd.abf</t>
  </si>
  <si>
    <t>May11A</t>
  </si>
  <si>
    <t>out to +7 mV</t>
  </si>
  <si>
    <t>out to -7 mV</t>
  </si>
  <si>
    <t>09511000rearrangd.abf</t>
  </si>
  <si>
    <t>09511001rearrangd.abf</t>
  </si>
  <si>
    <t>09511002rearrangd.abf</t>
  </si>
  <si>
    <t>n=11</t>
  </si>
  <si>
    <t>n=9</t>
  </si>
  <si>
    <t>took out spikes to create bursts; used 'burst find suite'</t>
  </si>
  <si>
    <t>12 bursts</t>
  </si>
  <si>
    <t>ratio only</t>
  </si>
  <si>
    <t>not used</t>
  </si>
  <si>
    <t>burst find suite': ISI 0.26;minspikes:10</t>
  </si>
  <si>
    <t>09526000rearr.abf</t>
  </si>
  <si>
    <t>09526001rearr.abf</t>
  </si>
  <si>
    <t>09526002rearr.abf</t>
  </si>
  <si>
    <t>May26A</t>
  </si>
  <si>
    <t>n=14</t>
  </si>
  <si>
    <t>out to +3 mV</t>
  </si>
  <si>
    <t>-1 to -0.6</t>
  </si>
  <si>
    <t>ISI to 0.45 s</t>
  </si>
  <si>
    <t>identical peak at correct delay</t>
  </si>
  <si>
    <t>May26B</t>
  </si>
  <si>
    <t>09526003rearrangd.abf</t>
  </si>
  <si>
    <t>May27B</t>
  </si>
  <si>
    <t>09527002rearr.abf</t>
  </si>
  <si>
    <t>09527003rearr.abf</t>
  </si>
  <si>
    <t>09527004rearr.abf</t>
  </si>
  <si>
    <t>09601001rearr.abf</t>
  </si>
  <si>
    <t>09601002rearr.abf</t>
  </si>
  <si>
    <t>09601003rearr.abf</t>
  </si>
  <si>
    <t>June1B</t>
  </si>
  <si>
    <t>-33 mV</t>
  </si>
  <si>
    <t>out to +5 mV</t>
  </si>
  <si>
    <t>-39 mV</t>
  </si>
  <si>
    <t>n=18</t>
  </si>
  <si>
    <t>n=19</t>
  </si>
  <si>
    <t>multiple peaks</t>
  </si>
  <si>
    <t>real; no a zero</t>
  </si>
  <si>
    <t>good for Fig</t>
  </si>
  <si>
    <t>4Damon</t>
  </si>
  <si>
    <t>spike times and synaptic profile</t>
  </si>
  <si>
    <t>Preview truncated at 256 rows</t>
  </si>
  <si>
    <t>see *atf</t>
  </si>
  <si>
    <t>4Cengiz/newSTA</t>
  </si>
  <si>
    <t>+/- 7 spikes from each end</t>
  </si>
  <si>
    <t>noisy</t>
  </si>
  <si>
    <r>
      <t>similar peak at correct delay</t>
    </r>
    <r>
      <rPr>
        <i/>
        <sz val="11"/>
        <color rgb="FF00B050"/>
        <rFont val="Calibri"/>
        <family val="2"/>
        <scheme val="minor"/>
      </rPr>
      <t xml:space="preserve"> what is correct?</t>
    </r>
  </si>
  <si>
    <t>09522004rearr.abf</t>
  </si>
  <si>
    <t>09522005rearr.abf</t>
  </si>
  <si>
    <t>09522003rearr.abf</t>
  </si>
  <si>
    <t>tested for spike removal</t>
  </si>
  <si>
    <t xml:space="preserve">used for Figure in 2016 review </t>
  </si>
  <si>
    <t>ImHE12</t>
  </si>
  <si>
    <t>Original</t>
  </si>
  <si>
    <t>ImHE122</t>
  </si>
  <si>
    <t>1 Hz</t>
  </si>
  <si>
    <t>ImHE123</t>
  </si>
  <si>
    <t>5 Hz</t>
  </si>
  <si>
    <t>ImHE124</t>
  </si>
  <si>
    <t>10 Hz</t>
  </si>
  <si>
    <t xml:space="preserve">Comparing amplitudes with different high-pass filters (1,5,10 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</si>
</sst>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/>
    <xf numFmtId="0" fontId="5" fillId="3" borderId="0" xfId="0" applyFont="1" applyFill="1"/>
    <xf numFmtId="0" fontId="0" fillId="0" borderId="0" xfId="0" quotePrefix="1" applyFill="1"/>
    <xf numFmtId="0" fontId="3" fillId="0" borderId="0" xfId="0" applyFont="1" applyAlignment="1">
      <alignment wrapText="1"/>
    </xf>
    <xf numFmtId="0" fontId="6" fillId="0" borderId="0" xfId="0" applyFont="1"/>
    <xf numFmtId="0" fontId="1" fillId="0" borderId="0" xfId="0" applyFont="1" applyFill="1"/>
    <xf numFmtId="164" fontId="0" fillId="0" borderId="0" xfId="0" applyNumberFormat="1" applyFill="1"/>
    <xf numFmtId="2" fontId="2" fillId="0" borderId="0" xfId="0" applyNumberFormat="1" applyFont="1" applyFill="1"/>
    <xf numFmtId="0" fontId="7" fillId="0" borderId="0" xfId="0" applyFont="1"/>
    <xf numFmtId="2" fontId="0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/>
    <xf numFmtId="2" fontId="0" fillId="0" borderId="0" xfId="0" applyNumberFormat="1" applyFont="1"/>
    <xf numFmtId="0" fontId="0" fillId="0" borderId="0" xfId="0" quotePrefix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2" fillId="0" borderId="0" xfId="0" applyFont="1"/>
    <xf numFmtId="0" fontId="9" fillId="0" borderId="0" xfId="0" applyFont="1"/>
    <xf numFmtId="0" fontId="6" fillId="0" borderId="0" xfId="0" applyFont="1" applyFill="1"/>
    <xf numFmtId="165" fontId="6" fillId="0" borderId="0" xfId="0" applyNumberFormat="1" applyFont="1"/>
    <xf numFmtId="0" fontId="13" fillId="2" borderId="0" xfId="0" quotePrefix="1" applyFont="1" applyFill="1"/>
    <xf numFmtId="0" fontId="5" fillId="4" borderId="0" xfId="0" applyFont="1" applyFill="1"/>
    <xf numFmtId="0" fontId="0" fillId="4" borderId="0" xfId="0" applyFill="1"/>
    <xf numFmtId="165" fontId="12" fillId="0" borderId="0" xfId="0" applyNumberFormat="1" applyFont="1"/>
    <xf numFmtId="0" fontId="3" fillId="0" borderId="0" xfId="0" quotePrefix="1" applyFont="1"/>
    <xf numFmtId="0" fontId="3" fillId="0" borderId="0" xfId="0" applyFont="1" applyAlignment="1"/>
    <xf numFmtId="0" fontId="14" fillId="0" borderId="0" xfId="0" applyFont="1"/>
    <xf numFmtId="0" fontId="6" fillId="4" borderId="0" xfId="0" applyFont="1" applyFill="1"/>
    <xf numFmtId="0" fontId="12" fillId="4" borderId="0" xfId="0" applyFont="1" applyFill="1"/>
    <xf numFmtId="0" fontId="0" fillId="5" borderId="0" xfId="0" applyFill="1"/>
    <xf numFmtId="0" fontId="3" fillId="5" borderId="0" xfId="0" applyFont="1" applyFill="1"/>
    <xf numFmtId="0" fontId="15" fillId="0" borderId="0" xfId="0" applyFont="1"/>
    <xf numFmtId="0" fontId="16" fillId="6" borderId="0" xfId="0" applyFont="1" applyFill="1"/>
    <xf numFmtId="0" fontId="17" fillId="0" borderId="0" xfId="0" applyFont="1"/>
    <xf numFmtId="0" fontId="6" fillId="2" borderId="0" xfId="0" applyFont="1" applyFill="1"/>
    <xf numFmtId="164" fontId="2" fillId="0" borderId="0" xfId="0" applyNumberFormat="1" applyFont="1" applyFill="1"/>
    <xf numFmtId="0" fontId="10" fillId="0" borderId="0" xfId="0" applyFont="1"/>
    <xf numFmtId="0" fontId="18" fillId="0" borderId="0" xfId="0" applyFont="1" applyFill="1"/>
    <xf numFmtId="0" fontId="3" fillId="0" borderId="0" xfId="0" applyFont="1" applyFill="1"/>
    <xf numFmtId="165" fontId="12" fillId="0" borderId="0" xfId="0" applyNumberFormat="1" applyFont="1" applyFill="1"/>
    <xf numFmtId="165" fontId="16" fillId="6" borderId="0" xfId="0" applyNumberFormat="1" applyFont="1" applyFill="1"/>
    <xf numFmtId="165" fontId="0" fillId="0" borderId="0" xfId="0" applyNumberFormat="1"/>
    <xf numFmtId="165" fontId="9" fillId="0" borderId="0" xfId="0" applyNumberFormat="1" applyFont="1"/>
    <xf numFmtId="165" fontId="6" fillId="0" borderId="0" xfId="0" applyNumberFormat="1" applyFont="1" applyFill="1"/>
    <xf numFmtId="0" fontId="16" fillId="0" borderId="0" xfId="0" applyFont="1" applyFill="1"/>
    <xf numFmtId="165" fontId="0" fillId="0" borderId="0" xfId="0" applyNumberFormat="1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19" fillId="0" borderId="0" xfId="0" applyFont="1"/>
    <xf numFmtId="165" fontId="6" fillId="2" borderId="0" xfId="0" applyNumberFormat="1" applyFont="1" applyFill="1"/>
    <xf numFmtId="0" fontId="18" fillId="0" borderId="0" xfId="0" applyFont="1"/>
    <xf numFmtId="0" fontId="2" fillId="0" borderId="0" xfId="0" quotePrefix="1" applyFont="1"/>
    <xf numFmtId="0" fontId="3" fillId="0" borderId="0" xfId="0" quotePrefix="1" applyFont="1" applyFill="1"/>
    <xf numFmtId="0" fontId="16" fillId="0" borderId="0" xfId="0" applyFont="1"/>
    <xf numFmtId="0" fontId="13" fillId="2" borderId="0" xfId="0" applyFont="1" applyFill="1"/>
    <xf numFmtId="0" fontId="20" fillId="0" borderId="0" xfId="0" applyFont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 applyFill="1"/>
    <xf numFmtId="0" fontId="3" fillId="10" borderId="0" xfId="0" applyFont="1" applyFill="1"/>
    <xf numFmtId="0" fontId="0" fillId="10" borderId="0" xfId="0" applyFill="1"/>
    <xf numFmtId="164" fontId="0" fillId="0" borderId="0" xfId="0" applyNumberFormat="1" applyFont="1"/>
    <xf numFmtId="0" fontId="0" fillId="11" borderId="0" xfId="0" applyFill="1"/>
    <xf numFmtId="0" fontId="0" fillId="11" borderId="0" xfId="0" applyFont="1" applyFill="1"/>
    <xf numFmtId="164" fontId="0" fillId="11" borderId="0" xfId="0" applyNumberFormat="1" applyFill="1"/>
    <xf numFmtId="2" fontId="2" fillId="11" borderId="0" xfId="0" applyNumberFormat="1" applyFont="1" applyFill="1"/>
    <xf numFmtId="0" fontId="0" fillId="11" borderId="0" xfId="0" quotePrefix="1" applyFill="1"/>
    <xf numFmtId="164" fontId="0" fillId="11" borderId="0" xfId="0" applyNumberFormat="1" applyFont="1" applyFill="1"/>
    <xf numFmtId="0" fontId="16" fillId="11" borderId="0" xfId="0" applyFont="1" applyFill="1"/>
    <xf numFmtId="2" fontId="0" fillId="0" borderId="0" xfId="0" applyNumberFormat="1"/>
    <xf numFmtId="0" fontId="18" fillId="11" borderId="0" xfId="0" applyFont="1" applyFill="1"/>
    <xf numFmtId="2" fontId="3" fillId="0" borderId="0" xfId="0" applyNumberFormat="1" applyFont="1"/>
    <xf numFmtId="0" fontId="2" fillId="2" borderId="0" xfId="0" quotePrefix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86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June1BHE8_12!$J$31:$J$32</c:f>
              <c:numCache>
                <c:formatCode>0.0</c:formatCode>
                <c:ptCount val="2"/>
                <c:pt idx="0">
                  <c:v>0.95</c:v>
                </c:pt>
                <c:pt idx="1">
                  <c:v>2</c:v>
                </c:pt>
              </c:numCache>
            </c:numRef>
          </c:xVal>
          <c:yVal>
            <c:numRef>
              <c:f>(June1BHE8_12!$E$31,June1BHE8_12!$I$32)</c:f>
              <c:numCache>
                <c:formatCode>0.00</c:formatCode>
                <c:ptCount val="2"/>
                <c:pt idx="0">
                  <c:v>3.4774285714285709</c:v>
                </c:pt>
                <c:pt idx="1">
                  <c:v>1.0992571428571427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A-4812-89A3-9E4EA9346A2E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June1BHE8_12!$J$34:$J$35</c:f>
              <c:numCache>
                <c:formatCode>0.0</c:formatCode>
                <c:ptCount val="2"/>
                <c:pt idx="0">
                  <c:v>1.1000000000000001</c:v>
                </c:pt>
                <c:pt idx="1">
                  <c:v>2</c:v>
                </c:pt>
              </c:numCache>
            </c:numRef>
          </c:xVal>
          <c:yVal>
            <c:numRef>
              <c:f>(June1BHE8_12!$E$34,June1BHE8_12!$I$35)</c:f>
              <c:numCache>
                <c:formatCode>0.00</c:formatCode>
                <c:ptCount val="2"/>
                <c:pt idx="0">
                  <c:v>5.1973142857142856</c:v>
                </c:pt>
                <c:pt idx="1">
                  <c:v>2.3045714285714283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A-4812-89A3-9E4EA9346A2E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June1BHE8_12!$J$37:$J$38</c:f>
              <c:numCache>
                <c:formatCode>0.0</c:formatCode>
                <c:ptCount val="2"/>
                <c:pt idx="0">
                  <c:v>1.05</c:v>
                </c:pt>
                <c:pt idx="1">
                  <c:v>2</c:v>
                </c:pt>
              </c:numCache>
            </c:numRef>
          </c:xVal>
          <c:yVal>
            <c:numRef>
              <c:f>(June1BHE8_12!$E$37,June1BHE8_12!$I$38)</c:f>
              <c:numCache>
                <c:formatCode>0.00</c:formatCode>
                <c:ptCount val="2"/>
                <c:pt idx="0">
                  <c:v>5.766285714285714</c:v>
                </c:pt>
                <c:pt idx="1">
                  <c:v>3.1196571428571422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A-4812-89A3-9E4EA9346A2E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June1BHE8_12!$J$40:$J$41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(June1BHE8_12!$E$40,June1BHE8_12!$I$41)</c:f>
              <c:numCache>
                <c:formatCode>0.00</c:formatCode>
                <c:ptCount val="2"/>
                <c:pt idx="0">
                  <c:v>3.2742857142857136</c:v>
                </c:pt>
                <c:pt idx="1">
                  <c:v>7.7085714285714273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EA-4812-89A3-9E4EA934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288"/>
        <c:axId val="199746112"/>
      </c:scatterChart>
      <c:valAx>
        <c:axId val="3504288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199746112"/>
        <c:crosses val="autoZero"/>
        <c:crossBetween val="midCat"/>
      </c:valAx>
      <c:valAx>
        <c:axId val="199746112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350428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81806551668"/>
          <c:y val="7.4345231260067104E-3"/>
          <c:w val="0.65509155262701901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03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May19BHE8_12!$D$31</c:f>
              <c:numCache>
                <c:formatCode>0.0000</c:formatCode>
                <c:ptCount val="1"/>
                <c:pt idx="0">
                  <c:v>6.1598E-2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4-4AC8-8290-E2BF61AE7C4D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May19BHE8_12!$D$34</c:f>
              <c:numCache>
                <c:formatCode>0.0000</c:formatCode>
                <c:ptCount val="1"/>
                <c:pt idx="0">
                  <c:v>0.12300999999999999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4-4AC8-8290-E2BF61AE7C4D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May19BHE8_12!$D$37</c:f>
              <c:numCache>
                <c:formatCode>0.0000</c:formatCode>
                <c:ptCount val="1"/>
                <c:pt idx="0">
                  <c:v>0.10893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4-4AC8-8290-E2BF61AE7C4D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May19BHE8_12!$D$40</c:f>
              <c:numCache>
                <c:formatCode>0.0000</c:formatCode>
                <c:ptCount val="1"/>
                <c:pt idx="0">
                  <c:v>0.10105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4-4AC8-8290-E2BF61AE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8720"/>
        <c:axId val="201479280"/>
      </c:scatterChart>
      <c:valAx>
        <c:axId val="201478720"/>
        <c:scaling>
          <c:orientation val="minMax"/>
          <c:max val="2.4"/>
          <c:min val="0.60000000000000064"/>
        </c:scaling>
        <c:delete val="1"/>
        <c:axPos val="b"/>
        <c:numFmt formatCode="General" sourceLinked="1"/>
        <c:majorTickMark val="out"/>
        <c:minorTickMark val="none"/>
        <c:tickLblPos val="none"/>
        <c:crossAx val="201479280"/>
        <c:crosses val="autoZero"/>
        <c:crossBetween val="midCat"/>
      </c:valAx>
      <c:valAx>
        <c:axId val="201479280"/>
        <c:scaling>
          <c:orientation val="minMax"/>
          <c:max val="0.2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spPr>
          <a:ln/>
        </c:spPr>
        <c:crossAx val="201478720"/>
        <c:crosses val="autoZero"/>
        <c:crossBetween val="midCat"/>
        <c:majorUnit val="5.000000000000001E-2"/>
      </c:valAx>
    </c:plotArea>
    <c:legend>
      <c:legendPos val="r"/>
      <c:layout>
        <c:manualLayout>
          <c:xMode val="edge"/>
          <c:yMode val="edge"/>
          <c:x val="0.30555377275741946"/>
          <c:y val="2.7141901370055496E-2"/>
          <c:w val="0.65509155262701679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892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May19AHE8_12!$J$31:$J$32</c:f>
              <c:numCache>
                <c:formatCode>0.0</c:formatCode>
                <c:ptCount val="2"/>
                <c:pt idx="0">
                  <c:v>1.05</c:v>
                </c:pt>
                <c:pt idx="1">
                  <c:v>1.9</c:v>
                </c:pt>
              </c:numCache>
            </c:numRef>
          </c:xVal>
          <c:yVal>
            <c:numRef>
              <c:f>(May19AHE8_12!$E$31,May19AHE8_12!$I$32)</c:f>
              <c:numCache>
                <c:formatCode>0.00</c:formatCode>
                <c:ptCount val="2"/>
                <c:pt idx="0">
                  <c:v>3.573142857142857</c:v>
                </c:pt>
                <c:pt idx="1">
                  <c:v>1.974285714285714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E-4D05-B8C1-9A4A2685BBA1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May19AHE8_12!$J$34:$J$35</c:f>
              <c:numCache>
                <c:formatCode>0.0</c:formatCode>
                <c:ptCount val="2"/>
                <c:pt idx="0">
                  <c:v>1</c:v>
                </c:pt>
                <c:pt idx="1">
                  <c:v>2.1</c:v>
                </c:pt>
              </c:numCache>
            </c:numRef>
          </c:xVal>
          <c:yVal>
            <c:numRef>
              <c:f>(May19AHE8_12!$E$34,May19AHE8_12!$I$35)</c:f>
              <c:numCache>
                <c:formatCode>0.00</c:formatCode>
                <c:ptCount val="2"/>
                <c:pt idx="0">
                  <c:v>6.2674285714285709</c:v>
                </c:pt>
                <c:pt idx="1">
                  <c:v>2.177142857142857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E-4D05-B8C1-9A4A2685BBA1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May19AHE8_12!$J$37:$J$38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(May19AHE8_12!$E$37,May19AHE8_12!$I$38)</c:f>
              <c:numCache>
                <c:formatCode>0.00</c:formatCode>
                <c:ptCount val="2"/>
                <c:pt idx="0">
                  <c:v>4.4155428571428565</c:v>
                </c:pt>
                <c:pt idx="1">
                  <c:v>3.4661714285714282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E-4D05-B8C1-9A4A2685BBA1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May19AHE8_12!$J$40:$J$41</c:f>
              <c:numCache>
                <c:formatCode>0.0</c:formatCode>
                <c:ptCount val="2"/>
                <c:pt idx="0">
                  <c:v>0.9</c:v>
                </c:pt>
                <c:pt idx="1">
                  <c:v>2</c:v>
                </c:pt>
              </c:numCache>
            </c:numRef>
          </c:xVal>
          <c:yVal>
            <c:numRef>
              <c:f>(May19AHE8_12!$E$40,May19AHE8_12!$I$41)</c:f>
              <c:numCache>
                <c:formatCode>0.00</c:formatCode>
                <c:ptCount val="2"/>
                <c:pt idx="0">
                  <c:v>3.6563999999999997</c:v>
                </c:pt>
                <c:pt idx="1">
                  <c:v>3.9742285714285712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3E-4D05-B8C1-9A4A2685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3760"/>
        <c:axId val="201484320"/>
      </c:scatterChart>
      <c:valAx>
        <c:axId val="201483760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1484320"/>
        <c:crosses val="autoZero"/>
        <c:crossBetween val="midCat"/>
      </c:valAx>
      <c:valAx>
        <c:axId val="201484320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48376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35"/>
          <c:y val="2.7141901370055496E-2"/>
          <c:w val="0.65509155262701624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875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May18AHE8_12!$J$31:$J$32</c:f>
              <c:numCache>
                <c:formatCode>0.0</c:formatCode>
                <c:ptCount val="2"/>
                <c:pt idx="0">
                  <c:v>1.1000000000000001</c:v>
                </c:pt>
                <c:pt idx="1">
                  <c:v>1.9</c:v>
                </c:pt>
              </c:numCache>
            </c:numRef>
          </c:xVal>
          <c:yVal>
            <c:numRef>
              <c:f>(May18AHE8_12!$E$31,May18AHE8_12!$I$32)</c:f>
              <c:numCache>
                <c:formatCode>0.00</c:formatCode>
                <c:ptCount val="2"/>
                <c:pt idx="0">
                  <c:v>4.1630857142857138</c:v>
                </c:pt>
                <c:pt idx="1">
                  <c:v>2.6289142857142855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A-4B5E-A362-8A30366666FA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May18AHE8_12!$J$34:$J$35</c:f>
              <c:numCache>
                <c:formatCode>0.0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(May18AHE8_12!$E$34,May18AHE8_12!$I$35)</c:f>
              <c:numCache>
                <c:formatCode>0.00</c:formatCode>
                <c:ptCount val="2"/>
                <c:pt idx="0">
                  <c:v>4.1623999999999999</c:v>
                </c:pt>
                <c:pt idx="1">
                  <c:v>3.0038857142857136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A-4B5E-A362-8A30366666FA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May18AHE8_12!$J$37:$J$38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(May18AHE8_12!$E$37,May18AHE8_12!$I$38)</c:f>
              <c:numCache>
                <c:formatCode>0.00</c:formatCode>
                <c:ptCount val="2"/>
                <c:pt idx="0">
                  <c:v>3.2777142857142856</c:v>
                </c:pt>
                <c:pt idx="1">
                  <c:v>4.895828571428571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CA-4B5E-A362-8A30366666FA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May18AHE8_12!$J$40:$J$41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(May18AHE8_12!$E$40,May18AHE8_12!$I$41)</c:f>
              <c:numCache>
                <c:formatCode>0.00</c:formatCode>
                <c:ptCount val="2"/>
                <c:pt idx="0">
                  <c:v>4.1384571428571428</c:v>
                </c:pt>
                <c:pt idx="1">
                  <c:v>9.8662857142857145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CA-4B5E-A362-8A303666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8800"/>
        <c:axId val="201489360"/>
      </c:scatterChart>
      <c:valAx>
        <c:axId val="201488800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1489360"/>
        <c:crosses val="autoZero"/>
        <c:crossBetween val="midCat"/>
      </c:valAx>
      <c:valAx>
        <c:axId val="201489360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48880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13"/>
          <c:y val="2.7141901370055489E-2"/>
          <c:w val="0.65509155262701579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853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May15HE8_12!$J$31:$J$32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(May15HE8_12!$E$31,May15HE8_12!$I$32)</c:f>
              <c:numCache>
                <c:formatCode>0.00</c:formatCode>
                <c:ptCount val="2"/>
                <c:pt idx="0">
                  <c:v>9.1137142857142841</c:v>
                </c:pt>
                <c:pt idx="1">
                  <c:v>1.481942857142857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B53-99A9-F9C68AB66E26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May15HE8_12!$J$34:$J$35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(May15HE8_12!$E$34,May15HE8_12!$I$35)</c:f>
              <c:numCache>
                <c:formatCode>0.00</c:formatCode>
                <c:ptCount val="2"/>
                <c:pt idx="0">
                  <c:v>11.525714285714285</c:v>
                </c:pt>
                <c:pt idx="1">
                  <c:v>2.0830857142857142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B53-99A9-F9C68AB66E26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May15HE8_12!$J$37:$J$38</c:f>
              <c:numCache>
                <c:formatCode>0.0</c:formatCode>
                <c:ptCount val="2"/>
                <c:pt idx="0">
                  <c:v>0.9</c:v>
                </c:pt>
                <c:pt idx="1">
                  <c:v>2</c:v>
                </c:pt>
              </c:numCache>
            </c:numRef>
          </c:xVal>
          <c:yVal>
            <c:numRef>
              <c:f>(May15HE8_12!$E$37,May15HE8_12!$I$38)</c:f>
              <c:numCache>
                <c:formatCode>0.00</c:formatCode>
                <c:ptCount val="2"/>
                <c:pt idx="0">
                  <c:v>6.14</c:v>
                </c:pt>
                <c:pt idx="1">
                  <c:v>4.0981714285714288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B53-99A9-F9C68AB66E26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May15HE8_12!$J$40:$J$41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(May15HE8_12!$E$40,May15HE8_12!$I$41)</c:f>
              <c:numCache>
                <c:formatCode>0.00</c:formatCode>
                <c:ptCount val="2"/>
                <c:pt idx="0">
                  <c:v>6.2205714285714278</c:v>
                </c:pt>
                <c:pt idx="1">
                  <c:v>4.677885714285714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B53-99A9-F9C68AB6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3840"/>
        <c:axId val="202008160"/>
      </c:scatterChart>
      <c:valAx>
        <c:axId val="201493840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2008160"/>
        <c:crosses val="autoZero"/>
        <c:crossBetween val="midCat"/>
      </c:valAx>
      <c:valAx>
        <c:axId val="202008160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49384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02"/>
          <c:y val="2.7141901370055479E-2"/>
          <c:w val="0.65509155262701524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875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May14HE8_12!$J$31:$J$32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(May14HE8_12!$E$31,May14HE8_12!$I$32)</c:f>
              <c:numCache>
                <c:formatCode>0.00</c:formatCode>
                <c:ptCount val="2"/>
                <c:pt idx="0">
                  <c:v>4.9563428571428565</c:v>
                </c:pt>
                <c:pt idx="1">
                  <c:v>1.2351999999999999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6-479D-BC91-823A1EB1B5B8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May14HE8_12!$J$34:$J$35</c:f>
              <c:numCache>
                <c:formatCode>0.0</c:formatCode>
                <c:ptCount val="2"/>
                <c:pt idx="0">
                  <c:v>1</c:v>
                </c:pt>
                <c:pt idx="1">
                  <c:v>2.1</c:v>
                </c:pt>
              </c:numCache>
            </c:numRef>
          </c:xVal>
          <c:yVal>
            <c:numRef>
              <c:f>(May14HE8_12!$E$34,May14HE8_12!$I$35)</c:f>
              <c:numCache>
                <c:formatCode>0.00</c:formatCode>
                <c:ptCount val="2"/>
                <c:pt idx="0">
                  <c:v>1.2089142857142856</c:v>
                </c:pt>
                <c:pt idx="1">
                  <c:v>1.5754285714285714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6-479D-BC91-823A1EB1B5B8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May14HE8_12!$J$37:$J$38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(May14HE8_12!$E$37,May14HE8_12!$I$38)</c:f>
              <c:numCache>
                <c:formatCode>0.00</c:formatCode>
                <c:ptCount val="2"/>
                <c:pt idx="0">
                  <c:v>5.9657142857142853</c:v>
                </c:pt>
                <c:pt idx="1">
                  <c:v>4.7054857142857136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6-479D-BC91-823A1EB1B5B8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May14HE8_12!$J$40:$J$41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(May14HE8_12!$E$40,May14HE8_12!$I$41)</c:f>
              <c:numCache>
                <c:formatCode>0.00</c:formatCode>
                <c:ptCount val="2"/>
                <c:pt idx="0">
                  <c:v>3.9092571428571423</c:v>
                </c:pt>
                <c:pt idx="1">
                  <c:v>6.5308571428571423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6-479D-BC91-823A1EB1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2640"/>
        <c:axId val="202013200"/>
      </c:scatterChart>
      <c:valAx>
        <c:axId val="202012640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2013200"/>
        <c:crosses val="autoZero"/>
        <c:crossBetween val="midCat"/>
      </c:valAx>
      <c:valAx>
        <c:axId val="202013200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201264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13"/>
          <c:y val="2.7141901370055489E-2"/>
          <c:w val="0.65509155262701579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64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May27BHE8_12!$J$31:$J$32</c:f>
              <c:numCache>
                <c:formatCode>0.0</c:formatCode>
                <c:ptCount val="2"/>
                <c:pt idx="0">
                  <c:v>0.95</c:v>
                </c:pt>
                <c:pt idx="1">
                  <c:v>2</c:v>
                </c:pt>
              </c:numCache>
            </c:numRef>
          </c:xVal>
          <c:yVal>
            <c:numRef>
              <c:f>(May27BHE8_12!$E$31,May27BHE8_12!$I$32)</c:f>
              <c:numCache>
                <c:formatCode>0.00</c:formatCode>
                <c:ptCount val="2"/>
                <c:pt idx="0">
                  <c:v>6.2005714285714273</c:v>
                </c:pt>
                <c:pt idx="1">
                  <c:v>1.730342857142857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128-AC10-200BB05E9E48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May27BHE8_12!$J$34:$J$35</c:f>
              <c:numCache>
                <c:formatCode>0.0</c:formatCode>
                <c:ptCount val="2"/>
                <c:pt idx="0">
                  <c:v>1.1000000000000001</c:v>
                </c:pt>
                <c:pt idx="1">
                  <c:v>2</c:v>
                </c:pt>
              </c:numCache>
            </c:numRef>
          </c:xVal>
          <c:yVal>
            <c:numRef>
              <c:f>(May27BHE8_12!$E$34,May27BHE8_12!$I$35)</c:f>
              <c:numCache>
                <c:formatCode>0.00</c:formatCode>
                <c:ptCount val="2"/>
                <c:pt idx="0">
                  <c:v>8.2228571428571424</c:v>
                </c:pt>
                <c:pt idx="1">
                  <c:v>3.4174857142857138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6-4128-AC10-200BB05E9E48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May27BHE8_12!$J$37:$J$38</c:f>
              <c:numCache>
                <c:formatCode>0.0</c:formatCode>
                <c:ptCount val="2"/>
                <c:pt idx="0">
                  <c:v>1.05</c:v>
                </c:pt>
                <c:pt idx="1">
                  <c:v>2</c:v>
                </c:pt>
              </c:numCache>
            </c:numRef>
          </c:xVal>
          <c:yVal>
            <c:numRef>
              <c:f>(May27BHE8_12!$E$37,May27BHE8_12!$I$38)</c:f>
              <c:numCache>
                <c:formatCode>0.00</c:formatCode>
                <c:ptCount val="2"/>
                <c:pt idx="0">
                  <c:v>5.88</c:v>
                </c:pt>
                <c:pt idx="1">
                  <c:v>4.6727428571428566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6-4128-AC10-200BB05E9E48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May27BHE8_12!$J$40:$J$41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(May27BHE8_12!$E$40,May27BHE8_12!$I$41)</c:f>
              <c:numCache>
                <c:formatCode>0.00</c:formatCode>
                <c:ptCount val="2"/>
                <c:pt idx="0">
                  <c:v>5.3818285714285707</c:v>
                </c:pt>
                <c:pt idx="1">
                  <c:v>12.27142857142857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6-4128-AC10-200BB05E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0592"/>
        <c:axId val="199751152"/>
      </c:scatterChart>
      <c:valAx>
        <c:axId val="199750592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199751152"/>
        <c:crosses val="autoZero"/>
        <c:crossBetween val="midCat"/>
      </c:valAx>
      <c:valAx>
        <c:axId val="199751152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19975059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81806551668"/>
          <c:y val="7.4345231260067104E-3"/>
          <c:w val="0.65509155262701846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48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May26AHE8_12!$J$31:$J$32</c:f>
              <c:numCache>
                <c:formatCode>0.0</c:formatCode>
                <c:ptCount val="2"/>
                <c:pt idx="0">
                  <c:v>1</c:v>
                </c:pt>
                <c:pt idx="1">
                  <c:v>2.0499999999999998</c:v>
                </c:pt>
              </c:numCache>
            </c:numRef>
          </c:xVal>
          <c:yVal>
            <c:numRef>
              <c:f>(May26AHE8_12!$E$31,May26AHE8_12!$I$32)</c:f>
              <c:numCache>
                <c:formatCode>0.00</c:formatCode>
                <c:ptCount val="2"/>
                <c:pt idx="0">
                  <c:v>2.665142857142857</c:v>
                </c:pt>
                <c:pt idx="1">
                  <c:v>0.86908571428571424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F8B-BD75-97AEBDC706BB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May26AHE8_12!$J$34:$J$35</c:f>
              <c:numCache>
                <c:formatCode>0.0</c:formatCode>
                <c:ptCount val="2"/>
                <c:pt idx="0">
                  <c:v>1.1000000000000001</c:v>
                </c:pt>
                <c:pt idx="1">
                  <c:v>1.9</c:v>
                </c:pt>
              </c:numCache>
            </c:numRef>
          </c:xVal>
          <c:yVal>
            <c:numRef>
              <c:f>(May26AHE8_12!$E$34,May26AHE8_12!$I$35)</c:f>
              <c:numCache>
                <c:formatCode>0.00</c:formatCode>
                <c:ptCount val="2"/>
                <c:pt idx="0">
                  <c:v>3.2687999999999997</c:v>
                </c:pt>
                <c:pt idx="1">
                  <c:v>0.6738857142857142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F8B-BD75-97AEBDC706BB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May26AHE8_12!$J$37:$J$38</c:f>
              <c:numCache>
                <c:formatCode>0.0</c:formatCode>
                <c:ptCount val="2"/>
                <c:pt idx="0">
                  <c:v>1</c:v>
                </c:pt>
                <c:pt idx="1">
                  <c:v>1.95</c:v>
                </c:pt>
              </c:numCache>
            </c:numRef>
          </c:xVal>
          <c:yVal>
            <c:numRef>
              <c:f>(May26AHE8_12!$E$37,May26AHE8_12!$I$38)</c:f>
              <c:numCache>
                <c:formatCode>0.00</c:formatCode>
                <c:ptCount val="2"/>
                <c:pt idx="0">
                  <c:v>6.3102857142857136</c:v>
                </c:pt>
                <c:pt idx="1">
                  <c:v>4.339142857142857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E-4F8B-BD75-97AEBDC706BB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May26AHE8_12!$J$40:$J$41</c:f>
              <c:numCache>
                <c:formatCode>0.0</c:formatCode>
                <c:ptCount val="2"/>
                <c:pt idx="0">
                  <c:v>0.9</c:v>
                </c:pt>
                <c:pt idx="1">
                  <c:v>2.0499999999999998</c:v>
                </c:pt>
              </c:numCache>
            </c:numRef>
          </c:xVal>
          <c:yVal>
            <c:numRef>
              <c:f>(May26AHE8_12!$E$40,May26AHE8_12!$I$41)</c:f>
              <c:numCache>
                <c:formatCode>0.00</c:formatCode>
                <c:ptCount val="2"/>
                <c:pt idx="0">
                  <c:v>3.1407999999999996</c:v>
                </c:pt>
                <c:pt idx="1">
                  <c:v>4.6616571428571421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E-4F8B-BD75-97AEBDC7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5632"/>
        <c:axId val="199756752"/>
      </c:scatterChart>
      <c:valAx>
        <c:axId val="199755632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199756752"/>
        <c:crosses val="autoZero"/>
        <c:crossBetween val="midCat"/>
      </c:valAx>
      <c:valAx>
        <c:axId val="199756752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19975563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81806551668"/>
          <c:y val="7.4345231260067104E-3"/>
          <c:w val="0.65509155262701801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36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May22BHE8_12!$J$31:$J$32</c:f>
              <c:numCache>
                <c:formatCode>0.0</c:formatCode>
                <c:ptCount val="2"/>
                <c:pt idx="0">
                  <c:v>1</c:v>
                </c:pt>
                <c:pt idx="1">
                  <c:v>2.0499999999999998</c:v>
                </c:pt>
              </c:numCache>
            </c:numRef>
          </c:xVal>
          <c:yVal>
            <c:numRef>
              <c:f>(May22BHE8_12!$E$31,May22BHE8_12!$I$32)</c:f>
              <c:numCache>
                <c:formatCode>0.00</c:formatCode>
                <c:ptCount val="2"/>
                <c:pt idx="0">
                  <c:v>12.528571428571427</c:v>
                </c:pt>
                <c:pt idx="1">
                  <c:v>6.1531428571428561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2-4A19-A67D-275BE42FF988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May22BHE8_12!$J$34:$J$35</c:f>
              <c:numCache>
                <c:formatCode>0.0</c:formatCode>
                <c:ptCount val="2"/>
                <c:pt idx="0">
                  <c:v>1</c:v>
                </c:pt>
                <c:pt idx="1">
                  <c:v>1.9</c:v>
                </c:pt>
              </c:numCache>
            </c:numRef>
          </c:xVal>
          <c:yVal>
            <c:numRef>
              <c:f>(May22BHE8_12!$E$34,May22BHE8_12!$I$35)</c:f>
              <c:numCache>
                <c:formatCode>0.00</c:formatCode>
                <c:ptCount val="2"/>
                <c:pt idx="0">
                  <c:v>7.8548571428571421</c:v>
                </c:pt>
                <c:pt idx="1">
                  <c:v>6.2114285714285709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2-4A19-A67D-275BE42FF988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May22BHE8_12!$J$37:$J$38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(May22BHE8_12!$E$37,May22BHE8_12!$I$38)</c:f>
              <c:numCache>
                <c:formatCode>0.00</c:formatCode>
                <c:ptCount val="2"/>
                <c:pt idx="0">
                  <c:v>16.969714285714286</c:v>
                </c:pt>
                <c:pt idx="1">
                  <c:v>12.022285714285713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2-4A19-A67D-275BE42FF988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May22BHE8_12!$J$40:$J$41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(May22BHE8_12!$E$40,May22BHE8_12!$I$41)</c:f>
              <c:numCache>
                <c:formatCode>0.00</c:formatCode>
                <c:ptCount val="2"/>
                <c:pt idx="0">
                  <c:v>11.885142857142856</c:v>
                </c:pt>
                <c:pt idx="1">
                  <c:v>12.978285714285713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2-4A19-A67D-275BE42F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1232"/>
        <c:axId val="199761792"/>
      </c:scatterChart>
      <c:valAx>
        <c:axId val="199761232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199761792"/>
        <c:crosses val="autoZero"/>
        <c:crossBetween val="midCat"/>
      </c:valAx>
      <c:valAx>
        <c:axId val="199761792"/>
        <c:scaling>
          <c:orientation val="minMax"/>
          <c:max val="2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19976123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81806551668"/>
          <c:y val="7.4345231260067104E-3"/>
          <c:w val="0.65509155262701746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36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May22BHE8_12!$J$31:$J$32</c:f>
              <c:numCache>
                <c:formatCode>0.0</c:formatCode>
                <c:ptCount val="2"/>
                <c:pt idx="0">
                  <c:v>1</c:v>
                </c:pt>
                <c:pt idx="1">
                  <c:v>2.0499999999999998</c:v>
                </c:pt>
              </c:numCache>
            </c:numRef>
          </c:xVal>
          <c:yVal>
            <c:numRef>
              <c:f>(May22BHE8_12!$E$32,May22BHE8_12!$I$31)</c:f>
              <c:numCache>
                <c:formatCode>0.00</c:formatCode>
                <c:ptCount val="2"/>
                <c:pt idx="0">
                  <c:v>15.314285714285713</c:v>
                </c:pt>
                <c:pt idx="1">
                  <c:v>5.2742857142857131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D3D-B803-D1F04A647ECC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May22BHE8_12!$J$34:$J$35</c:f>
              <c:numCache>
                <c:formatCode>0.0</c:formatCode>
                <c:ptCount val="2"/>
                <c:pt idx="0">
                  <c:v>1</c:v>
                </c:pt>
                <c:pt idx="1">
                  <c:v>1.9</c:v>
                </c:pt>
              </c:numCache>
            </c:numRef>
          </c:xVal>
          <c:yVal>
            <c:numRef>
              <c:f>(May22BHE8_12!$E$35,May22BHE8_12!$I$34)</c:f>
              <c:numCache>
                <c:formatCode>0.00</c:formatCode>
                <c:ptCount val="2"/>
                <c:pt idx="0">
                  <c:v>7.2114285714285709</c:v>
                </c:pt>
                <c:pt idx="1">
                  <c:v>5.9428571428571422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D-4D3D-B803-D1F04A647ECC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May22BHE8_12!$J$37:$J$38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(May22BHE8_12!$E$38,May22BHE8_12!$I$37)</c:f>
              <c:numCache>
                <c:formatCode>0.00</c:formatCode>
                <c:ptCount val="2"/>
                <c:pt idx="0">
                  <c:v>21.94285714285714</c:v>
                </c:pt>
                <c:pt idx="1">
                  <c:v>14.685714285714285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D-4D3D-B803-D1F04A647ECC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May22BHE8_12!$J$40:$J$41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(May22BHE8_12!$E$41,May22BHE8_12!$I$40)</c:f>
              <c:numCache>
                <c:formatCode>0.00</c:formatCode>
                <c:ptCount val="2"/>
                <c:pt idx="0">
                  <c:v>12.69142857142857</c:v>
                </c:pt>
                <c:pt idx="1">
                  <c:v>16.228571428571424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CD-4D3D-B803-D1F04A64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6960"/>
        <c:axId val="200397520"/>
      </c:scatterChart>
      <c:valAx>
        <c:axId val="200396960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0397520"/>
        <c:crosses val="autoZero"/>
        <c:crossBetween val="midCat"/>
      </c:valAx>
      <c:valAx>
        <c:axId val="200397520"/>
        <c:scaling>
          <c:orientation val="minMax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039696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25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May20BHE8_12!$J$31:$J$32</c:f>
              <c:numCache>
                <c:formatCode>0.0</c:formatCode>
                <c:ptCount val="2"/>
                <c:pt idx="0">
                  <c:v>1</c:v>
                </c:pt>
                <c:pt idx="1">
                  <c:v>2.0499999999999998</c:v>
                </c:pt>
              </c:numCache>
            </c:numRef>
          </c:xVal>
          <c:yVal>
            <c:numRef>
              <c:f>(May20BHE8_12!$E$31,May20BHE8_12!$I$32)</c:f>
              <c:numCache>
                <c:formatCode>0.00</c:formatCode>
                <c:ptCount val="2"/>
                <c:pt idx="0">
                  <c:v>3.6487999999999992</c:v>
                </c:pt>
                <c:pt idx="1">
                  <c:v>2.4787999999999997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C-4EA4-8406-3F1F3A17BF99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May20BHE8_12!$J$34:$J$35</c:f>
              <c:numCache>
                <c:formatCode>0.0</c:formatCode>
                <c:ptCount val="2"/>
                <c:pt idx="0">
                  <c:v>1</c:v>
                </c:pt>
                <c:pt idx="1">
                  <c:v>1.95</c:v>
                </c:pt>
              </c:numCache>
            </c:numRef>
          </c:xVal>
          <c:yVal>
            <c:numRef>
              <c:f>(May20BHE8_12!$E$34,May20BHE8_12!$I$35)</c:f>
              <c:numCache>
                <c:formatCode>0.00</c:formatCode>
                <c:ptCount val="2"/>
                <c:pt idx="0">
                  <c:v>4.6810285714285715</c:v>
                </c:pt>
                <c:pt idx="1">
                  <c:v>2.427142857142857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C-4EA4-8406-3F1F3A17BF99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May20BHE8_12!$J$37:$J$38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(May20BHE8_12!$E$37,May20BHE8_12!$I$37)</c:f>
              <c:numCache>
                <c:formatCode>0.00</c:formatCode>
                <c:ptCount val="2"/>
                <c:pt idx="0">
                  <c:v>4.1226285714285709</c:v>
                </c:pt>
                <c:pt idx="1">
                  <c:v>4.9397142857142846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C-4EA4-8406-3F1F3A17BF99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May20BHE8_12!$J$40:$J$41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(May20BHE8_12!$E$40,May20BHE8_12!$I$40)</c:f>
              <c:numCache>
                <c:formatCode>0.00</c:formatCode>
                <c:ptCount val="2"/>
                <c:pt idx="0">
                  <c:v>2.9457714285714283</c:v>
                </c:pt>
                <c:pt idx="1">
                  <c:v>12.150285714285713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CC-4EA4-8406-3F1F3A17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888"/>
        <c:axId val="201058448"/>
      </c:scatterChart>
      <c:valAx>
        <c:axId val="201057888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1058448"/>
        <c:crosses val="autoZero"/>
        <c:crossBetween val="midCat"/>
      </c:valAx>
      <c:valAx>
        <c:axId val="201058448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05788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57"/>
          <c:y val="2.7141901370055496E-2"/>
          <c:w val="0.65509155262701724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25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May20BHE8_12!$J$31:$J$32</c:f>
              <c:numCache>
                <c:formatCode>0.0</c:formatCode>
                <c:ptCount val="2"/>
                <c:pt idx="0">
                  <c:v>1</c:v>
                </c:pt>
                <c:pt idx="1">
                  <c:v>2.0499999999999998</c:v>
                </c:pt>
              </c:numCache>
            </c:numRef>
          </c:xVal>
          <c:yVal>
            <c:numRef>
              <c:f>(May20BHE8_12!$E$32,May20BHE8_12!$I$31)</c:f>
              <c:numCache>
                <c:formatCode>0.00</c:formatCode>
                <c:ptCount val="2"/>
                <c:pt idx="0">
                  <c:v>4.6857142857142851</c:v>
                </c:pt>
                <c:pt idx="1">
                  <c:v>1.9771428571428569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6-4739-9275-DB23ABA16BA7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May20BHE8_12!$J$34:$J$35</c:f>
              <c:numCache>
                <c:formatCode>0.0</c:formatCode>
                <c:ptCount val="2"/>
                <c:pt idx="0">
                  <c:v>1</c:v>
                </c:pt>
                <c:pt idx="1">
                  <c:v>1.95</c:v>
                </c:pt>
              </c:numCache>
            </c:numRef>
          </c:xVal>
          <c:yVal>
            <c:numRef>
              <c:f>(May20BHE8_12!$E$35,May20BHE8_12!$I$34)</c:f>
              <c:numCache>
                <c:formatCode>0.00</c:formatCode>
                <c:ptCount val="2"/>
                <c:pt idx="0">
                  <c:v>5.8857142857142852</c:v>
                </c:pt>
                <c:pt idx="1">
                  <c:v>2.8057142857142852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6-4739-9275-DB23ABA16BA7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May20BHE8_12!$J$37:$J$38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(May20BHE8_12!$E$38,May20BHE8_12!$I$38)</c:f>
              <c:numCache>
                <c:formatCode>0.00</c:formatCode>
                <c:ptCount val="2"/>
                <c:pt idx="0">
                  <c:v>5.4857142857142849</c:v>
                </c:pt>
                <c:pt idx="1">
                  <c:v>7.0057142857142853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6-4739-9275-DB23ABA16BA7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May20BHE8_12!$J$40:$J$41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(May20BHE8_12!$E$41,May20BHE8_12!$I$41)</c:f>
              <c:numCache>
                <c:formatCode>0.00</c:formatCode>
                <c:ptCount val="2"/>
                <c:pt idx="0">
                  <c:v>2.3771428571428568</c:v>
                </c:pt>
                <c:pt idx="1">
                  <c:v>16.494285714285713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B6-4739-9275-DB23ABA16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2928"/>
        <c:axId val="201063488"/>
      </c:scatterChart>
      <c:valAx>
        <c:axId val="201062928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1063488"/>
        <c:crosses val="autoZero"/>
        <c:crossBetween val="midCat"/>
      </c:valAx>
      <c:valAx>
        <c:axId val="201063488"/>
        <c:scaling>
          <c:orientation val="minMax"/>
          <c:max val="17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06292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03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May20AHE8_12!$J$31:$J$32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(May20AHE8_12!$E$31,May20AHE8_12!$I$32)</c:f>
              <c:numCache>
                <c:formatCode>0.00</c:formatCode>
                <c:ptCount val="2"/>
                <c:pt idx="0">
                  <c:v>2.7607428571428572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7-4EEB-938A-B0ED1E90657D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May20AHE8_12!$J$34:$J$35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(May20AHE8_12!$E$34,May20AHE8_12!$I$35)</c:f>
              <c:numCache>
                <c:formatCode>0.00</c:formatCode>
                <c:ptCount val="2"/>
                <c:pt idx="0">
                  <c:v>11.351999999999999</c:v>
                </c:pt>
                <c:pt idx="1">
                  <c:v>2.2917142857142858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7-4EEB-938A-B0ED1E90657D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May20AHE8_12!$J$37:$J$38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(May20AHE8_12!$E$37,May20AHE8_12!$I$38)</c:f>
              <c:numCache>
                <c:formatCode>0.00</c:formatCode>
                <c:ptCount val="2"/>
                <c:pt idx="0">
                  <c:v>8.290857142857142</c:v>
                </c:pt>
                <c:pt idx="1">
                  <c:v>7.4834285714285702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7-4EEB-938A-B0ED1E90657D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May20AHE8_12!$J$40:$J$41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(May20AHE8_12!$E$40,May20AHE8_12!$I$41)</c:f>
              <c:numCache>
                <c:formatCode>0.00</c:formatCode>
                <c:ptCount val="2"/>
                <c:pt idx="0">
                  <c:v>4.3574285714285708</c:v>
                </c:pt>
                <c:pt idx="1">
                  <c:v>8.5542857142857134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7-4EEB-938A-B0ED1E90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7968"/>
        <c:axId val="201068528"/>
      </c:scatterChart>
      <c:valAx>
        <c:axId val="201067968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1068528"/>
        <c:crosses val="autoZero"/>
        <c:crossBetween val="midCat"/>
      </c:valAx>
      <c:valAx>
        <c:axId val="201068528"/>
        <c:scaling>
          <c:orientation val="minMax"/>
          <c:max val="15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06796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46"/>
          <c:y val="2.7141901370055496E-2"/>
          <c:w val="0.65509155262701679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2880889888903"/>
          <c:y val="3.2574624865775982E-2"/>
          <c:w val="0.66850593675790571"/>
          <c:h val="0.9319606814139719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May19BHE8_12!$J$31:$J$32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(May19BHE8_12!$E$31,May19BHE8_12!$I$32)</c:f>
              <c:numCache>
                <c:formatCode>0.00</c:formatCode>
                <c:ptCount val="2"/>
                <c:pt idx="0">
                  <c:v>3.5198857142857141</c:v>
                </c:pt>
                <c:pt idx="1">
                  <c:v>1.1428571428571428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6-4D23-8D4A-6E9CB481C5A1}"/>
            </c:ext>
          </c:extLst>
        </c:ser>
        <c:ser>
          <c:idx val="1"/>
          <c:order val="1"/>
          <c:tx>
            <c:v>HN(4)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May19BHE8_12!$J$34:$J$35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(May19BHE8_12!$E$34,May19BHE8_12!$I$35)</c:f>
              <c:numCache>
                <c:formatCode>0.00</c:formatCode>
                <c:ptCount val="2"/>
                <c:pt idx="0">
                  <c:v>7.0291428571428565</c:v>
                </c:pt>
                <c:pt idx="1">
                  <c:v>4.6190857142857142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6-4D23-8D4A-6E9CB481C5A1}"/>
            </c:ext>
          </c:extLst>
        </c:ser>
        <c:ser>
          <c:idx val="2"/>
          <c:order val="2"/>
          <c:tx>
            <c:v>HN(6)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May19BHE8_12!$J$37:$J$38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(May19BHE8_12!$E$37,May19BHE8_12!$I$38)</c:f>
              <c:numCache>
                <c:formatCode>0.00</c:formatCode>
                <c:ptCount val="2"/>
                <c:pt idx="0">
                  <c:v>6.2245714285714282</c:v>
                </c:pt>
                <c:pt idx="1">
                  <c:v>7.3971428571428568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6-4D23-8D4A-6E9CB481C5A1}"/>
            </c:ext>
          </c:extLst>
        </c:ser>
        <c:ser>
          <c:idx val="3"/>
          <c:order val="3"/>
          <c:tx>
            <c:v>HN(7)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May19BHE8_12!$J$40:$J$41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(May19BHE8_12!$E$40,May19BHE8_12!$I$41)</c:f>
              <c:numCache>
                <c:formatCode>0.00</c:formatCode>
                <c:ptCount val="2"/>
                <c:pt idx="0">
                  <c:v>5.774285714285714</c:v>
                </c:pt>
                <c:pt idx="1">
                  <c:v>16.971999999999998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6-4D23-8D4A-6E9CB481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8720"/>
        <c:axId val="201479280"/>
      </c:scatterChart>
      <c:valAx>
        <c:axId val="201478720"/>
        <c:scaling>
          <c:orientation val="minMax"/>
          <c:max val="2.4"/>
          <c:min val="0.60000000000000064"/>
        </c:scaling>
        <c:delete val="1"/>
        <c:axPos val="b"/>
        <c:numFmt formatCode="0.0" sourceLinked="1"/>
        <c:majorTickMark val="out"/>
        <c:minorTickMark val="none"/>
        <c:tickLblPos val="none"/>
        <c:crossAx val="201479280"/>
        <c:crosses val="autoZero"/>
        <c:crossBetween val="midCat"/>
      </c:valAx>
      <c:valAx>
        <c:axId val="201479280"/>
        <c:scaling>
          <c:orientation val="minMax"/>
          <c:max val="20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crossAx val="20147872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30555377275741946"/>
          <c:y val="2.7141901370055496E-2"/>
          <c:w val="0.65509155262701679"/>
          <c:h val="8.75290040661312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0</xdr:row>
      <xdr:rowOff>11907</xdr:rowOff>
    </xdr:from>
    <xdr:to>
      <xdr:col>10</xdr:col>
      <xdr:colOff>563561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497419</xdr:colOff>
      <xdr:row>1</xdr:row>
      <xdr:rowOff>84665</xdr:rowOff>
    </xdr:from>
    <xdr:to>
      <xdr:col>10</xdr:col>
      <xdr:colOff>338667</xdr:colOff>
      <xdr:row>21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10</xdr:col>
      <xdr:colOff>455082</xdr:colOff>
      <xdr:row>22</xdr:row>
      <xdr:rowOff>10585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0</xdr:row>
      <xdr:rowOff>11907</xdr:rowOff>
    </xdr:from>
    <xdr:to>
      <xdr:col>10</xdr:col>
      <xdr:colOff>563561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0</xdr:row>
      <xdr:rowOff>11907</xdr:rowOff>
    </xdr:from>
    <xdr:to>
      <xdr:col>10</xdr:col>
      <xdr:colOff>563561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83344</xdr:colOff>
      <xdr:row>0</xdr:row>
      <xdr:rowOff>11907</xdr:rowOff>
    </xdr:from>
    <xdr:to>
      <xdr:col>10</xdr:col>
      <xdr:colOff>563561</xdr:colOff>
      <xdr:row>26</xdr:row>
      <xdr:rowOff>154784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14</xdr:col>
      <xdr:colOff>480217</xdr:colOff>
      <xdr:row>26</xdr:row>
      <xdr:rowOff>142877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127002</xdr:colOff>
      <xdr:row>1</xdr:row>
      <xdr:rowOff>95249</xdr:rowOff>
    </xdr:from>
    <xdr:to>
      <xdr:col>9</xdr:col>
      <xdr:colOff>582083</xdr:colOff>
      <xdr:row>21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</xdr:row>
      <xdr:rowOff>95250</xdr:rowOff>
    </xdr:from>
    <xdr:to>
      <xdr:col>13</xdr:col>
      <xdr:colOff>436031</xdr:colOff>
      <xdr:row>21</xdr:row>
      <xdr:rowOff>95252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127002</xdr:colOff>
      <xdr:row>1</xdr:row>
      <xdr:rowOff>95249</xdr:rowOff>
    </xdr:from>
    <xdr:to>
      <xdr:col>9</xdr:col>
      <xdr:colOff>582083</xdr:colOff>
      <xdr:row>21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31753</xdr:colOff>
      <xdr:row>1</xdr:row>
      <xdr:rowOff>178593</xdr:rowOff>
    </xdr:from>
    <xdr:to>
      <xdr:col>12</xdr:col>
      <xdr:colOff>285750</xdr:colOff>
      <xdr:row>28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492122</xdr:colOff>
      <xdr:row>29</xdr:row>
      <xdr:rowOff>7145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127002</xdr:colOff>
      <xdr:row>1</xdr:row>
      <xdr:rowOff>95249</xdr:rowOff>
    </xdr:from>
    <xdr:to>
      <xdr:col>9</xdr:col>
      <xdr:colOff>582083</xdr:colOff>
      <xdr:row>21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127002</xdr:colOff>
      <xdr:row>1</xdr:row>
      <xdr:rowOff>95249</xdr:rowOff>
    </xdr:from>
    <xdr:to>
      <xdr:col>9</xdr:col>
      <xdr:colOff>582083</xdr:colOff>
      <xdr:row>21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80" zoomScaleNormal="80" workbookViewId="0">
      <selection activeCell="D1" sqref="D1:E1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customFormat="1" ht="18" x14ac:dyDescent="0.35">
      <c r="A1" s="1" t="s">
        <v>174</v>
      </c>
      <c r="F1" s="29" t="s">
        <v>177</v>
      </c>
      <c r="G1" s="55"/>
    </row>
    <row r="2" spans="1:10" customFormat="1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customFormat="1" x14ac:dyDescent="0.3">
      <c r="A3" t="s">
        <v>16</v>
      </c>
      <c r="B3" s="23">
        <v>0</v>
      </c>
      <c r="C3" s="24">
        <v>0.122</v>
      </c>
      <c r="D3" s="24">
        <v>1.34E-2</v>
      </c>
      <c r="E3" s="24">
        <v>7.0699999999999999E-2</v>
      </c>
      <c r="F3" s="24">
        <v>0.55200000000000005</v>
      </c>
      <c r="G3" s="24">
        <v>0.55800000000000005</v>
      </c>
    </row>
    <row r="4" spans="1:10" customFormat="1" x14ac:dyDescent="0.3">
      <c r="A4" t="s">
        <v>22</v>
      </c>
      <c r="B4" s="23"/>
      <c r="C4" s="24"/>
      <c r="D4" s="24"/>
      <c r="E4" s="24"/>
      <c r="F4" s="24"/>
      <c r="G4" s="24"/>
    </row>
    <row r="5" spans="1:10" customFormat="1" x14ac:dyDescent="0.3">
      <c r="A5" t="s">
        <v>17</v>
      </c>
      <c r="B5" s="23">
        <v>-0.26300000000000001</v>
      </c>
      <c r="C5" s="24">
        <v>-0.14199999999999999</v>
      </c>
      <c r="D5" s="24">
        <v>-0.254</v>
      </c>
      <c r="E5" s="24">
        <v>-0.17100000000000001</v>
      </c>
      <c r="F5" s="24">
        <v>0.35099999999999998</v>
      </c>
      <c r="G5" s="24">
        <v>0.318</v>
      </c>
    </row>
    <row r="6" spans="1:10" customFormat="1" x14ac:dyDescent="0.3">
      <c r="A6" t="s">
        <v>22</v>
      </c>
      <c r="B6" s="23"/>
      <c r="C6" s="24"/>
      <c r="D6" s="24"/>
      <c r="E6" s="24"/>
      <c r="F6" s="24"/>
      <c r="G6" s="24"/>
    </row>
    <row r="7" spans="1:10" customFormat="1" x14ac:dyDescent="0.3">
      <c r="A7" t="s">
        <v>18</v>
      </c>
      <c r="B7" s="23">
        <v>0.313</v>
      </c>
      <c r="C7" s="24">
        <v>0.43099999999999999</v>
      </c>
      <c r="D7" s="24">
        <v>0.36</v>
      </c>
      <c r="E7" s="24">
        <v>0.40799999999999997</v>
      </c>
      <c r="F7" s="24">
        <v>0.81200000000000006</v>
      </c>
      <c r="G7" s="24">
        <v>0.81200000000000006</v>
      </c>
    </row>
    <row r="8" spans="1:10" customFormat="1" x14ac:dyDescent="0.3">
      <c r="A8" t="s">
        <v>22</v>
      </c>
      <c r="B8" s="23"/>
      <c r="C8" s="24"/>
      <c r="D8" s="24"/>
      <c r="E8" s="24"/>
      <c r="F8" s="24"/>
      <c r="G8" s="24"/>
    </row>
    <row r="9" spans="1:10" customFormat="1" x14ac:dyDescent="0.3">
      <c r="A9" t="s">
        <v>19</v>
      </c>
      <c r="B9" s="23"/>
      <c r="C9" s="24"/>
      <c r="D9" s="24"/>
      <c r="E9" s="24"/>
      <c r="F9" s="24"/>
      <c r="G9" s="24"/>
    </row>
    <row r="10" spans="1:10" customFormat="1" x14ac:dyDescent="0.3">
      <c r="A10" t="s">
        <v>20</v>
      </c>
      <c r="B10" s="32">
        <v>9.3699999999999992</v>
      </c>
      <c r="C10" s="41" t="s">
        <v>181</v>
      </c>
      <c r="D10" s="48"/>
      <c r="E10" s="48"/>
      <c r="F10" s="48"/>
      <c r="G10" s="71"/>
    </row>
    <row r="11" spans="1:10" customFormat="1" x14ac:dyDescent="0.3">
      <c r="A11" t="s">
        <v>22</v>
      </c>
      <c r="B11" s="32">
        <v>0.14000000000000001</v>
      </c>
      <c r="C11" s="48"/>
      <c r="D11" s="48"/>
      <c r="E11" s="48"/>
      <c r="F11" s="48"/>
      <c r="G11" s="48"/>
    </row>
    <row r="12" spans="1:10" customFormat="1" x14ac:dyDescent="0.3">
      <c r="A12" s="25" t="s">
        <v>21</v>
      </c>
      <c r="B12" s="23">
        <v>61.9</v>
      </c>
      <c r="C12" s="24">
        <v>64.900000000000006</v>
      </c>
      <c r="D12" s="24">
        <v>43.5</v>
      </c>
      <c r="E12" s="24">
        <v>35.5</v>
      </c>
      <c r="F12" s="24">
        <v>28.4</v>
      </c>
      <c r="G12" s="24">
        <v>24</v>
      </c>
    </row>
    <row r="13" spans="1:10" customFormat="1" x14ac:dyDescent="0.3">
      <c r="A13" t="s">
        <v>22</v>
      </c>
      <c r="B13" s="23">
        <v>2.2000000000000002</v>
      </c>
      <c r="C13" s="24">
        <v>1.8</v>
      </c>
      <c r="D13" s="24">
        <v>2</v>
      </c>
      <c r="E13" s="24">
        <v>1.4</v>
      </c>
      <c r="F13" s="24">
        <v>1.7</v>
      </c>
      <c r="G13" s="24">
        <v>2.5</v>
      </c>
    </row>
    <row r="14" spans="1:10" customFormat="1" x14ac:dyDescent="0.3">
      <c r="A14" s="1"/>
      <c r="B14" s="23"/>
      <c r="C14" s="24"/>
      <c r="D14" s="24"/>
      <c r="E14" s="24"/>
      <c r="F14" s="24"/>
      <c r="G14" s="2"/>
    </row>
    <row r="15" spans="1:10" customFormat="1" x14ac:dyDescent="0.3">
      <c r="A15" t="s">
        <v>16</v>
      </c>
      <c r="B15" s="7">
        <v>0</v>
      </c>
      <c r="C15" s="27">
        <v>0.14599999999999999</v>
      </c>
      <c r="D15" s="27">
        <v>0.89500000000000002</v>
      </c>
      <c r="E15" s="27">
        <v>0.80800000000000005</v>
      </c>
      <c r="F15" s="27">
        <v>0.51800000000000002</v>
      </c>
      <c r="G15" s="27">
        <v>0.42499999999999999</v>
      </c>
    </row>
    <row r="16" spans="1:10" customFormat="1" x14ac:dyDescent="0.3">
      <c r="A16" t="s">
        <v>22</v>
      </c>
      <c r="B16" s="7"/>
      <c r="C16" s="27"/>
      <c r="D16" s="27"/>
      <c r="E16" s="27"/>
      <c r="F16" s="27"/>
      <c r="G16" s="27"/>
    </row>
    <row r="17" spans="1:10" customFormat="1" x14ac:dyDescent="0.3">
      <c r="A17" t="s">
        <v>17</v>
      </c>
      <c r="B17" s="7">
        <v>-0.26800000000000002</v>
      </c>
      <c r="C17" s="27">
        <v>-0.12</v>
      </c>
      <c r="D17" s="27">
        <v>-0.372</v>
      </c>
      <c r="E17" s="27">
        <v>-0.45100000000000001</v>
      </c>
      <c r="F17" s="27">
        <v>0.34300000000000003</v>
      </c>
      <c r="G17" s="27">
        <v>0.21</v>
      </c>
    </row>
    <row r="18" spans="1:10" customFormat="1" x14ac:dyDescent="0.3">
      <c r="A18" t="s">
        <v>22</v>
      </c>
      <c r="B18" s="7"/>
      <c r="C18" s="27"/>
      <c r="D18" s="27"/>
      <c r="E18" s="27"/>
      <c r="F18" s="27"/>
      <c r="G18" s="27"/>
    </row>
    <row r="19" spans="1:10" customFormat="1" x14ac:dyDescent="0.3">
      <c r="A19" t="s">
        <v>18</v>
      </c>
      <c r="B19" s="7">
        <v>0.32200000000000001</v>
      </c>
      <c r="C19" s="27">
        <v>0.443</v>
      </c>
      <c r="D19" s="27">
        <v>0.26500000000000001</v>
      </c>
      <c r="E19" s="27">
        <v>0.16500000000000001</v>
      </c>
      <c r="F19" s="27">
        <v>0.70599999999999996</v>
      </c>
      <c r="G19" s="27">
        <v>0.61199999999999999</v>
      </c>
    </row>
    <row r="20" spans="1:10" customFormat="1" x14ac:dyDescent="0.3">
      <c r="A20" t="s">
        <v>22</v>
      </c>
      <c r="B20" s="7"/>
      <c r="C20" s="27"/>
      <c r="D20" s="27"/>
      <c r="E20" s="27"/>
      <c r="F20" s="27"/>
      <c r="G20" s="27"/>
    </row>
    <row r="21" spans="1:10" customFormat="1" x14ac:dyDescent="0.3">
      <c r="A21" t="s">
        <v>19</v>
      </c>
      <c r="B21" s="7"/>
      <c r="C21" s="7"/>
      <c r="D21" s="7"/>
      <c r="E21" s="7"/>
      <c r="F21" s="7"/>
      <c r="G21" s="7"/>
    </row>
    <row r="22" spans="1:10" customFormat="1" x14ac:dyDescent="0.3">
      <c r="A22" t="s">
        <v>20</v>
      </c>
      <c r="B22" s="7">
        <v>9.52</v>
      </c>
      <c r="C22" s="41" t="s">
        <v>182</v>
      </c>
      <c r="D22" s="7"/>
      <c r="E22" s="7"/>
      <c r="F22" s="27"/>
    </row>
    <row r="23" spans="1:10" customFormat="1" x14ac:dyDescent="0.3">
      <c r="A23" t="s">
        <v>22</v>
      </c>
      <c r="B23" s="28">
        <v>0.22</v>
      </c>
      <c r="C23" s="7"/>
      <c r="D23" s="7"/>
      <c r="E23" s="7"/>
      <c r="F23" s="27"/>
      <c r="G23" s="1"/>
    </row>
    <row r="24" spans="1:10" customFormat="1" x14ac:dyDescent="0.3">
      <c r="A24" s="25" t="s">
        <v>21</v>
      </c>
      <c r="B24" s="28">
        <v>63.2</v>
      </c>
      <c r="C24" s="28">
        <v>63.2</v>
      </c>
      <c r="D24" s="28">
        <v>42.5</v>
      </c>
      <c r="E24" s="28">
        <v>35.200000000000003</v>
      </c>
      <c r="F24" s="52">
        <v>23.2</v>
      </c>
      <c r="G24" s="52">
        <v>20.100000000000001</v>
      </c>
    </row>
    <row r="25" spans="1:10" customFormat="1" x14ac:dyDescent="0.3">
      <c r="A25" t="s">
        <v>22</v>
      </c>
      <c r="B25" s="28">
        <v>2.2000000000000002</v>
      </c>
      <c r="C25" s="28">
        <v>1.7</v>
      </c>
      <c r="D25" s="28">
        <v>1.8</v>
      </c>
      <c r="E25" s="28">
        <v>1.6</v>
      </c>
      <c r="F25" s="52">
        <v>1.7</v>
      </c>
      <c r="G25" s="7">
        <v>2</v>
      </c>
    </row>
    <row r="26" spans="1:10" customFormat="1" x14ac:dyDescent="0.3">
      <c r="A26" s="1"/>
      <c r="B26" s="1"/>
      <c r="F26" s="2"/>
      <c r="G26" s="1"/>
    </row>
    <row r="27" spans="1:10" customFormat="1" ht="15.6" x14ac:dyDescent="0.3">
      <c r="A27" s="1" t="s">
        <v>175</v>
      </c>
      <c r="E27" s="4" t="s">
        <v>26</v>
      </c>
      <c r="F27" s="1" t="s">
        <v>176</v>
      </c>
      <c r="H27" s="4" t="s">
        <v>27</v>
      </c>
    </row>
    <row r="28" spans="1:10" customFormat="1" x14ac:dyDescent="0.3">
      <c r="B28" t="s">
        <v>108</v>
      </c>
      <c r="D28" s="5" t="s">
        <v>178</v>
      </c>
      <c r="G28" t="s">
        <v>179</v>
      </c>
      <c r="I28" s="5" t="s">
        <v>180</v>
      </c>
    </row>
    <row r="29" spans="1:10" customFormat="1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customFormat="1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</row>
    <row r="31" spans="1:10" customFormat="1" x14ac:dyDescent="0.3">
      <c r="A31" s="26" t="s">
        <v>8</v>
      </c>
      <c r="B31" s="8" t="s">
        <v>9</v>
      </c>
      <c r="C31" s="61">
        <v>92.7</v>
      </c>
      <c r="D31" s="9">
        <v>6.0854999999999999E-2</v>
      </c>
      <c r="E31" s="10">
        <f>D31/(-0.045+0.0625)</f>
        <v>3.4774285714285709</v>
      </c>
      <c r="G31" s="61"/>
      <c r="H31" s="2"/>
      <c r="I31" s="12"/>
      <c r="J31" s="54">
        <v>0.95</v>
      </c>
    </row>
    <row r="32" spans="1:10" customFormat="1" x14ac:dyDescent="0.3">
      <c r="A32" s="1"/>
      <c r="B32" s="8" t="s">
        <v>9</v>
      </c>
      <c r="C32" s="1" t="s">
        <v>183</v>
      </c>
      <c r="D32" s="9"/>
      <c r="E32" s="10"/>
      <c r="F32" s="26" t="s">
        <v>8</v>
      </c>
      <c r="G32" s="64">
        <v>251</v>
      </c>
      <c r="H32" s="2">
        <v>1.9237000000000001E-2</v>
      </c>
      <c r="I32" s="10">
        <f>H32/(-0.045+0.0625)</f>
        <v>1.0992571428571427</v>
      </c>
      <c r="J32" s="50">
        <v>2</v>
      </c>
    </row>
    <row r="33" spans="1:12" x14ac:dyDescent="0.3">
      <c r="E33" s="10"/>
      <c r="F33" s="1" t="s">
        <v>184</v>
      </c>
      <c r="I33" s="10"/>
      <c r="J33" s="54"/>
    </row>
    <row r="34" spans="1:12" x14ac:dyDescent="0.3">
      <c r="A34" s="26" t="s">
        <v>8</v>
      </c>
      <c r="B34" s="13" t="s">
        <v>11</v>
      </c>
      <c r="C34">
        <v>120.2</v>
      </c>
      <c r="D34" s="9">
        <v>9.0953000000000006E-2</v>
      </c>
      <c r="E34" s="10">
        <f>D34/(-0.045+0.0625)</f>
        <v>5.1973142857142856</v>
      </c>
      <c r="H34" s="2"/>
      <c r="I34" s="12"/>
      <c r="J34" s="54">
        <v>1.1000000000000001</v>
      </c>
    </row>
    <row r="35" spans="1:12" x14ac:dyDescent="0.3">
      <c r="A35" s="1"/>
      <c r="B35" s="13" t="s">
        <v>11</v>
      </c>
      <c r="D35" s="9"/>
      <c r="E35" s="10"/>
      <c r="F35" s="26" t="s">
        <v>8</v>
      </c>
      <c r="G35" s="61">
        <v>170</v>
      </c>
      <c r="H35" s="2">
        <v>4.0329999999999998E-2</v>
      </c>
      <c r="I35" s="10">
        <f>H35/(-0.045+0.0625)</f>
        <v>2.3045714285714283</v>
      </c>
      <c r="J35" s="50">
        <v>2</v>
      </c>
    </row>
    <row r="36" spans="1:12" x14ac:dyDescent="0.3">
      <c r="E36" s="10"/>
      <c r="F36" s="1"/>
      <c r="I36" s="10"/>
      <c r="J36" s="50"/>
    </row>
    <row r="37" spans="1:12" x14ac:dyDescent="0.3">
      <c r="A37" s="26" t="s">
        <v>8</v>
      </c>
      <c r="B37" s="14" t="s">
        <v>12</v>
      </c>
      <c r="C37">
        <v>70.2</v>
      </c>
      <c r="D37" s="9">
        <v>0.10091</v>
      </c>
      <c r="E37" s="10">
        <f>D37/(-0.045+0.0625)</f>
        <v>5.766285714285714</v>
      </c>
      <c r="H37" s="2"/>
      <c r="I37" s="12"/>
      <c r="J37" s="54">
        <v>1.05</v>
      </c>
    </row>
    <row r="38" spans="1:12" x14ac:dyDescent="0.3">
      <c r="A38" s="33"/>
      <c r="B38" s="14" t="s">
        <v>12</v>
      </c>
      <c r="D38" s="9"/>
      <c r="E38" s="10"/>
      <c r="F38" s="26" t="s">
        <v>8</v>
      </c>
      <c r="G38">
        <v>165.9</v>
      </c>
      <c r="H38" s="2">
        <v>5.4593999999999997E-2</v>
      </c>
      <c r="I38" s="10">
        <f>H38/(-0.045+0.0625)</f>
        <v>3.1196571428571422</v>
      </c>
      <c r="J38" s="50">
        <v>2</v>
      </c>
    </row>
    <row r="39" spans="1:12" x14ac:dyDescent="0.3">
      <c r="E39" s="10"/>
      <c r="F39" s="33"/>
      <c r="I39" s="10"/>
      <c r="J39" s="54"/>
    </row>
    <row r="40" spans="1:12" x14ac:dyDescent="0.3">
      <c r="A40" s="26" t="s">
        <v>8</v>
      </c>
      <c r="B40" s="15" t="s">
        <v>13</v>
      </c>
      <c r="C40">
        <v>35.299999999999997</v>
      </c>
      <c r="D40" s="17">
        <v>5.7299999999999997E-2</v>
      </c>
      <c r="E40" s="10">
        <f>D40/(-0.045+0.0625)</f>
        <v>3.2742857142857136</v>
      </c>
      <c r="H40" s="16"/>
      <c r="I40" s="12"/>
      <c r="J40" s="54">
        <v>1</v>
      </c>
    </row>
    <row r="41" spans="1:12" x14ac:dyDescent="0.3">
      <c r="B41" s="15" t="s">
        <v>13</v>
      </c>
      <c r="D41" s="17"/>
      <c r="E41" s="10"/>
      <c r="F41" s="26" t="s">
        <v>8</v>
      </c>
      <c r="G41">
        <v>124.4</v>
      </c>
      <c r="H41" s="16">
        <v>0.13489999999999999</v>
      </c>
      <c r="I41" s="10">
        <f>H41/(-0.045+0.0625)</f>
        <v>7.7085714285714273</v>
      </c>
      <c r="J41" s="50">
        <v>2</v>
      </c>
    </row>
    <row r="42" spans="1:12" x14ac:dyDescent="0.3">
      <c r="A42" s="33"/>
      <c r="B42" s="18"/>
      <c r="C42" s="18"/>
      <c r="D42" s="18"/>
      <c r="E42" s="19"/>
      <c r="F42" s="33"/>
    </row>
    <row r="43" spans="1:12" x14ac:dyDescent="0.3">
      <c r="A43" t="s">
        <v>14</v>
      </c>
      <c r="C43" s="20">
        <v>-0.35</v>
      </c>
      <c r="D43" s="18"/>
      <c r="E43" s="18"/>
      <c r="G43">
        <v>-0.45</v>
      </c>
      <c r="H43" s="20"/>
    </row>
    <row r="44" spans="1:12" x14ac:dyDescent="0.3">
      <c r="G44" s="25"/>
      <c r="H44" s="62"/>
    </row>
    <row r="45" spans="1:12" s="1" customFormat="1" x14ac:dyDescent="0.3">
      <c r="A45" s="3"/>
      <c r="L45" s="47"/>
    </row>
  </sheetData>
  <pageMargins left="0.7" right="0.7" top="0.75" bottom="0.75" header="0.3" footer="0.3"/>
  <pageSetup scale="85" orientation="portrait" horizontalDpi="525" verticalDpi="525" r:id="rId1"/>
  <headerFooter scaleWithDoc="0">
    <oddHeader>&amp;L&amp;D&amp;C&amp;F&amp;R&amp;A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topLeftCell="B1" zoomScale="80" zoomScaleNormal="80" workbookViewId="0">
      <selection activeCell="N1" sqref="N1"/>
    </sheetView>
  </sheetViews>
  <sheetFormatPr defaultRowHeight="14.4" x14ac:dyDescent="0.3"/>
  <cols>
    <col min="1" max="1" width="12.5546875" customWidth="1"/>
    <col min="12" max="12" width="3.44140625" style="2" customWidth="1"/>
  </cols>
  <sheetData>
    <row r="1" spans="1:10" ht="18" x14ac:dyDescent="0.35">
      <c r="A1" s="1" t="s">
        <v>70</v>
      </c>
      <c r="D1" s="1"/>
      <c r="F1" s="72" t="s">
        <v>185</v>
      </c>
      <c r="G1" s="73"/>
      <c r="I1" s="29" t="s">
        <v>68</v>
      </c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v>7.7999999999999996E-3</v>
      </c>
      <c r="D3" s="23">
        <v>3.2300000000000002E-2</v>
      </c>
      <c r="E3" s="23">
        <v>4.2200000000000001E-2</v>
      </c>
      <c r="F3" s="24">
        <v>0.48</v>
      </c>
      <c r="G3" s="24">
        <v>0.53200000000000003</v>
      </c>
    </row>
    <row r="4" spans="1:10" x14ac:dyDescent="0.3">
      <c r="A4" t="s">
        <v>22</v>
      </c>
      <c r="B4" s="22">
        <v>0</v>
      </c>
      <c r="C4" s="23">
        <v>2.5100000000000001E-2</v>
      </c>
      <c r="D4" s="23">
        <v>2.4899999999999999E-2</v>
      </c>
      <c r="E4" s="23">
        <v>2.6200000000000001E-2</v>
      </c>
      <c r="F4" s="24">
        <v>1.77E-2</v>
      </c>
      <c r="G4" s="24">
        <v>1.6E-2</v>
      </c>
    </row>
    <row r="5" spans="1:10" x14ac:dyDescent="0.3">
      <c r="A5" t="s">
        <v>17</v>
      </c>
      <c r="B5" s="23">
        <v>-0.27700000000000002</v>
      </c>
      <c r="C5" s="23">
        <v>-0.248</v>
      </c>
      <c r="D5" s="23">
        <v>-0.17499999999999999</v>
      </c>
      <c r="E5" s="23">
        <v>-0.16</v>
      </c>
      <c r="F5" s="24">
        <v>0.30299999999999999</v>
      </c>
      <c r="G5" s="24">
        <v>0.29699999999999999</v>
      </c>
    </row>
    <row r="6" spans="1:10" x14ac:dyDescent="0.3">
      <c r="A6" t="s">
        <v>22</v>
      </c>
      <c r="B6" s="23">
        <v>1.3599999999999999E-2</v>
      </c>
      <c r="C6" s="23">
        <v>2.8000000000000001E-2</v>
      </c>
      <c r="D6" s="23">
        <v>4.1200000000000001E-2</v>
      </c>
      <c r="E6" s="23">
        <v>6.7199999999999996E-2</v>
      </c>
      <c r="F6" s="24">
        <v>1.43E-2</v>
      </c>
      <c r="G6" s="24">
        <v>2.7799999999999998E-2</v>
      </c>
    </row>
    <row r="7" spans="1:10" x14ac:dyDescent="0.3">
      <c r="A7" t="s">
        <v>18</v>
      </c>
      <c r="B7" s="23">
        <v>0.27100000000000002</v>
      </c>
      <c r="C7" s="23">
        <v>0.26100000000000001</v>
      </c>
      <c r="D7" s="23">
        <v>0.317</v>
      </c>
      <c r="E7" s="23">
        <v>0.32400000000000001</v>
      </c>
      <c r="F7" s="24">
        <v>0.748</v>
      </c>
      <c r="G7" s="23">
        <v>0.81899999999999995</v>
      </c>
    </row>
    <row r="8" spans="1:10" x14ac:dyDescent="0.3">
      <c r="A8" t="s">
        <v>22</v>
      </c>
      <c r="B8" s="23">
        <v>1.0999999999999999E-2</v>
      </c>
      <c r="C8" s="23">
        <v>2.5000000000000001E-2</v>
      </c>
      <c r="D8" s="23">
        <v>2.5499999999999998E-2</v>
      </c>
      <c r="E8" s="23">
        <v>2.4299999999999999E-2</v>
      </c>
      <c r="F8" s="24">
        <v>2.1499999999999998E-2</v>
      </c>
      <c r="G8" s="23">
        <v>1.8200000000000001E-2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32">
        <v>10.9</v>
      </c>
      <c r="C10" s="49" t="s">
        <v>77</v>
      </c>
      <c r="D10" s="32"/>
      <c r="E10" s="32"/>
      <c r="F10" s="48"/>
      <c r="G10" s="50"/>
    </row>
    <row r="11" spans="1:10" x14ac:dyDescent="0.3">
      <c r="A11" t="s">
        <v>22</v>
      </c>
      <c r="B11" s="32">
        <v>0.27600000000000002</v>
      </c>
      <c r="C11" s="32"/>
      <c r="D11" s="32"/>
      <c r="E11" s="32"/>
      <c r="F11" s="48"/>
      <c r="G11" s="32"/>
    </row>
    <row r="12" spans="1:10" x14ac:dyDescent="0.3">
      <c r="A12" s="25" t="s">
        <v>21</v>
      </c>
      <c r="B12" s="23">
        <v>58.4</v>
      </c>
      <c r="C12" s="23">
        <v>52.6</v>
      </c>
      <c r="D12" s="23">
        <v>41.9</v>
      </c>
      <c r="E12" s="24">
        <v>37.9</v>
      </c>
      <c r="F12" s="23">
        <v>26</v>
      </c>
      <c r="G12" s="23">
        <v>27.1</v>
      </c>
    </row>
    <row r="13" spans="1:10" x14ac:dyDescent="0.3">
      <c r="A13" t="s">
        <v>22</v>
      </c>
      <c r="B13" s="23">
        <v>3.9</v>
      </c>
      <c r="C13" s="23">
        <v>3.1</v>
      </c>
      <c r="D13" s="23">
        <v>1.7</v>
      </c>
      <c r="E13" s="24">
        <v>1.1000000000000001</v>
      </c>
      <c r="F13" s="23">
        <v>0.79</v>
      </c>
      <c r="G13" s="23">
        <v>1.96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f>1-0.00507</f>
        <v>0.99492999999999998</v>
      </c>
      <c r="D15" s="7">
        <v>0.88400000000000001</v>
      </c>
      <c r="E15" s="7">
        <v>0.876</v>
      </c>
      <c r="F15" s="27">
        <v>0.50800000000000001</v>
      </c>
      <c r="G15" s="27">
        <v>0.44</v>
      </c>
    </row>
    <row r="16" spans="1:10" x14ac:dyDescent="0.3">
      <c r="A16" t="s">
        <v>22</v>
      </c>
      <c r="B16" s="26">
        <v>0</v>
      </c>
      <c r="C16" s="7">
        <v>1.0999999999999999E-2</v>
      </c>
      <c r="D16" s="7">
        <v>1.24E-2</v>
      </c>
      <c r="E16" s="7">
        <v>1.5800000000000002E-2</v>
      </c>
      <c r="F16" s="27">
        <v>2.06E-2</v>
      </c>
      <c r="G16" s="7">
        <v>3.2500000000000001E-2</v>
      </c>
    </row>
    <row r="17" spans="1:10" x14ac:dyDescent="0.3">
      <c r="A17" t="s">
        <v>17</v>
      </c>
      <c r="B17" s="7">
        <v>-0.26800000000000002</v>
      </c>
      <c r="C17" s="7">
        <v>-0.27900000000000003</v>
      </c>
      <c r="D17" s="7">
        <v>-0.39</v>
      </c>
      <c r="E17" s="7">
        <v>-0.42599999999999999</v>
      </c>
      <c r="F17" s="27">
        <v>0.31</v>
      </c>
      <c r="G17" s="7">
        <v>0.157</v>
      </c>
    </row>
    <row r="18" spans="1:10" x14ac:dyDescent="0.3">
      <c r="A18" t="s">
        <v>22</v>
      </c>
      <c r="B18" s="7">
        <v>1.26E-2</v>
      </c>
      <c r="C18" s="7">
        <v>1.49E-2</v>
      </c>
      <c r="D18" s="7">
        <v>1.43E-2</v>
      </c>
      <c r="E18" s="7">
        <v>2.3699999999999999E-2</v>
      </c>
      <c r="F18" s="27">
        <v>2.01E-2</v>
      </c>
      <c r="G18" s="7">
        <v>3.95E-2</v>
      </c>
    </row>
    <row r="19" spans="1:10" x14ac:dyDescent="0.3">
      <c r="A19" t="s">
        <v>18</v>
      </c>
      <c r="B19" s="7">
        <v>0.26900000000000002</v>
      </c>
      <c r="C19" s="7">
        <v>0.27200000000000002</v>
      </c>
      <c r="D19" s="7">
        <v>0.25700000000000001</v>
      </c>
      <c r="E19" s="7">
        <v>0.248</v>
      </c>
      <c r="F19" s="27">
        <v>0.751</v>
      </c>
      <c r="G19" s="7">
        <v>0.74099999999999999</v>
      </c>
    </row>
    <row r="20" spans="1:10" x14ac:dyDescent="0.3">
      <c r="A20" t="s">
        <v>22</v>
      </c>
      <c r="B20" s="7">
        <v>2.07E-2</v>
      </c>
      <c r="C20" s="7">
        <v>2.4199999999999999E-2</v>
      </c>
      <c r="D20" s="7">
        <v>2.47E-2</v>
      </c>
      <c r="E20" s="7">
        <v>3.8199999999999998E-2</v>
      </c>
      <c r="F20" s="27">
        <v>2.9499999999999998E-2</v>
      </c>
      <c r="G20" s="7">
        <v>6.7900000000000002E-2</v>
      </c>
    </row>
    <row r="21" spans="1:10" x14ac:dyDescent="0.3">
      <c r="A21" t="s">
        <v>19</v>
      </c>
      <c r="B21" s="7"/>
      <c r="C21" s="7"/>
      <c r="D21" s="7"/>
      <c r="E21" s="7"/>
      <c r="F21" s="7"/>
      <c r="G21" s="7"/>
    </row>
    <row r="22" spans="1:10" x14ac:dyDescent="0.3">
      <c r="A22" t="s">
        <v>20</v>
      </c>
      <c r="B22" s="7">
        <v>10.7</v>
      </c>
      <c r="C22" s="41" t="s">
        <v>55</v>
      </c>
      <c r="D22" s="7"/>
      <c r="E22" s="7"/>
      <c r="F22" s="27"/>
    </row>
    <row r="23" spans="1:10" x14ac:dyDescent="0.3">
      <c r="A23" t="s">
        <v>22</v>
      </c>
      <c r="B23" s="7">
        <v>0.25700000000000001</v>
      </c>
      <c r="C23" s="7"/>
      <c r="D23" s="7"/>
      <c r="E23" s="7"/>
      <c r="F23" s="27"/>
      <c r="G23" s="1"/>
    </row>
    <row r="24" spans="1:10" x14ac:dyDescent="0.3">
      <c r="A24" s="25" t="s">
        <v>21</v>
      </c>
      <c r="B24" s="28">
        <v>55.8</v>
      </c>
      <c r="C24" s="28">
        <v>54</v>
      </c>
      <c r="D24" s="28">
        <v>40.700000000000003</v>
      </c>
      <c r="E24" s="28">
        <v>36.4</v>
      </c>
      <c r="F24" s="52">
        <v>26.8</v>
      </c>
      <c r="G24" s="52">
        <v>26.6</v>
      </c>
    </row>
    <row r="25" spans="1:10" x14ac:dyDescent="0.3">
      <c r="A25" t="s">
        <v>22</v>
      </c>
      <c r="B25" s="28">
        <v>4.0999999999999996</v>
      </c>
      <c r="C25" s="28">
        <v>4.5999999999999996</v>
      </c>
      <c r="D25" s="28">
        <v>2.1</v>
      </c>
      <c r="E25" s="51">
        <v>2.5</v>
      </c>
      <c r="F25" s="52">
        <v>2</v>
      </c>
      <c r="G25" s="52">
        <v>2.4</v>
      </c>
    </row>
    <row r="26" spans="1:10" x14ac:dyDescent="0.3">
      <c r="F26" s="2"/>
    </row>
    <row r="27" spans="1:10" ht="15.6" x14ac:dyDescent="0.3">
      <c r="A27" s="1" t="s">
        <v>72</v>
      </c>
      <c r="E27" s="4" t="s">
        <v>26</v>
      </c>
      <c r="F27" s="1" t="s">
        <v>71</v>
      </c>
      <c r="I27" s="4" t="s">
        <v>27</v>
      </c>
    </row>
    <row r="28" spans="1:10" x14ac:dyDescent="0.3">
      <c r="B28" t="s">
        <v>0</v>
      </c>
      <c r="D28" s="5" t="s">
        <v>69</v>
      </c>
      <c r="G28" t="s">
        <v>75</v>
      </c>
      <c r="I28" s="5" t="s">
        <v>76</v>
      </c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x14ac:dyDescent="0.3">
      <c r="C30" t="s">
        <v>5</v>
      </c>
      <c r="D30" t="s">
        <v>6</v>
      </c>
      <c r="E30" t="s">
        <v>7</v>
      </c>
      <c r="F30" s="1" t="s">
        <v>62</v>
      </c>
      <c r="G30" t="s">
        <v>5</v>
      </c>
      <c r="H30" t="s">
        <v>6</v>
      </c>
      <c r="I30" t="s">
        <v>7</v>
      </c>
    </row>
    <row r="31" spans="1:10" x14ac:dyDescent="0.3">
      <c r="A31" s="3" t="s">
        <v>78</v>
      </c>
      <c r="B31" s="8" t="s">
        <v>9</v>
      </c>
      <c r="C31" s="2">
        <v>148.5</v>
      </c>
      <c r="D31" s="9">
        <v>0.15948999999999999</v>
      </c>
      <c r="E31" s="10">
        <f>D31/(-0.045+0.0625)</f>
        <v>9.1137142857142841</v>
      </c>
      <c r="F31" s="8" t="s">
        <v>9</v>
      </c>
      <c r="H31" s="2"/>
      <c r="I31" s="44"/>
      <c r="J31" s="54">
        <v>1</v>
      </c>
    </row>
    <row r="32" spans="1:10" x14ac:dyDescent="0.3">
      <c r="A32" s="45" t="s">
        <v>10</v>
      </c>
      <c r="B32" s="8" t="s">
        <v>9</v>
      </c>
      <c r="C32" s="2"/>
      <c r="D32" s="9"/>
      <c r="E32" s="10"/>
      <c r="F32" s="8" t="s">
        <v>9</v>
      </c>
      <c r="G32">
        <v>167</v>
      </c>
      <c r="H32" s="2">
        <v>2.5933999999999999E-2</v>
      </c>
      <c r="I32" s="10">
        <f>H32/(-0.045+0.0625)</f>
        <v>1.481942857142857</v>
      </c>
      <c r="J32" s="50">
        <v>2</v>
      </c>
    </row>
    <row r="33" spans="1:12" x14ac:dyDescent="0.3">
      <c r="A33" s="3"/>
      <c r="E33" s="10"/>
      <c r="I33" s="10"/>
      <c r="J33" s="54"/>
    </row>
    <row r="34" spans="1:12" x14ac:dyDescent="0.3">
      <c r="A34" s="3" t="s">
        <v>78</v>
      </c>
      <c r="B34" s="13" t="s">
        <v>11</v>
      </c>
      <c r="C34" s="53">
        <v>115.6</v>
      </c>
      <c r="D34" s="9">
        <v>0.20169999999999999</v>
      </c>
      <c r="E34" s="10">
        <f>D34/(-0.045+0.0625)</f>
        <v>11.525714285714285</v>
      </c>
      <c r="F34" s="13" t="s">
        <v>11</v>
      </c>
      <c r="H34" s="2"/>
      <c r="I34" s="10"/>
      <c r="J34" s="50">
        <v>1</v>
      </c>
    </row>
    <row r="35" spans="1:12" x14ac:dyDescent="0.3">
      <c r="A35" s="45" t="s">
        <v>10</v>
      </c>
      <c r="B35" s="13" t="s">
        <v>11</v>
      </c>
      <c r="C35" s="47"/>
      <c r="D35" s="9"/>
      <c r="E35" s="10"/>
      <c r="F35" s="13" t="s">
        <v>11</v>
      </c>
      <c r="G35">
        <v>123.7</v>
      </c>
      <c r="H35" s="2">
        <v>3.6454E-2</v>
      </c>
      <c r="I35" s="10">
        <f t="shared" ref="I35:I41" si="0">H35/(-0.045+0.0625)</f>
        <v>2.0830857142857142</v>
      </c>
      <c r="J35" s="54">
        <v>2</v>
      </c>
    </row>
    <row r="36" spans="1:12" x14ac:dyDescent="0.3">
      <c r="A36" s="25"/>
      <c r="E36" s="10"/>
      <c r="F36" s="1"/>
      <c r="I36" s="10"/>
      <c r="J36" s="50"/>
    </row>
    <row r="37" spans="1:12" x14ac:dyDescent="0.3">
      <c r="A37" s="3" t="s">
        <v>78</v>
      </c>
      <c r="B37" s="14" t="s">
        <v>12</v>
      </c>
      <c r="C37" s="2">
        <v>74.8</v>
      </c>
      <c r="D37" s="9">
        <v>0.10745</v>
      </c>
      <c r="E37" s="10">
        <f>D37/(-0.045+0.0625)</f>
        <v>6.14</v>
      </c>
      <c r="F37" s="14" t="s">
        <v>12</v>
      </c>
      <c r="H37" s="2"/>
      <c r="I37" s="10"/>
      <c r="J37" s="54">
        <v>0.9</v>
      </c>
    </row>
    <row r="38" spans="1:12" x14ac:dyDescent="0.3">
      <c r="A38" s="45" t="s">
        <v>10</v>
      </c>
      <c r="B38" s="14" t="s">
        <v>12</v>
      </c>
      <c r="C38" s="2"/>
      <c r="D38" s="9"/>
      <c r="E38" s="10"/>
      <c r="F38" s="14" t="s">
        <v>12</v>
      </c>
      <c r="G38">
        <v>157.1</v>
      </c>
      <c r="H38" s="2">
        <v>7.1718000000000004E-2</v>
      </c>
      <c r="I38" s="10">
        <f t="shared" si="0"/>
        <v>4.0981714285714288</v>
      </c>
      <c r="J38" s="50">
        <v>2</v>
      </c>
    </row>
    <row r="39" spans="1:12" x14ac:dyDescent="0.3">
      <c r="A39" s="25"/>
      <c r="E39" s="10"/>
      <c r="I39" s="10"/>
      <c r="J39" s="54"/>
    </row>
    <row r="40" spans="1:12" x14ac:dyDescent="0.3">
      <c r="A40" s="3" t="s">
        <v>78</v>
      </c>
      <c r="B40" s="15" t="s">
        <v>13</v>
      </c>
      <c r="C40" s="16">
        <v>37.9</v>
      </c>
      <c r="D40" s="17">
        <v>0.10886</v>
      </c>
      <c r="E40" s="10">
        <f>D40/(-0.045+0.0625)</f>
        <v>6.2205714285714278</v>
      </c>
      <c r="F40" s="15" t="s">
        <v>13</v>
      </c>
      <c r="H40" s="16"/>
      <c r="I40" s="10"/>
      <c r="J40" s="50">
        <v>1</v>
      </c>
    </row>
    <row r="41" spans="1:12" x14ac:dyDescent="0.3">
      <c r="A41" s="45" t="s">
        <v>10</v>
      </c>
      <c r="B41" s="15" t="s">
        <v>13</v>
      </c>
      <c r="C41" s="16"/>
      <c r="D41" s="17"/>
      <c r="E41" s="10"/>
      <c r="F41" s="15" t="s">
        <v>13</v>
      </c>
      <c r="G41">
        <v>114.2</v>
      </c>
      <c r="H41" s="16">
        <v>8.1863000000000005E-2</v>
      </c>
      <c r="I41" s="10">
        <f t="shared" si="0"/>
        <v>4.677885714285714</v>
      </c>
      <c r="J41" s="54">
        <v>2</v>
      </c>
    </row>
    <row r="42" spans="1:12" x14ac:dyDescent="0.3">
      <c r="A42" s="33"/>
      <c r="B42" s="18"/>
      <c r="C42" s="18"/>
      <c r="D42" s="18"/>
      <c r="E42" s="19"/>
    </row>
    <row r="43" spans="1:12" x14ac:dyDescent="0.3">
      <c r="A43" t="s">
        <v>14</v>
      </c>
      <c r="C43" s="18">
        <v>-0.3</v>
      </c>
      <c r="D43" s="18"/>
      <c r="E43" s="18"/>
      <c r="G43">
        <v>-0.4</v>
      </c>
    </row>
    <row r="45" spans="1:12" s="1" customFormat="1" x14ac:dyDescent="0.3">
      <c r="A45" s="3"/>
      <c r="L45" s="47"/>
    </row>
  </sheetData>
  <pageMargins left="0.7" right="0.7" top="0.75" bottom="0.75" header="0.3" footer="0.3"/>
  <pageSetup scale="87" orientation="portrait" horizontalDpi="525" verticalDpi="525" r:id="rId1"/>
  <headerFooter scaleWithDoc="0">
    <oddHeader>&amp;L&amp;D&amp;C&amp;F&amp;R&amp;A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70" zoomScaleNormal="70" workbookViewId="0">
      <selection activeCell="I41" activeCellId="3" sqref="I32 I35 I38 I41"/>
    </sheetView>
  </sheetViews>
  <sheetFormatPr defaultRowHeight="14.4" x14ac:dyDescent="0.3"/>
  <cols>
    <col min="1" max="1" width="12.5546875" customWidth="1"/>
    <col min="12" max="12" width="3.44140625" style="2" customWidth="1"/>
  </cols>
  <sheetData>
    <row r="1" spans="1:10" ht="18" x14ac:dyDescent="0.35">
      <c r="A1" s="1" t="s">
        <v>57</v>
      </c>
      <c r="D1" s="1"/>
      <c r="F1" s="2"/>
      <c r="I1" s="29" t="s">
        <v>58</v>
      </c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v>2.81E-2</v>
      </c>
      <c r="D3" s="23">
        <v>9.8000000000000004E-2</v>
      </c>
      <c r="E3" s="23">
        <v>0.115</v>
      </c>
      <c r="F3" s="24">
        <v>0.52300000000000002</v>
      </c>
      <c r="G3" s="24">
        <v>0.56599999999999995</v>
      </c>
    </row>
    <row r="4" spans="1:10" x14ac:dyDescent="0.3">
      <c r="A4" t="s">
        <v>22</v>
      </c>
      <c r="B4" s="22">
        <v>0</v>
      </c>
      <c r="C4" s="23">
        <v>2.3699999999999999E-2</v>
      </c>
      <c r="D4" s="23">
        <v>2.7300000000000001E-2</v>
      </c>
      <c r="E4" s="23">
        <v>2.4799999999999999E-2</v>
      </c>
      <c r="F4" s="24">
        <v>2.5399999999999999E-2</v>
      </c>
      <c r="G4" s="24">
        <v>2.8899999999999999E-2</v>
      </c>
    </row>
    <row r="5" spans="1:10" x14ac:dyDescent="0.3">
      <c r="A5" t="s">
        <v>17</v>
      </c>
      <c r="B5" s="23">
        <v>-0.34</v>
      </c>
      <c r="C5" s="23">
        <v>-0.26100000000000001</v>
      </c>
      <c r="D5" s="23">
        <v>-0.113</v>
      </c>
      <c r="E5" s="23">
        <v>-8.9300000000000004E-2</v>
      </c>
      <c r="F5" s="24">
        <v>-0.67700000000000005</v>
      </c>
      <c r="G5" s="24">
        <v>-0.79500000000000004</v>
      </c>
    </row>
    <row r="6" spans="1:10" x14ac:dyDescent="0.3">
      <c r="A6" t="s">
        <v>22</v>
      </c>
      <c r="B6" s="23">
        <v>2.4500000000000001E-2</v>
      </c>
      <c r="C6" s="23">
        <v>2.9000000000000001E-2</v>
      </c>
      <c r="D6" s="23">
        <v>3.09E-2</v>
      </c>
      <c r="E6" s="23">
        <v>2.9899999999999999E-2</v>
      </c>
      <c r="F6" s="24">
        <v>3.2899999999999999E-2</v>
      </c>
      <c r="G6" s="24">
        <v>5.3600000000000002E-2</v>
      </c>
    </row>
    <row r="7" spans="1:10" x14ac:dyDescent="0.3">
      <c r="A7" t="s">
        <v>18</v>
      </c>
      <c r="B7" s="23">
        <v>0.27700000000000002</v>
      </c>
      <c r="C7" s="23">
        <v>0.32600000000000001</v>
      </c>
      <c r="D7" s="23">
        <v>0.36499999999999999</v>
      </c>
      <c r="E7" s="23">
        <v>0.39900000000000002</v>
      </c>
      <c r="F7" s="24">
        <v>0.81</v>
      </c>
      <c r="G7" s="23">
        <f>1-0.0696</f>
        <v>0.9304</v>
      </c>
    </row>
    <row r="8" spans="1:10" x14ac:dyDescent="0.3">
      <c r="A8" t="s">
        <v>22</v>
      </c>
      <c r="B8" s="23">
        <v>1.24E-2</v>
      </c>
      <c r="C8" s="23">
        <v>2.0199999999999999E-2</v>
      </c>
      <c r="D8" s="23">
        <v>0.03</v>
      </c>
      <c r="E8" s="23">
        <v>3.5299999999999998E-2</v>
      </c>
      <c r="F8" s="24">
        <v>3.15E-2</v>
      </c>
      <c r="G8" s="23">
        <v>3.2800000000000003E-2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23">
        <v>9.85</v>
      </c>
      <c r="C10" s="41" t="s">
        <v>50</v>
      </c>
      <c r="D10" s="23"/>
      <c r="E10" s="23"/>
      <c r="F10" s="24"/>
    </row>
    <row r="11" spans="1:10" x14ac:dyDescent="0.3">
      <c r="A11" t="s">
        <v>22</v>
      </c>
      <c r="B11" s="23">
        <v>0.315</v>
      </c>
      <c r="C11" s="23"/>
      <c r="D11" s="23"/>
      <c r="E11" s="23"/>
      <c r="F11" s="24"/>
      <c r="G11" s="23"/>
    </row>
    <row r="12" spans="1:10" x14ac:dyDescent="0.3">
      <c r="A12" s="25" t="s">
        <v>21</v>
      </c>
      <c r="B12" s="23">
        <v>51.6</v>
      </c>
      <c r="C12" s="23">
        <v>61.7</v>
      </c>
      <c r="D12" s="23">
        <v>34.700000000000003</v>
      </c>
      <c r="E12" s="23">
        <v>34.9</v>
      </c>
      <c r="F12" s="24">
        <v>24.7</v>
      </c>
      <c r="G12" s="23">
        <v>33.700000000000003</v>
      </c>
    </row>
    <row r="13" spans="1:10" x14ac:dyDescent="0.3">
      <c r="A13" t="s">
        <v>22</v>
      </c>
      <c r="B13" s="23">
        <v>2.9</v>
      </c>
      <c r="C13" s="23">
        <v>1.8</v>
      </c>
      <c r="D13" s="23">
        <v>1.7</v>
      </c>
      <c r="E13" s="23">
        <v>1.8</v>
      </c>
      <c r="F13" s="24">
        <v>1</v>
      </c>
      <c r="G13" s="23">
        <v>1.8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v>4.6600000000000003E-2</v>
      </c>
      <c r="D15" s="7">
        <v>0.86299999999999999</v>
      </c>
      <c r="E15" s="7">
        <v>0.77700000000000002</v>
      </c>
      <c r="F15" s="27">
        <v>0.52800000000000002</v>
      </c>
      <c r="G15" s="27">
        <v>0.35799999999999998</v>
      </c>
    </row>
    <row r="16" spans="1:10" x14ac:dyDescent="0.3">
      <c r="A16" t="s">
        <v>22</v>
      </c>
      <c r="B16" s="26">
        <v>0</v>
      </c>
      <c r="C16" s="7">
        <v>2.0400000000000001E-2</v>
      </c>
      <c r="D16" s="7">
        <v>1.66E-2</v>
      </c>
      <c r="E16" s="7">
        <v>2.0400000000000001E-2</v>
      </c>
      <c r="F16" s="27">
        <v>2.3099999999999999E-2</v>
      </c>
      <c r="G16" s="7">
        <v>3.6900000000000002E-2</v>
      </c>
    </row>
    <row r="17" spans="1:10" x14ac:dyDescent="0.3">
      <c r="A17" t="s">
        <v>17</v>
      </c>
      <c r="B17" s="7">
        <v>-0.34200000000000003</v>
      </c>
      <c r="C17" s="7">
        <v>-0.24399999999999999</v>
      </c>
      <c r="D17" s="7">
        <v>-0.41899999999999998</v>
      </c>
      <c r="E17" s="7">
        <v>-0.48799999999999999</v>
      </c>
      <c r="F17" s="27">
        <v>0.33500000000000002</v>
      </c>
      <c r="G17" s="7">
        <v>0.9</v>
      </c>
    </row>
    <row r="18" spans="1:10" x14ac:dyDescent="0.3">
      <c r="A18" t="s">
        <v>22</v>
      </c>
      <c r="B18" s="7">
        <v>2.2200000000000001E-2</v>
      </c>
      <c r="C18" s="7">
        <v>1.66E-2</v>
      </c>
      <c r="D18" s="7">
        <v>1.84E-2</v>
      </c>
      <c r="E18" s="7">
        <v>2.3400000000000001E-2</v>
      </c>
      <c r="F18" s="27">
        <v>2.98E-2</v>
      </c>
      <c r="G18" s="7">
        <v>9.4700000000000006E-2</v>
      </c>
    </row>
    <row r="19" spans="1:10" x14ac:dyDescent="0.3">
      <c r="A19" t="s">
        <v>18</v>
      </c>
      <c r="B19" s="7">
        <v>0.28000000000000003</v>
      </c>
      <c r="C19" s="7">
        <v>0.34899999999999998</v>
      </c>
      <c r="D19" s="7">
        <v>0.217</v>
      </c>
      <c r="E19" s="7">
        <v>8.2400000000000001E-2</v>
      </c>
      <c r="F19" s="27">
        <v>0.82399999999999995</v>
      </c>
      <c r="G19" s="7">
        <v>0.70699999999999996</v>
      </c>
    </row>
    <row r="20" spans="1:10" x14ac:dyDescent="0.3">
      <c r="A20" t="s">
        <v>22</v>
      </c>
      <c r="B20" s="7">
        <v>1.21E-2</v>
      </c>
      <c r="C20" s="7">
        <v>2.47E-2</v>
      </c>
      <c r="D20" s="7">
        <v>4.7E-2</v>
      </c>
      <c r="E20" s="7">
        <v>2.8299999999999999E-2</v>
      </c>
      <c r="F20" s="27">
        <v>3.2800000000000003E-2</v>
      </c>
      <c r="G20" s="7">
        <v>8.9399999999999993E-2</v>
      </c>
    </row>
    <row r="21" spans="1:10" x14ac:dyDescent="0.3">
      <c r="A21" t="s">
        <v>19</v>
      </c>
      <c r="B21" s="7"/>
      <c r="C21" s="7"/>
      <c r="D21" s="7"/>
      <c r="E21" s="7"/>
      <c r="F21" s="7"/>
      <c r="G21" s="7"/>
    </row>
    <row r="22" spans="1:10" x14ac:dyDescent="0.3">
      <c r="A22" t="s">
        <v>20</v>
      </c>
      <c r="B22" s="7">
        <v>10.6</v>
      </c>
      <c r="C22" s="41" t="s">
        <v>64</v>
      </c>
      <c r="D22" s="7"/>
      <c r="E22" s="7"/>
      <c r="F22" s="27"/>
    </row>
    <row r="23" spans="1:10" x14ac:dyDescent="0.3">
      <c r="A23" t="s">
        <v>22</v>
      </c>
      <c r="B23" s="7">
        <v>0.42</v>
      </c>
      <c r="C23" s="7"/>
      <c r="D23" s="7"/>
      <c r="E23" s="7"/>
      <c r="F23" s="27"/>
      <c r="G23" s="1" t="s">
        <v>63</v>
      </c>
    </row>
    <row r="24" spans="1:10" x14ac:dyDescent="0.3">
      <c r="A24" s="25" t="s">
        <v>21</v>
      </c>
      <c r="B24" s="7">
        <v>53.4</v>
      </c>
      <c r="C24" s="7">
        <v>65.900000000000006</v>
      </c>
      <c r="D24" s="7">
        <v>36.4</v>
      </c>
      <c r="E24" s="7">
        <v>31.7</v>
      </c>
      <c r="F24" s="27">
        <v>23.9</v>
      </c>
      <c r="G24" s="27">
        <v>33.5</v>
      </c>
    </row>
    <row r="25" spans="1:10" x14ac:dyDescent="0.3">
      <c r="A25" t="s">
        <v>22</v>
      </c>
      <c r="B25" s="28"/>
      <c r="C25" s="7">
        <v>1.8</v>
      </c>
      <c r="D25" s="7">
        <v>2.7</v>
      </c>
      <c r="E25" s="26">
        <v>2.4</v>
      </c>
      <c r="F25" s="27">
        <v>1.6</v>
      </c>
      <c r="G25" s="43">
        <v>5.0999999999999996</v>
      </c>
    </row>
    <row r="26" spans="1:10" x14ac:dyDescent="0.3">
      <c r="F26" s="2"/>
    </row>
    <row r="27" spans="1:10" ht="15.6" x14ac:dyDescent="0.3">
      <c r="A27" s="1" t="s">
        <v>73</v>
      </c>
      <c r="E27" s="4" t="s">
        <v>26</v>
      </c>
      <c r="F27" s="1" t="s">
        <v>74</v>
      </c>
      <c r="I27" s="4" t="s">
        <v>27</v>
      </c>
    </row>
    <row r="28" spans="1:10" x14ac:dyDescent="0.3">
      <c r="B28" t="s">
        <v>60</v>
      </c>
      <c r="D28" s="5" t="s">
        <v>61</v>
      </c>
      <c r="G28" t="s">
        <v>31</v>
      </c>
      <c r="I28" s="5" t="s">
        <v>1</v>
      </c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x14ac:dyDescent="0.3">
      <c r="A30" s="1" t="s">
        <v>59</v>
      </c>
      <c r="C30" t="s">
        <v>5</v>
      </c>
      <c r="D30" t="s">
        <v>6</v>
      </c>
      <c r="E30" t="s">
        <v>7</v>
      </c>
      <c r="F30" s="1" t="s">
        <v>62</v>
      </c>
      <c r="G30" t="s">
        <v>5</v>
      </c>
      <c r="H30" t="s">
        <v>6</v>
      </c>
      <c r="I30" t="s">
        <v>7</v>
      </c>
    </row>
    <row r="31" spans="1:10" x14ac:dyDescent="0.3">
      <c r="A31" s="26" t="s">
        <v>8</v>
      </c>
      <c r="B31" s="8" t="s">
        <v>9</v>
      </c>
      <c r="C31" s="2">
        <v>189.6</v>
      </c>
      <c r="D31" s="9">
        <v>8.6735999999999994E-2</v>
      </c>
      <c r="E31" s="10">
        <f>D31/(-0.045+0.0625)</f>
        <v>4.9563428571428565</v>
      </c>
      <c r="F31" s="8" t="s">
        <v>9</v>
      </c>
      <c r="H31" s="2"/>
      <c r="I31" s="44"/>
      <c r="J31" s="54">
        <v>1</v>
      </c>
    </row>
    <row r="32" spans="1:10" x14ac:dyDescent="0.3">
      <c r="A32" s="45" t="s">
        <v>10</v>
      </c>
      <c r="B32" s="8" t="s">
        <v>9</v>
      </c>
      <c r="C32" s="2"/>
      <c r="D32" s="9"/>
      <c r="E32" s="10"/>
      <c r="F32" s="8" t="s">
        <v>9</v>
      </c>
      <c r="G32">
        <v>386</v>
      </c>
      <c r="H32" s="2">
        <v>2.1616E-2</v>
      </c>
      <c r="I32" s="10">
        <f>H32/(-0.045+0.0625)</f>
        <v>1.2351999999999999</v>
      </c>
      <c r="J32" s="50">
        <v>2</v>
      </c>
    </row>
    <row r="33" spans="1:12" x14ac:dyDescent="0.3">
      <c r="A33" s="3"/>
      <c r="E33" s="10"/>
      <c r="I33" s="10"/>
      <c r="J33" s="54"/>
    </row>
    <row r="34" spans="1:12" x14ac:dyDescent="0.3">
      <c r="A34" s="26" t="s">
        <v>8</v>
      </c>
      <c r="B34" s="13" t="s">
        <v>11</v>
      </c>
      <c r="C34" s="46">
        <v>38.4</v>
      </c>
      <c r="D34" s="9">
        <v>2.1156000000000001E-2</v>
      </c>
      <c r="E34" s="10">
        <f>D34/(-0.045+0.0625)</f>
        <v>1.2089142857142856</v>
      </c>
      <c r="F34" s="13" t="s">
        <v>11</v>
      </c>
      <c r="H34" s="2"/>
      <c r="I34" s="10"/>
      <c r="J34" s="50">
        <v>1</v>
      </c>
    </row>
    <row r="35" spans="1:12" x14ac:dyDescent="0.3">
      <c r="A35" s="45" t="s">
        <v>10</v>
      </c>
      <c r="B35" s="13" t="s">
        <v>11</v>
      </c>
      <c r="C35" s="47" t="s">
        <v>66</v>
      </c>
      <c r="D35" s="9"/>
      <c r="E35" s="10"/>
      <c r="F35" s="13" t="s">
        <v>11</v>
      </c>
      <c r="G35">
        <v>251.3</v>
      </c>
      <c r="H35" s="2">
        <v>2.7570000000000001E-2</v>
      </c>
      <c r="I35" s="10">
        <f t="shared" ref="I35:I41" si="0">H35/(-0.045+0.0625)</f>
        <v>1.5754285714285714</v>
      </c>
      <c r="J35" s="54">
        <v>2.1</v>
      </c>
    </row>
    <row r="36" spans="1:12" x14ac:dyDescent="0.3">
      <c r="A36" s="25"/>
      <c r="E36" s="10"/>
      <c r="F36" s="1" t="s">
        <v>65</v>
      </c>
      <c r="I36" s="10"/>
      <c r="J36" s="50"/>
    </row>
    <row r="37" spans="1:12" x14ac:dyDescent="0.3">
      <c r="A37" s="26" t="s">
        <v>8</v>
      </c>
      <c r="B37" s="14" t="s">
        <v>12</v>
      </c>
      <c r="C37" s="2">
        <v>82.2</v>
      </c>
      <c r="D37" s="9">
        <v>0.10440000000000001</v>
      </c>
      <c r="E37" s="10">
        <f>D37/(-0.045+0.0625)</f>
        <v>5.9657142857142853</v>
      </c>
      <c r="F37" s="14" t="s">
        <v>12</v>
      </c>
      <c r="H37" s="2"/>
      <c r="I37" s="10"/>
      <c r="J37" s="54">
        <v>1</v>
      </c>
    </row>
    <row r="38" spans="1:12" x14ac:dyDescent="0.3">
      <c r="A38" s="45" t="s">
        <v>10</v>
      </c>
      <c r="B38" s="14" t="s">
        <v>12</v>
      </c>
      <c r="C38" s="2"/>
      <c r="D38" s="9"/>
      <c r="E38" s="10"/>
      <c r="F38" s="14" t="s">
        <v>12</v>
      </c>
      <c r="G38">
        <v>179.2</v>
      </c>
      <c r="H38" s="2">
        <v>8.2346000000000003E-2</v>
      </c>
      <c r="I38" s="10">
        <f t="shared" si="0"/>
        <v>4.7054857142857136</v>
      </c>
      <c r="J38" s="50">
        <v>2</v>
      </c>
    </row>
    <row r="39" spans="1:12" x14ac:dyDescent="0.3">
      <c r="A39" s="25"/>
      <c r="E39" s="10"/>
      <c r="I39" s="10"/>
      <c r="J39" s="54"/>
    </row>
    <row r="40" spans="1:12" x14ac:dyDescent="0.3">
      <c r="A40" s="26" t="s">
        <v>8</v>
      </c>
      <c r="B40" s="15" t="s">
        <v>13</v>
      </c>
      <c r="C40" s="16">
        <v>41.6</v>
      </c>
      <c r="D40" s="17">
        <v>6.8412000000000001E-2</v>
      </c>
      <c r="E40" s="10">
        <f>D40/(-0.045+0.0625)</f>
        <v>3.9092571428571423</v>
      </c>
      <c r="F40" s="15" t="s">
        <v>13</v>
      </c>
      <c r="H40" s="16"/>
      <c r="I40" s="10"/>
      <c r="J40" s="50">
        <v>1</v>
      </c>
    </row>
    <row r="41" spans="1:12" x14ac:dyDescent="0.3">
      <c r="A41" s="45" t="s">
        <v>10</v>
      </c>
      <c r="B41" s="15" t="s">
        <v>13</v>
      </c>
      <c r="C41" s="16"/>
      <c r="D41" s="17"/>
      <c r="E41" s="10"/>
      <c r="F41" s="15" t="s">
        <v>13</v>
      </c>
      <c r="G41">
        <v>127.8</v>
      </c>
      <c r="H41" s="16">
        <v>0.11429</v>
      </c>
      <c r="I41" s="10">
        <f t="shared" si="0"/>
        <v>6.5308571428571423</v>
      </c>
      <c r="J41" s="54">
        <v>2</v>
      </c>
    </row>
    <row r="42" spans="1:12" x14ac:dyDescent="0.3">
      <c r="A42" s="33"/>
      <c r="B42" s="18"/>
      <c r="C42" s="18"/>
      <c r="D42" s="18"/>
      <c r="E42" s="19"/>
    </row>
    <row r="43" spans="1:12" x14ac:dyDescent="0.3">
      <c r="A43" t="s">
        <v>14</v>
      </c>
      <c r="C43" s="18">
        <v>-1.1000000000000001</v>
      </c>
      <c r="D43" s="18"/>
      <c r="E43" s="18"/>
      <c r="G43">
        <v>-0.3</v>
      </c>
    </row>
    <row r="45" spans="1:12" s="1" customFormat="1" x14ac:dyDescent="0.3">
      <c r="A45" s="3"/>
      <c r="L45" s="47"/>
    </row>
  </sheetData>
  <pageMargins left="0.7" right="0.7" top="0.75" bottom="0.75" header="0.3" footer="0.3"/>
  <pageSetup scale="87" orientation="portrait" horizontalDpi="525" verticalDpi="525" r:id="rId1"/>
  <headerFooter>
    <oddHeader>&amp;L&amp;D&amp;C&amp;F&amp;R&amp;A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topLeftCell="A2" zoomScale="80" zoomScaleNormal="80" workbookViewId="0">
      <selection activeCell="Q43" sqref="Q43"/>
    </sheetView>
  </sheetViews>
  <sheetFormatPr defaultRowHeight="14.4" x14ac:dyDescent="0.3"/>
  <cols>
    <col min="1" max="1" width="12.5546875" customWidth="1"/>
    <col min="12" max="12" width="3.44140625" style="2" customWidth="1"/>
  </cols>
  <sheetData>
    <row r="1" spans="1:10" ht="18" x14ac:dyDescent="0.35">
      <c r="A1" s="1" t="s">
        <v>149</v>
      </c>
      <c r="D1" s="1"/>
      <c r="F1" s="2"/>
      <c r="I1" s="29" t="s">
        <v>146</v>
      </c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v>1.1599999999999999E-2</v>
      </c>
      <c r="D3" s="23">
        <v>5.7500000000000002E-2</v>
      </c>
      <c r="E3" s="23">
        <v>0.03</v>
      </c>
      <c r="F3" s="24">
        <v>0.54200000000000004</v>
      </c>
      <c r="G3" s="24">
        <v>0.56399999999999995</v>
      </c>
      <c r="I3" s="70" t="s">
        <v>156</v>
      </c>
    </row>
    <row r="4" spans="1:10" x14ac:dyDescent="0.3">
      <c r="A4" t="s">
        <v>22</v>
      </c>
      <c r="B4" s="22">
        <v>0</v>
      </c>
      <c r="C4" s="23">
        <v>1.23E-2</v>
      </c>
      <c r="D4" s="23">
        <v>1.0699999999999999E-2</v>
      </c>
      <c r="E4" s="23">
        <v>3.2000000000000001E-2</v>
      </c>
      <c r="F4" s="24">
        <v>1.89E-2</v>
      </c>
      <c r="G4" s="24">
        <v>1.44E-2</v>
      </c>
    </row>
    <row r="5" spans="1:10" x14ac:dyDescent="0.3">
      <c r="A5" t="s">
        <v>17</v>
      </c>
      <c r="B5" s="23">
        <v>-0.26200000000000001</v>
      </c>
      <c r="C5" s="23">
        <v>-0.29399999999999998</v>
      </c>
      <c r="D5" s="23">
        <v>-0.13900000000000001</v>
      </c>
      <c r="E5" s="23">
        <v>-0.17</v>
      </c>
      <c r="F5" s="24">
        <v>-0.74399999999999999</v>
      </c>
      <c r="G5" s="24">
        <v>-0.68400000000000005</v>
      </c>
    </row>
    <row r="6" spans="1:10" x14ac:dyDescent="0.3">
      <c r="A6" t="s">
        <v>22</v>
      </c>
      <c r="B6" s="23">
        <v>9.6600000000000002E-3</v>
      </c>
      <c r="C6" s="23">
        <v>1.24E-2</v>
      </c>
      <c r="D6" s="23">
        <v>9.8099999999999993E-3</v>
      </c>
      <c r="E6" s="23">
        <v>6.3600000000000004E-2</v>
      </c>
      <c r="F6" s="24">
        <v>2.4400000000000002E-2</v>
      </c>
      <c r="G6" s="24">
        <v>2.9000000000000001E-2</v>
      </c>
    </row>
    <row r="7" spans="1:10" x14ac:dyDescent="0.3">
      <c r="A7" t="s">
        <v>18</v>
      </c>
      <c r="B7" s="23">
        <v>0.3</v>
      </c>
      <c r="C7" s="23">
        <v>0.35099999999999998</v>
      </c>
      <c r="D7" s="23">
        <v>0.39</v>
      </c>
      <c r="E7" s="23">
        <v>0.34</v>
      </c>
      <c r="F7" s="24">
        <v>0.81100000000000005</v>
      </c>
      <c r="G7" s="23">
        <v>0.82599999999999996</v>
      </c>
    </row>
    <row r="8" spans="1:10" x14ac:dyDescent="0.3">
      <c r="A8" t="s">
        <v>22</v>
      </c>
      <c r="B8" s="23">
        <v>1.7899999999999999E-2</v>
      </c>
      <c r="C8" s="23">
        <v>3.4099999999999998E-2</v>
      </c>
      <c r="D8" s="23">
        <v>1.6299999999999999E-2</v>
      </c>
      <c r="E8" s="23">
        <v>6.3600000000000004E-2</v>
      </c>
      <c r="F8" s="24">
        <v>1.6199999999999999E-2</v>
      </c>
      <c r="G8" s="23">
        <v>2.2100000000000002E-2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32">
        <v>9</v>
      </c>
      <c r="C10" s="49" t="s">
        <v>153</v>
      </c>
      <c r="D10" s="32"/>
      <c r="E10" s="32"/>
      <c r="F10" s="48"/>
      <c r="G10" s="50"/>
    </row>
    <row r="11" spans="1:10" x14ac:dyDescent="0.3">
      <c r="A11" t="s">
        <v>22</v>
      </c>
      <c r="B11" s="32">
        <v>0.28399999999999997</v>
      </c>
      <c r="C11" s="32"/>
      <c r="D11" s="32"/>
      <c r="E11" s="32"/>
      <c r="F11" s="48"/>
      <c r="G11" s="32"/>
    </row>
    <row r="12" spans="1:10" x14ac:dyDescent="0.3">
      <c r="A12" s="25" t="s">
        <v>21</v>
      </c>
      <c r="B12" s="23">
        <v>47.1</v>
      </c>
      <c r="C12" s="23">
        <v>53.4</v>
      </c>
      <c r="D12" s="23">
        <v>30.3</v>
      </c>
      <c r="E12" s="24">
        <v>30.2</v>
      </c>
      <c r="F12" s="23">
        <v>28</v>
      </c>
      <c r="G12" s="23">
        <v>20.2</v>
      </c>
    </row>
    <row r="13" spans="1:10" x14ac:dyDescent="0.3">
      <c r="A13" t="s">
        <v>22</v>
      </c>
      <c r="B13" s="23">
        <v>1.5</v>
      </c>
      <c r="C13" s="23">
        <v>1.8</v>
      </c>
      <c r="D13" s="23">
        <v>1.4</v>
      </c>
      <c r="E13" s="24">
        <v>2.2000000000000002</v>
      </c>
      <c r="F13" s="23">
        <v>1.5</v>
      </c>
      <c r="G13" s="23">
        <v>1.6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v>0.95099999999999996</v>
      </c>
      <c r="D15" s="7">
        <v>0.77200000000000002</v>
      </c>
      <c r="E15" s="7">
        <v>0.85299999999999998</v>
      </c>
      <c r="F15" s="27">
        <v>0.51600000000000001</v>
      </c>
      <c r="G15" s="27">
        <v>0.40799999999999997</v>
      </c>
    </row>
    <row r="16" spans="1:10" x14ac:dyDescent="0.3">
      <c r="A16" t="s">
        <v>22</v>
      </c>
      <c r="B16" s="26">
        <v>0</v>
      </c>
      <c r="C16" s="7">
        <v>1.3899999999999999E-2</v>
      </c>
      <c r="D16" s="7">
        <v>1.6799999999999999E-2</v>
      </c>
      <c r="E16" s="7">
        <v>1.2800000000000001E-2</v>
      </c>
      <c r="F16" s="27">
        <v>2.18E-2</v>
      </c>
      <c r="G16" s="7">
        <v>2.0299999999999999E-2</v>
      </c>
    </row>
    <row r="17" spans="1:10" x14ac:dyDescent="0.3">
      <c r="A17" t="s">
        <v>17</v>
      </c>
      <c r="B17" s="7">
        <v>-0.26900000000000002</v>
      </c>
      <c r="C17" s="7">
        <v>-0.33600000000000002</v>
      </c>
      <c r="D17" s="7">
        <v>-0.502</v>
      </c>
      <c r="E17" s="7">
        <v>-0.41799999999999998</v>
      </c>
      <c r="F17" s="27">
        <v>-0.75</v>
      </c>
      <c r="G17" s="7">
        <v>-0.81299999999999994</v>
      </c>
    </row>
    <row r="18" spans="1:10" x14ac:dyDescent="0.3">
      <c r="A18" t="s">
        <v>22</v>
      </c>
      <c r="B18" s="7">
        <v>1.0200000000000001E-2</v>
      </c>
      <c r="C18" s="7">
        <v>1.7399999999999999E-2</v>
      </c>
      <c r="D18" s="7">
        <v>3.9699999999999999E-2</v>
      </c>
      <c r="E18" s="7">
        <v>4.1700000000000001E-2</v>
      </c>
      <c r="F18" s="27">
        <v>4.4200000000000003E-2</v>
      </c>
      <c r="G18" s="7">
        <v>3.6600000000000001E-2</v>
      </c>
    </row>
    <row r="19" spans="1:10" x14ac:dyDescent="0.3">
      <c r="A19" t="s">
        <v>18</v>
      </c>
      <c r="B19" s="7">
        <v>0.30499999999999999</v>
      </c>
      <c r="C19" s="7">
        <v>0.28699999999999998</v>
      </c>
      <c r="D19" s="7">
        <v>2.7699999999999999E-2</v>
      </c>
      <c r="E19" s="7">
        <v>0.152</v>
      </c>
      <c r="F19" s="27">
        <v>0.76100000000000001</v>
      </c>
      <c r="G19" s="7">
        <v>0.60599999999999998</v>
      </c>
    </row>
    <row r="20" spans="1:10" x14ac:dyDescent="0.3">
      <c r="A20" t="s">
        <v>22</v>
      </c>
      <c r="B20" s="7">
        <v>1.2500000000000001E-2</v>
      </c>
      <c r="C20" s="7">
        <v>1.9300000000000001E-2</v>
      </c>
      <c r="D20" s="7">
        <v>3.4599999999999999E-2</v>
      </c>
      <c r="E20" s="7">
        <v>2.76E-2</v>
      </c>
      <c r="F20" s="27">
        <v>1.61E-2</v>
      </c>
      <c r="G20" s="7">
        <v>2.6200000000000001E-2</v>
      </c>
    </row>
    <row r="21" spans="1:10" x14ac:dyDescent="0.3">
      <c r="A21" t="s">
        <v>19</v>
      </c>
      <c r="B21" s="7"/>
      <c r="C21" s="7"/>
      <c r="D21" s="7"/>
      <c r="E21" s="7"/>
      <c r="F21" s="7"/>
      <c r="G21" s="7"/>
    </row>
    <row r="22" spans="1:10" x14ac:dyDescent="0.3">
      <c r="A22" t="s">
        <v>20</v>
      </c>
      <c r="B22" s="28">
        <v>8.5500000000000007</v>
      </c>
      <c r="C22" s="41" t="s">
        <v>152</v>
      </c>
      <c r="D22" s="7"/>
      <c r="E22" s="7"/>
      <c r="F22" s="27"/>
    </row>
    <row r="23" spans="1:10" x14ac:dyDescent="0.3">
      <c r="A23" t="s">
        <v>22</v>
      </c>
      <c r="B23" s="28">
        <v>0.20499999999999999</v>
      </c>
      <c r="C23" s="7"/>
      <c r="D23" s="7"/>
      <c r="E23" s="7"/>
      <c r="F23" s="27"/>
      <c r="G23" s="1"/>
    </row>
    <row r="24" spans="1:10" x14ac:dyDescent="0.3">
      <c r="A24" s="25" t="s">
        <v>21</v>
      </c>
      <c r="B24" s="28">
        <v>46.6</v>
      </c>
      <c r="C24" s="28">
        <v>51.9</v>
      </c>
      <c r="D24" s="28">
        <v>28.3</v>
      </c>
      <c r="E24" s="28">
        <v>29.8</v>
      </c>
      <c r="F24" s="52">
        <v>24.7</v>
      </c>
      <c r="G24" s="52">
        <v>14.2</v>
      </c>
    </row>
    <row r="25" spans="1:10" x14ac:dyDescent="0.3">
      <c r="A25" t="s">
        <v>22</v>
      </c>
      <c r="B25" s="28">
        <v>1.2</v>
      </c>
      <c r="C25" s="28">
        <v>1.2</v>
      </c>
      <c r="D25" s="28">
        <v>2.2000000000000002</v>
      </c>
      <c r="E25" s="28">
        <v>2</v>
      </c>
      <c r="F25" s="52">
        <v>1.7</v>
      </c>
      <c r="G25" s="52">
        <v>2</v>
      </c>
    </row>
    <row r="26" spans="1:10" x14ac:dyDescent="0.3">
      <c r="F26" s="2"/>
    </row>
    <row r="27" spans="1:10" ht="15.6" x14ac:dyDescent="0.3">
      <c r="A27" s="1" t="s">
        <v>150</v>
      </c>
      <c r="E27" s="4" t="s">
        <v>26</v>
      </c>
      <c r="F27" s="1" t="s">
        <v>151</v>
      </c>
      <c r="I27" s="4" t="s">
        <v>27</v>
      </c>
    </row>
    <row r="28" spans="1:10" x14ac:dyDescent="0.3">
      <c r="B28" s="69" t="s">
        <v>147</v>
      </c>
      <c r="C28" s="69"/>
      <c r="D28" s="5"/>
      <c r="G28" s="69" t="s">
        <v>148</v>
      </c>
      <c r="H28" s="69"/>
      <c r="I28" s="5"/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x14ac:dyDescent="0.3">
      <c r="C30" t="s">
        <v>5</v>
      </c>
      <c r="D30" t="s">
        <v>6</v>
      </c>
      <c r="E30" t="s">
        <v>7</v>
      </c>
      <c r="F30" s="1" t="s">
        <v>155</v>
      </c>
      <c r="G30" t="s">
        <v>5</v>
      </c>
      <c r="H30" t="s">
        <v>6</v>
      </c>
      <c r="I30" t="s">
        <v>7</v>
      </c>
    </row>
    <row r="31" spans="1:10" x14ac:dyDescent="0.3">
      <c r="A31" s="45" t="s">
        <v>10</v>
      </c>
      <c r="B31" s="8" t="s">
        <v>9</v>
      </c>
      <c r="C31" s="2">
        <v>114.7</v>
      </c>
      <c r="D31" s="9">
        <v>0.15545999999999999</v>
      </c>
      <c r="E31" s="10">
        <f>D31/(-0.045+0.0625)</f>
        <v>8.8834285714285706</v>
      </c>
      <c r="F31" s="8" t="s">
        <v>9</v>
      </c>
      <c r="H31" s="2"/>
      <c r="I31" s="44"/>
      <c r="J31" s="54">
        <v>1</v>
      </c>
    </row>
    <row r="32" spans="1:10" x14ac:dyDescent="0.3">
      <c r="A32" s="45" t="s">
        <v>10</v>
      </c>
      <c r="B32" s="8" t="s">
        <v>9</v>
      </c>
      <c r="C32" s="2"/>
      <c r="D32" s="9"/>
      <c r="E32" s="10"/>
      <c r="F32" s="8" t="s">
        <v>9</v>
      </c>
      <c r="G32">
        <v>255.6</v>
      </c>
      <c r="H32" s="2">
        <v>5.0299999999999997E-2</v>
      </c>
      <c r="I32" s="10">
        <f>H32/(-0.045+0.0625)</f>
        <v>2.8742857142857137</v>
      </c>
      <c r="J32" s="50">
        <v>2</v>
      </c>
    </row>
    <row r="33" spans="1:12" x14ac:dyDescent="0.3">
      <c r="A33" s="45"/>
      <c r="E33" s="10"/>
      <c r="I33" s="10"/>
      <c r="J33" s="54"/>
    </row>
    <row r="34" spans="1:12" x14ac:dyDescent="0.3">
      <c r="A34" s="45" t="s">
        <v>10</v>
      </c>
      <c r="B34" s="13" t="s">
        <v>11</v>
      </c>
      <c r="C34">
        <v>90.1</v>
      </c>
      <c r="D34" s="9">
        <v>0.21756</v>
      </c>
      <c r="E34" s="10">
        <f>D34/(-0.045+0.0625)</f>
        <v>12.431999999999999</v>
      </c>
      <c r="F34" s="13" t="s">
        <v>11</v>
      </c>
      <c r="H34" s="2"/>
      <c r="I34" s="10"/>
      <c r="J34" s="50">
        <v>1</v>
      </c>
    </row>
    <row r="35" spans="1:12" x14ac:dyDescent="0.3">
      <c r="A35" s="45" t="s">
        <v>10</v>
      </c>
      <c r="B35" s="13" t="s">
        <v>11</v>
      </c>
      <c r="C35" s="47"/>
      <c r="D35" s="9"/>
      <c r="E35" s="10"/>
      <c r="F35" s="13" t="s">
        <v>11</v>
      </c>
      <c r="G35">
        <v>218</v>
      </c>
      <c r="H35" s="2">
        <v>6.5315999999999999E-2</v>
      </c>
      <c r="I35" s="10">
        <f>H35/(-0.045+0.0625)</f>
        <v>3.7323428571428567</v>
      </c>
      <c r="J35" s="54">
        <v>2</v>
      </c>
    </row>
    <row r="36" spans="1:12" x14ac:dyDescent="0.3">
      <c r="A36" s="45"/>
      <c r="E36" s="10"/>
      <c r="F36" s="1"/>
      <c r="I36" s="10"/>
      <c r="J36" s="50"/>
    </row>
    <row r="37" spans="1:12" x14ac:dyDescent="0.3">
      <c r="A37" s="45" t="s">
        <v>10</v>
      </c>
      <c r="B37" s="14" t="s">
        <v>12</v>
      </c>
      <c r="C37" s="2">
        <v>53.4</v>
      </c>
      <c r="D37" s="9">
        <v>8.7525000000000006E-2</v>
      </c>
      <c r="E37" s="10">
        <f>D37/(-0.045+0.0625)</f>
        <v>5.0014285714285709</v>
      </c>
      <c r="F37" s="14" t="s">
        <v>12</v>
      </c>
      <c r="H37" s="2"/>
      <c r="I37" s="10"/>
      <c r="J37" s="54">
        <v>1</v>
      </c>
    </row>
    <row r="38" spans="1:12" x14ac:dyDescent="0.3">
      <c r="A38" s="45" t="s">
        <v>10</v>
      </c>
      <c r="B38" s="14" t="s">
        <v>12</v>
      </c>
      <c r="C38" s="2"/>
      <c r="D38" s="9"/>
      <c r="E38" s="10"/>
      <c r="F38" s="14" t="s">
        <v>12</v>
      </c>
      <c r="G38">
        <v>163</v>
      </c>
      <c r="H38" s="2">
        <v>0.13203000000000001</v>
      </c>
      <c r="I38" s="10">
        <f>H38/(-0.045+0.0625)</f>
        <v>7.5445714285714285</v>
      </c>
      <c r="J38" s="50">
        <v>2</v>
      </c>
    </row>
    <row r="39" spans="1:12" x14ac:dyDescent="0.3">
      <c r="A39" s="1" t="s">
        <v>154</v>
      </c>
      <c r="E39" s="10"/>
      <c r="F39" s="33" t="s">
        <v>158</v>
      </c>
      <c r="I39" s="10"/>
      <c r="J39" s="54"/>
    </row>
    <row r="40" spans="1:12" x14ac:dyDescent="0.3">
      <c r="A40" s="45" t="s">
        <v>10</v>
      </c>
      <c r="B40" s="15" t="s">
        <v>13</v>
      </c>
      <c r="C40" s="16">
        <v>28</v>
      </c>
      <c r="D40" s="17">
        <v>5.2089999999999997E-2</v>
      </c>
      <c r="E40" s="10">
        <f>D40/(-0.045+0.0625)</f>
        <v>2.976571428571428</v>
      </c>
      <c r="F40" s="15" t="s">
        <v>13</v>
      </c>
      <c r="H40" s="16"/>
      <c r="I40" s="10"/>
      <c r="J40" s="50">
        <v>1</v>
      </c>
    </row>
    <row r="41" spans="1:12" x14ac:dyDescent="0.3">
      <c r="A41" s="45" t="s">
        <v>10</v>
      </c>
      <c r="B41" s="15" t="s">
        <v>13</v>
      </c>
      <c r="C41" s="16"/>
      <c r="D41" s="17"/>
      <c r="E41" s="10"/>
      <c r="F41" s="15" t="s">
        <v>13</v>
      </c>
      <c r="G41">
        <v>132.5</v>
      </c>
      <c r="H41" s="16">
        <v>0.11413</v>
      </c>
      <c r="I41" s="10">
        <f>H41/(-0.045+0.0625)</f>
        <v>6.5217142857142845</v>
      </c>
      <c r="J41" s="54">
        <v>2</v>
      </c>
    </row>
    <row r="42" spans="1:12" x14ac:dyDescent="0.3">
      <c r="A42" s="33"/>
      <c r="B42" s="18"/>
      <c r="C42" s="18"/>
      <c r="D42" s="18"/>
      <c r="E42" s="19"/>
    </row>
    <row r="43" spans="1:12" x14ac:dyDescent="0.3">
      <c r="A43" t="s">
        <v>14</v>
      </c>
      <c r="C43" s="18">
        <v>-0.2</v>
      </c>
      <c r="D43" s="18"/>
      <c r="E43" s="18"/>
      <c r="G43">
        <v>-0.3</v>
      </c>
    </row>
    <row r="45" spans="1:12" s="1" customFormat="1" x14ac:dyDescent="0.3">
      <c r="A45" s="3"/>
      <c r="L45" s="47"/>
    </row>
  </sheetData>
  <pageMargins left="0.7" right="0.7" top="0.75" bottom="0.75" header="0.3" footer="0.3"/>
  <pageSetup scale="87" orientation="portrait" horizontalDpi="525" verticalDpi="525" r:id="rId1"/>
  <headerFooter scaleWithDoc="0">
    <oddHeader>&amp;L&amp;D&amp;C&amp;F&amp;R&amp;A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80" zoomScaleNormal="80" workbookViewId="0">
      <selection activeCell="E41" activeCellId="3" sqref="E32 E35 E38 E41"/>
    </sheetView>
  </sheetViews>
  <sheetFormatPr defaultRowHeight="14.4" x14ac:dyDescent="0.3"/>
  <cols>
    <col min="1" max="1" width="12.5546875" customWidth="1"/>
    <col min="7" max="7" width="10.44140625" customWidth="1"/>
    <col min="8" max="8" width="2.5546875" customWidth="1"/>
    <col min="9" max="9" width="9.109375" customWidth="1"/>
    <col min="12" max="12" width="3.44140625" style="2" customWidth="1"/>
  </cols>
  <sheetData>
    <row r="1" spans="1:10" ht="18" x14ac:dyDescent="0.35">
      <c r="A1" s="1" t="s">
        <v>86</v>
      </c>
      <c r="D1" s="1"/>
      <c r="F1" s="29" t="s">
        <v>85</v>
      </c>
      <c r="G1" s="24"/>
      <c r="H1" s="56"/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27</v>
      </c>
      <c r="G2" s="30" t="s">
        <v>27</v>
      </c>
      <c r="H2" s="57"/>
      <c r="I2" s="14"/>
      <c r="J2" s="15"/>
    </row>
    <row r="3" spans="1:10" x14ac:dyDescent="0.3">
      <c r="A3" t="s">
        <v>16</v>
      </c>
      <c r="B3" s="22">
        <v>0</v>
      </c>
      <c r="C3" s="23">
        <v>7.0499999999999993E-2</v>
      </c>
      <c r="D3" s="23">
        <v>3.4200000000000001E-2</v>
      </c>
      <c r="E3" s="23">
        <v>3.9399999999999998E-2</v>
      </c>
      <c r="F3" s="24">
        <v>0.52400000000000002</v>
      </c>
      <c r="G3" s="24">
        <v>0.48199999999999998</v>
      </c>
      <c r="H3" s="56"/>
    </row>
    <row r="4" spans="1:10" x14ac:dyDescent="0.3">
      <c r="A4" t="s">
        <v>22</v>
      </c>
      <c r="B4" s="22">
        <v>0</v>
      </c>
      <c r="C4" s="23">
        <v>1.01E-2</v>
      </c>
      <c r="D4" s="23">
        <v>6.5900000000000004E-3</v>
      </c>
      <c r="E4" s="23">
        <v>6.1599999999999997E-3</v>
      </c>
      <c r="F4" s="24">
        <v>1.5699999999999999E-2</v>
      </c>
      <c r="G4" s="24">
        <v>1.61E-2</v>
      </c>
      <c r="H4" s="56"/>
    </row>
    <row r="5" spans="1:10" x14ac:dyDescent="0.3">
      <c r="A5" t="s">
        <v>17</v>
      </c>
      <c r="B5" s="23">
        <v>-0.26800000000000002</v>
      </c>
      <c r="C5" s="23">
        <v>-0.186</v>
      </c>
      <c r="D5" s="23">
        <v>-0.17799999999999999</v>
      </c>
      <c r="E5" s="23">
        <v>-0.14699999999999999</v>
      </c>
      <c r="F5" s="24">
        <v>0.187</v>
      </c>
      <c r="G5" s="24">
        <v>8.8999999999999996E-2</v>
      </c>
      <c r="H5" s="56"/>
    </row>
    <row r="6" spans="1:10" x14ac:dyDescent="0.3">
      <c r="A6" t="s">
        <v>22</v>
      </c>
      <c r="B6" s="23">
        <v>6.79E-3</v>
      </c>
      <c r="C6" s="23">
        <v>1.09E-2</v>
      </c>
      <c r="D6" s="23">
        <v>1.21E-2</v>
      </c>
      <c r="E6" s="23">
        <v>1.47E-2</v>
      </c>
      <c r="F6" s="24">
        <v>2.1999999999999999E-2</v>
      </c>
      <c r="G6" s="24">
        <v>1.77E-2</v>
      </c>
      <c r="H6" s="56"/>
    </row>
    <row r="7" spans="1:10" x14ac:dyDescent="0.3">
      <c r="A7" t="s">
        <v>18</v>
      </c>
      <c r="B7" s="23">
        <v>0.41</v>
      </c>
      <c r="C7" s="23">
        <v>0.38600000000000001</v>
      </c>
      <c r="D7" s="23">
        <v>0.38800000000000001</v>
      </c>
      <c r="E7" s="23">
        <v>0.377</v>
      </c>
      <c r="F7" s="24">
        <v>0.81599999999999995</v>
      </c>
      <c r="G7" s="23">
        <v>0.84699999999999998</v>
      </c>
      <c r="H7" s="56"/>
    </row>
    <row r="8" spans="1:10" x14ac:dyDescent="0.3">
      <c r="A8" t="s">
        <v>22</v>
      </c>
      <c r="B8" s="23">
        <v>9.8200000000000006E-3</v>
      </c>
      <c r="C8" s="23">
        <v>1.43E-2</v>
      </c>
      <c r="D8" s="23">
        <v>2.0799999999999999E-2</v>
      </c>
      <c r="E8" s="23">
        <v>3.0300000000000001E-2</v>
      </c>
      <c r="F8" s="24">
        <v>1.3100000000000001E-2</v>
      </c>
      <c r="G8" s="23">
        <v>1.2999999999999999E-2</v>
      </c>
      <c r="H8" s="56"/>
    </row>
    <row r="9" spans="1:10" x14ac:dyDescent="0.3">
      <c r="A9" t="s">
        <v>19</v>
      </c>
      <c r="B9" s="23"/>
      <c r="C9" s="23"/>
      <c r="D9" s="23"/>
      <c r="E9" s="23"/>
      <c r="F9" s="23"/>
      <c r="G9" s="23"/>
      <c r="H9" s="56"/>
    </row>
    <row r="10" spans="1:10" x14ac:dyDescent="0.3">
      <c r="A10" t="s">
        <v>20</v>
      </c>
      <c r="B10" s="32">
        <v>9.0399999999999991</v>
      </c>
      <c r="C10" s="49" t="s">
        <v>90</v>
      </c>
      <c r="D10" s="32"/>
      <c r="E10" s="32"/>
      <c r="F10" s="48"/>
      <c r="G10" s="50"/>
      <c r="H10" s="56"/>
    </row>
    <row r="11" spans="1:10" x14ac:dyDescent="0.3">
      <c r="A11" t="s">
        <v>22</v>
      </c>
      <c r="B11" s="32">
        <v>9.5299999999999996E-2</v>
      </c>
      <c r="C11" s="32"/>
      <c r="D11" s="32"/>
      <c r="E11" s="32"/>
      <c r="F11" s="48"/>
      <c r="G11" s="32"/>
      <c r="H11" s="56"/>
    </row>
    <row r="12" spans="1:10" x14ac:dyDescent="0.3">
      <c r="A12" s="25" t="s">
        <v>21</v>
      </c>
      <c r="B12" s="23">
        <v>57.9</v>
      </c>
      <c r="C12" s="23">
        <v>55</v>
      </c>
      <c r="D12" s="23">
        <v>41.8</v>
      </c>
      <c r="E12" s="24">
        <v>41.4</v>
      </c>
      <c r="F12" s="23">
        <v>34.299999999999997</v>
      </c>
      <c r="G12" s="23">
        <v>42.8</v>
      </c>
      <c r="H12" s="56"/>
    </row>
    <row r="13" spans="1:10" x14ac:dyDescent="0.3">
      <c r="A13" t="s">
        <v>22</v>
      </c>
      <c r="B13" s="23">
        <v>1.1000000000000001</v>
      </c>
      <c r="C13" s="23">
        <v>1.4</v>
      </c>
      <c r="D13" s="23">
        <v>0.7</v>
      </c>
      <c r="E13" s="24">
        <v>1.1000000000000001</v>
      </c>
      <c r="F13" s="23">
        <v>1.5</v>
      </c>
      <c r="G13" s="23">
        <v>3.5</v>
      </c>
      <c r="H13" s="56"/>
    </row>
    <row r="14" spans="1:10" x14ac:dyDescent="0.3">
      <c r="A14" s="1"/>
      <c r="B14" s="23"/>
      <c r="C14" s="23"/>
      <c r="D14" s="23"/>
      <c r="E14" s="23"/>
      <c r="F14" s="24"/>
      <c r="H14" s="56"/>
    </row>
    <row r="15" spans="1:10" x14ac:dyDescent="0.3">
      <c r="A15" t="s">
        <v>16</v>
      </c>
      <c r="B15" s="26">
        <v>0</v>
      </c>
      <c r="C15" s="7">
        <v>8.3400000000000002E-2</v>
      </c>
      <c r="D15" s="7">
        <f>1-0.0967</f>
        <v>0.90329999999999999</v>
      </c>
      <c r="E15" s="7">
        <v>0.77700000000000002</v>
      </c>
      <c r="F15" s="27">
        <v>0.49399999999999999</v>
      </c>
      <c r="G15" s="27">
        <v>0.34699999999999998</v>
      </c>
      <c r="H15" s="56"/>
    </row>
    <row r="16" spans="1:10" x14ac:dyDescent="0.3">
      <c r="A16" t="s">
        <v>22</v>
      </c>
      <c r="B16" s="26">
        <v>0</v>
      </c>
      <c r="C16" s="7">
        <v>1.7999999999999999E-2</v>
      </c>
      <c r="D16" s="7">
        <v>2.0299999999999999E-2</v>
      </c>
      <c r="E16" s="7">
        <v>8.6700000000000006E-3</v>
      </c>
      <c r="F16" s="27">
        <v>2.2100000000000002E-2</v>
      </c>
      <c r="G16" s="7">
        <v>1.9099999999999999E-2</v>
      </c>
      <c r="H16" s="56"/>
    </row>
    <row r="17" spans="1:10" x14ac:dyDescent="0.3">
      <c r="A17" t="s">
        <v>17</v>
      </c>
      <c r="B17" s="7">
        <v>-0.26900000000000002</v>
      </c>
      <c r="C17" s="7">
        <v>-0.17399999999999999</v>
      </c>
      <c r="D17" s="7">
        <v>-0.312</v>
      </c>
      <c r="E17" s="7">
        <v>-0.44600000000000001</v>
      </c>
      <c r="F17" s="27">
        <v>0.16500000000000001</v>
      </c>
      <c r="G17" s="7">
        <f>1-0.022</f>
        <v>0.97799999999999998</v>
      </c>
      <c r="H17" s="56"/>
    </row>
    <row r="18" spans="1:10" x14ac:dyDescent="0.3">
      <c r="A18" t="s">
        <v>22</v>
      </c>
      <c r="B18" s="7">
        <v>7.2100000000000003E-3</v>
      </c>
      <c r="C18" s="7">
        <v>2.2499999999999999E-2</v>
      </c>
      <c r="D18" s="7">
        <v>2.4299999999999999E-2</v>
      </c>
      <c r="E18" s="7">
        <v>1.3599999999999999E-2</v>
      </c>
      <c r="F18" s="27">
        <v>4.1700000000000001E-2</v>
      </c>
      <c r="G18" s="7">
        <v>5.7299999999999997E-2</v>
      </c>
      <c r="H18" s="56"/>
    </row>
    <row r="19" spans="1:10" x14ac:dyDescent="0.3">
      <c r="A19" t="s">
        <v>18</v>
      </c>
      <c r="B19" s="7">
        <v>0.39600000000000002</v>
      </c>
      <c r="C19" s="7">
        <v>0.39800000000000002</v>
      </c>
      <c r="D19" s="7">
        <v>0.253</v>
      </c>
      <c r="E19" s="7">
        <v>0.157</v>
      </c>
      <c r="F19" s="27">
        <v>0.77100000000000002</v>
      </c>
      <c r="G19" s="7">
        <v>0.69599999999999995</v>
      </c>
      <c r="H19" s="56"/>
    </row>
    <row r="20" spans="1:10" x14ac:dyDescent="0.3">
      <c r="A20" t="s">
        <v>22</v>
      </c>
      <c r="B20" s="7">
        <v>1.5900000000000001E-2</v>
      </c>
      <c r="C20" s="7">
        <v>1.4999999999999999E-2</v>
      </c>
      <c r="D20" s="7">
        <v>5.6800000000000003E-2</v>
      </c>
      <c r="E20" s="7">
        <v>5.28E-2</v>
      </c>
      <c r="F20" s="27">
        <v>2.3199999999999998E-2</v>
      </c>
      <c r="G20" s="7">
        <v>8.8099999999999998E-2</v>
      </c>
      <c r="H20" s="56"/>
    </row>
    <row r="21" spans="1:10" x14ac:dyDescent="0.3">
      <c r="A21" t="s">
        <v>19</v>
      </c>
      <c r="B21" s="7"/>
      <c r="C21" s="7"/>
      <c r="D21" s="7"/>
      <c r="E21" s="7"/>
      <c r="F21" s="7"/>
      <c r="G21" s="7"/>
      <c r="H21" s="56"/>
    </row>
    <row r="22" spans="1:10" x14ac:dyDescent="0.3">
      <c r="A22" t="s">
        <v>20</v>
      </c>
      <c r="B22" s="7">
        <v>8.9</v>
      </c>
      <c r="C22" s="41" t="s">
        <v>91</v>
      </c>
      <c r="D22" s="7"/>
      <c r="E22" s="7"/>
      <c r="F22" s="27"/>
      <c r="H22" s="56"/>
    </row>
    <row r="23" spans="1:10" x14ac:dyDescent="0.3">
      <c r="A23" t="s">
        <v>22</v>
      </c>
      <c r="B23" s="7">
        <v>0.12</v>
      </c>
      <c r="C23" s="7"/>
      <c r="D23" s="7"/>
      <c r="E23" s="7"/>
      <c r="F23" s="27"/>
      <c r="G23" s="1"/>
      <c r="H23" s="56"/>
    </row>
    <row r="24" spans="1:10" x14ac:dyDescent="0.3">
      <c r="A24" s="25" t="s">
        <v>21</v>
      </c>
      <c r="B24" s="28">
        <v>56.5</v>
      </c>
      <c r="C24" s="28">
        <v>54.8</v>
      </c>
      <c r="D24" s="28">
        <v>40.5</v>
      </c>
      <c r="E24" s="28">
        <v>40.299999999999997</v>
      </c>
      <c r="F24" s="52">
        <v>32.200000000000003</v>
      </c>
      <c r="G24" s="52">
        <v>39.6</v>
      </c>
      <c r="H24" s="56"/>
    </row>
    <row r="25" spans="1:10" x14ac:dyDescent="0.3">
      <c r="A25" t="s">
        <v>22</v>
      </c>
      <c r="B25" s="28">
        <v>1.7</v>
      </c>
      <c r="C25" s="28">
        <v>1.8</v>
      </c>
      <c r="D25" s="28">
        <v>2.6</v>
      </c>
      <c r="E25" s="51">
        <v>1.7</v>
      </c>
      <c r="F25" s="52">
        <v>1.5</v>
      </c>
      <c r="G25" s="52">
        <v>4.5999999999999996</v>
      </c>
      <c r="H25" s="56"/>
    </row>
    <row r="26" spans="1:10" x14ac:dyDescent="0.3">
      <c r="F26" s="2"/>
      <c r="H26" s="56"/>
    </row>
    <row r="27" spans="1:10" ht="15.6" x14ac:dyDescent="0.3">
      <c r="A27" s="1" t="s">
        <v>87</v>
      </c>
      <c r="E27" s="4" t="s">
        <v>26</v>
      </c>
      <c r="F27" s="59" t="s">
        <v>92</v>
      </c>
      <c r="H27" s="56"/>
    </row>
    <row r="28" spans="1:10" x14ac:dyDescent="0.3">
      <c r="B28" t="s">
        <v>0</v>
      </c>
      <c r="D28" s="5" t="s">
        <v>89</v>
      </c>
      <c r="H28" s="56"/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H29" s="56"/>
    </row>
    <row r="30" spans="1:10" x14ac:dyDescent="0.3">
      <c r="C30" t="s">
        <v>5</v>
      </c>
      <c r="D30" t="s">
        <v>6</v>
      </c>
      <c r="E30" t="s">
        <v>7</v>
      </c>
      <c r="F30" s="1"/>
      <c r="H30" s="56"/>
    </row>
    <row r="31" spans="1:10" x14ac:dyDescent="0.3">
      <c r="A31" s="45" t="s">
        <v>10</v>
      </c>
      <c r="B31" s="8" t="s">
        <v>9</v>
      </c>
      <c r="C31" s="2"/>
      <c r="D31" s="9"/>
      <c r="E31" s="10"/>
      <c r="F31" s="8"/>
      <c r="H31" s="56"/>
      <c r="I31" s="10"/>
      <c r="J31" s="54"/>
    </row>
    <row r="32" spans="1:10" x14ac:dyDescent="0.3">
      <c r="A32" s="26" t="s">
        <v>8</v>
      </c>
      <c r="B32" s="8" t="s">
        <v>9</v>
      </c>
      <c r="C32" s="2">
        <v>149.30000000000001</v>
      </c>
      <c r="D32" s="9">
        <v>5.3341E-2</v>
      </c>
      <c r="E32" s="10">
        <f t="shared" ref="E32:E41" si="0">D32/(-0.045+0.0625)</f>
        <v>3.0480571428571426</v>
      </c>
      <c r="F32" s="8"/>
      <c r="H32" s="56"/>
      <c r="I32" s="10"/>
      <c r="J32" s="50"/>
    </row>
    <row r="33" spans="1:12" x14ac:dyDescent="0.3">
      <c r="E33" s="10"/>
      <c r="H33" s="56"/>
      <c r="I33" s="10"/>
      <c r="J33" s="54"/>
    </row>
    <row r="34" spans="1:12" x14ac:dyDescent="0.3">
      <c r="A34" s="45" t="s">
        <v>10</v>
      </c>
      <c r="B34" s="13" t="s">
        <v>11</v>
      </c>
      <c r="C34" s="16"/>
      <c r="D34" s="9"/>
      <c r="E34" s="10"/>
      <c r="F34" s="13"/>
      <c r="H34" s="56"/>
      <c r="I34" s="10"/>
      <c r="J34" s="54"/>
    </row>
    <row r="35" spans="1:12" x14ac:dyDescent="0.3">
      <c r="A35" s="26" t="s">
        <v>8</v>
      </c>
      <c r="B35" s="13" t="s">
        <v>11</v>
      </c>
      <c r="C35" s="16">
        <v>113.2</v>
      </c>
      <c r="D35" s="9">
        <v>6.5373000000000001E-2</v>
      </c>
      <c r="E35" s="10">
        <f t="shared" si="0"/>
        <v>3.7355999999999998</v>
      </c>
      <c r="F35" s="13"/>
      <c r="H35" s="56"/>
      <c r="I35" s="10"/>
      <c r="J35" s="50"/>
    </row>
    <row r="36" spans="1:12" x14ac:dyDescent="0.3">
      <c r="A36" s="25"/>
      <c r="E36" s="10"/>
      <c r="F36" s="1"/>
      <c r="H36" s="56"/>
      <c r="I36" s="10"/>
      <c r="J36" s="50"/>
    </row>
    <row r="37" spans="1:12" x14ac:dyDescent="0.3">
      <c r="A37" s="45" t="s">
        <v>10</v>
      </c>
      <c r="B37" s="14" t="s">
        <v>12</v>
      </c>
      <c r="C37" s="2"/>
      <c r="D37" s="9"/>
      <c r="E37" s="10"/>
      <c r="F37" s="14"/>
      <c r="H37" s="56"/>
      <c r="I37" s="10"/>
      <c r="J37" s="54"/>
    </row>
    <row r="38" spans="1:12" x14ac:dyDescent="0.3">
      <c r="A38" s="26" t="s">
        <v>8</v>
      </c>
      <c r="B38" s="14" t="s">
        <v>12</v>
      </c>
      <c r="C38" s="2">
        <v>68.2</v>
      </c>
      <c r="D38" s="9">
        <v>6.1926000000000002E-2</v>
      </c>
      <c r="E38" s="10">
        <f t="shared" si="0"/>
        <v>3.5386285714285712</v>
      </c>
      <c r="F38" s="14"/>
      <c r="H38" s="56"/>
      <c r="I38" s="10"/>
      <c r="J38" s="50"/>
    </row>
    <row r="39" spans="1:12" x14ac:dyDescent="0.3">
      <c r="A39" s="25"/>
      <c r="E39" s="10"/>
      <c r="H39" s="56"/>
      <c r="I39" s="10"/>
      <c r="J39" s="54"/>
    </row>
    <row r="40" spans="1:12" x14ac:dyDescent="0.3">
      <c r="A40" s="45" t="s">
        <v>10</v>
      </c>
      <c r="B40" s="15" t="s">
        <v>13</v>
      </c>
      <c r="C40" s="16"/>
      <c r="D40" s="17"/>
      <c r="E40" s="10"/>
      <c r="F40" s="15"/>
      <c r="H40" s="58"/>
      <c r="I40" s="10"/>
      <c r="J40" s="54"/>
    </row>
    <row r="41" spans="1:12" x14ac:dyDescent="0.3">
      <c r="A41" s="26" t="s">
        <v>8</v>
      </c>
      <c r="B41" s="15" t="s">
        <v>13</v>
      </c>
      <c r="C41" s="16">
        <v>35</v>
      </c>
      <c r="D41" s="17">
        <v>3.4588000000000001E-2</v>
      </c>
      <c r="E41" s="10">
        <f t="shared" si="0"/>
        <v>1.9764571428571427</v>
      </c>
      <c r="F41" s="15"/>
      <c r="H41" s="58"/>
      <c r="I41" s="10"/>
      <c r="J41" s="50"/>
    </row>
    <row r="42" spans="1:12" x14ac:dyDescent="0.3">
      <c r="A42" s="33"/>
      <c r="B42" s="18"/>
      <c r="C42" s="18"/>
      <c r="D42" s="18"/>
      <c r="E42" s="19"/>
      <c r="H42" s="56"/>
    </row>
    <row r="43" spans="1:12" x14ac:dyDescent="0.3">
      <c r="A43" t="s">
        <v>14</v>
      </c>
      <c r="C43" s="20" t="s">
        <v>88</v>
      </c>
      <c r="D43" s="18"/>
      <c r="E43" s="18"/>
      <c r="H43" s="56"/>
    </row>
    <row r="45" spans="1:12" s="1" customFormat="1" x14ac:dyDescent="0.3">
      <c r="A45" s="3"/>
      <c r="L45" s="47"/>
    </row>
  </sheetData>
  <pageMargins left="0.7" right="0.7" top="0.75" bottom="0.75" header="0.3" footer="0.3"/>
  <pageSetup orientation="portrait" horizontalDpi="525" verticalDpi="525" r:id="rId1"/>
  <headerFooter scaleWithDoc="0">
    <oddHeader>&amp;L&amp;D&amp;C&amp;F&amp;R&amp;A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Y1" zoomScale="80" zoomScaleNormal="80" workbookViewId="0">
      <selection activeCell="Z41" activeCellId="3" sqref="Z32 Z35 Z38 Z41"/>
    </sheetView>
  </sheetViews>
  <sheetFormatPr defaultRowHeight="14.4" x14ac:dyDescent="0.3"/>
  <cols>
    <col min="1" max="1" width="22.109375" customWidth="1"/>
    <col min="7" max="7" width="4" style="2" customWidth="1"/>
    <col min="8" max="8" width="22.44140625" customWidth="1"/>
    <col min="14" max="14" width="4.109375" customWidth="1"/>
    <col min="15" max="15" width="22.109375" customWidth="1"/>
    <col min="21" max="21" width="4" customWidth="1"/>
    <col min="22" max="22" width="23.6640625" customWidth="1"/>
    <col min="28" max="28" width="3" customWidth="1"/>
  </cols>
  <sheetData>
    <row r="1" spans="1:28" ht="18" x14ac:dyDescent="0.35">
      <c r="A1" s="3" t="s">
        <v>24</v>
      </c>
      <c r="D1" s="1"/>
      <c r="F1" s="29" t="s">
        <v>23</v>
      </c>
      <c r="G1" s="31"/>
      <c r="H1" s="3" t="s">
        <v>37</v>
      </c>
      <c r="K1" s="1"/>
      <c r="M1" s="29" t="s">
        <v>36</v>
      </c>
      <c r="N1" s="31"/>
      <c r="O1" s="3" t="s">
        <v>43</v>
      </c>
      <c r="R1" s="1" t="s">
        <v>45</v>
      </c>
      <c r="T1" s="29" t="s">
        <v>42</v>
      </c>
      <c r="U1" s="31"/>
      <c r="V1" s="3" t="s">
        <v>136</v>
      </c>
      <c r="Y1" s="1"/>
      <c r="AA1" s="65" t="s">
        <v>134</v>
      </c>
      <c r="AB1" s="31"/>
    </row>
    <row r="2" spans="1:28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1"/>
      <c r="H2" s="21" t="s">
        <v>15</v>
      </c>
      <c r="I2" s="13" t="s">
        <v>11</v>
      </c>
      <c r="J2" s="8" t="s">
        <v>9</v>
      </c>
      <c r="K2" s="14" t="s">
        <v>12</v>
      </c>
      <c r="L2" s="15" t="s">
        <v>13</v>
      </c>
      <c r="M2" s="30" t="s">
        <v>26</v>
      </c>
      <c r="N2" s="31"/>
      <c r="O2" s="21" t="s">
        <v>15</v>
      </c>
      <c r="P2" s="13" t="s">
        <v>11</v>
      </c>
      <c r="Q2" s="8" t="s">
        <v>9</v>
      </c>
      <c r="R2" s="14" t="s">
        <v>12</v>
      </c>
      <c r="S2" s="15" t="s">
        <v>13</v>
      </c>
      <c r="T2" s="30" t="s">
        <v>26</v>
      </c>
      <c r="U2" s="31"/>
      <c r="V2" s="21" t="s">
        <v>15</v>
      </c>
      <c r="W2" s="13" t="s">
        <v>11</v>
      </c>
      <c r="X2" s="8" t="s">
        <v>9</v>
      </c>
      <c r="Y2" s="14" t="s">
        <v>12</v>
      </c>
      <c r="Z2" s="15" t="s">
        <v>13</v>
      </c>
      <c r="AA2" s="30" t="s">
        <v>26</v>
      </c>
      <c r="AB2" s="31"/>
    </row>
    <row r="3" spans="1:28" x14ac:dyDescent="0.3">
      <c r="A3" t="s">
        <v>16</v>
      </c>
      <c r="B3" s="26">
        <v>0</v>
      </c>
      <c r="C3" s="7">
        <f>1-0.0793</f>
        <v>0.92069999999999996</v>
      </c>
      <c r="D3" s="7">
        <v>0.86199999999999999</v>
      </c>
      <c r="E3" s="7">
        <v>0.79600000000000004</v>
      </c>
      <c r="F3" s="27">
        <v>0.47299999999999998</v>
      </c>
      <c r="G3" s="31"/>
      <c r="H3" t="s">
        <v>16</v>
      </c>
      <c r="I3" s="26">
        <v>0</v>
      </c>
      <c r="J3" s="7">
        <v>6.6400000000000001E-3</v>
      </c>
      <c r="K3" s="7">
        <v>0.86</v>
      </c>
      <c r="L3" s="7">
        <v>0.80900000000000005</v>
      </c>
      <c r="M3" s="27">
        <v>0.45800000000000002</v>
      </c>
      <c r="N3" s="31"/>
      <c r="O3" t="s">
        <v>16</v>
      </c>
      <c r="P3" s="26">
        <v>0</v>
      </c>
      <c r="Q3" s="7">
        <v>8.43E-2</v>
      </c>
      <c r="R3" s="7">
        <v>0.875</v>
      </c>
      <c r="S3" s="7">
        <v>0.76900000000000002</v>
      </c>
      <c r="T3" s="27">
        <v>0.54</v>
      </c>
      <c r="U3" s="31"/>
      <c r="V3" t="s">
        <v>16</v>
      </c>
      <c r="W3" s="26">
        <v>0</v>
      </c>
      <c r="X3" s="7">
        <v>1.26E-2</v>
      </c>
      <c r="Y3" s="7">
        <v>0.84099999999999997</v>
      </c>
      <c r="Z3" s="7">
        <v>0.80500000000000005</v>
      </c>
      <c r="AA3" s="27">
        <v>0.40899999999999997</v>
      </c>
      <c r="AB3" s="31"/>
    </row>
    <row r="4" spans="1:28" x14ac:dyDescent="0.3">
      <c r="A4" t="s">
        <v>22</v>
      </c>
      <c r="B4" s="26">
        <v>0</v>
      </c>
      <c r="C4" s="7">
        <v>0.03</v>
      </c>
      <c r="D4" s="7">
        <v>0.02</v>
      </c>
      <c r="E4" s="7">
        <v>0.03</v>
      </c>
      <c r="F4" s="27">
        <v>0.02</v>
      </c>
      <c r="G4" s="31"/>
      <c r="H4" t="s">
        <v>22</v>
      </c>
      <c r="I4" s="26">
        <v>0</v>
      </c>
      <c r="J4" s="7">
        <v>2.7E-2</v>
      </c>
      <c r="K4" s="7">
        <v>2.5999999999999999E-2</v>
      </c>
      <c r="L4" s="7">
        <v>3.5999999999999997E-2</v>
      </c>
      <c r="M4" s="27">
        <v>1.7000000000000001E-2</v>
      </c>
      <c r="N4" s="31"/>
      <c r="O4" t="s">
        <v>22</v>
      </c>
      <c r="P4" s="26">
        <v>0</v>
      </c>
      <c r="Q4" s="7">
        <v>1.8200000000000001E-2</v>
      </c>
      <c r="R4" s="7">
        <v>2.7300000000000001E-2</v>
      </c>
      <c r="S4" s="7">
        <v>2.35E-2</v>
      </c>
      <c r="T4" s="27">
        <v>1.38E-2</v>
      </c>
      <c r="U4" s="31"/>
      <c r="V4" t="s">
        <v>22</v>
      </c>
      <c r="W4" s="26">
        <v>0</v>
      </c>
      <c r="X4" s="7">
        <v>1.21E-2</v>
      </c>
      <c r="Y4" s="7">
        <v>1.9800000000000002E-2</v>
      </c>
      <c r="Z4" s="7">
        <v>1.7999999999999999E-2</v>
      </c>
      <c r="AA4" s="27">
        <v>1.7399999999999999E-2</v>
      </c>
      <c r="AB4" s="31"/>
    </row>
    <row r="5" spans="1:28" x14ac:dyDescent="0.3">
      <c r="A5" t="s">
        <v>17</v>
      </c>
      <c r="B5" s="7">
        <v>-0.28299999999999997</v>
      </c>
      <c r="C5" s="7">
        <v>-0.36499999999999999</v>
      </c>
      <c r="D5" s="7">
        <v>-0.35899999999999999</v>
      </c>
      <c r="E5" s="7">
        <v>-0.5</v>
      </c>
      <c r="F5" s="27">
        <v>-0.876</v>
      </c>
      <c r="G5" s="31"/>
      <c r="H5" t="s">
        <v>17</v>
      </c>
      <c r="I5" s="7">
        <v>-0.27500000000000002</v>
      </c>
      <c r="J5" s="7">
        <v>-0.26700000000000002</v>
      </c>
      <c r="K5" s="7">
        <v>-0.41099999999999998</v>
      </c>
      <c r="L5" s="7">
        <v>0.56200000000000006</v>
      </c>
      <c r="M5" s="27">
        <v>0.113</v>
      </c>
      <c r="N5" s="31"/>
      <c r="O5" t="s">
        <v>17</v>
      </c>
      <c r="P5" s="7">
        <v>-0.254</v>
      </c>
      <c r="Q5" s="7">
        <v>0.19800000000000001</v>
      </c>
      <c r="R5" s="7">
        <v>-0.39400000000000002</v>
      </c>
      <c r="S5" s="7">
        <v>0.46</v>
      </c>
      <c r="T5" s="27">
        <v>0.32600000000000001</v>
      </c>
      <c r="U5" s="31"/>
      <c r="V5" t="s">
        <v>17</v>
      </c>
      <c r="W5" s="7">
        <v>-0.25900000000000001</v>
      </c>
      <c r="X5" s="7">
        <v>-0.25800000000000001</v>
      </c>
      <c r="Y5" s="7">
        <v>-0.42099999999999999</v>
      </c>
      <c r="Z5" s="7">
        <v>-0.48399999999999999</v>
      </c>
      <c r="AA5" s="27">
        <v>-0.93500000000000005</v>
      </c>
      <c r="AB5" s="31"/>
    </row>
    <row r="6" spans="1:28" x14ac:dyDescent="0.3">
      <c r="A6" t="s">
        <v>22</v>
      </c>
      <c r="B6" s="7">
        <v>1.2E-2</v>
      </c>
      <c r="C6" s="7">
        <v>0.03</v>
      </c>
      <c r="D6" s="7">
        <v>0.03</v>
      </c>
      <c r="E6" s="7">
        <v>0.04</v>
      </c>
      <c r="F6" s="27">
        <v>0.04</v>
      </c>
      <c r="G6" s="31"/>
      <c r="H6" t="s">
        <v>22</v>
      </c>
      <c r="I6" s="7">
        <v>1.4E-2</v>
      </c>
      <c r="J6" s="7">
        <v>2.9000000000000001E-2</v>
      </c>
      <c r="K6" s="7">
        <v>7.0999999999999994E-2</v>
      </c>
      <c r="L6" s="7">
        <v>0.03</v>
      </c>
      <c r="M6" s="27">
        <v>4.2000000000000003E-2</v>
      </c>
      <c r="N6" s="31"/>
      <c r="O6" t="s">
        <v>22</v>
      </c>
      <c r="P6" s="7">
        <v>8.0000000000000002E-3</v>
      </c>
      <c r="Q6" s="7">
        <v>3.2000000000000001E-2</v>
      </c>
      <c r="R6" s="7">
        <v>2.7E-2</v>
      </c>
      <c r="S6" s="7">
        <v>0.32</v>
      </c>
      <c r="T6" s="27">
        <v>2.3E-2</v>
      </c>
      <c r="U6" s="31"/>
      <c r="V6" t="s">
        <v>22</v>
      </c>
      <c r="W6" s="7">
        <v>6.4200000000000004E-3</v>
      </c>
      <c r="X6" s="7">
        <v>1.5599999999999999E-2</v>
      </c>
      <c r="Y6" s="7">
        <v>2.7900000000000001E-2</v>
      </c>
      <c r="Z6" s="7">
        <v>2.5000000000000001E-2</v>
      </c>
      <c r="AA6" s="27">
        <v>3.5700000000000003E-2</v>
      </c>
      <c r="AB6" s="31"/>
    </row>
    <row r="7" spans="1:28" x14ac:dyDescent="0.3">
      <c r="A7" t="s">
        <v>18</v>
      </c>
      <c r="B7" s="7">
        <v>0.32300000000000001</v>
      </c>
      <c r="C7" s="7">
        <v>0.313</v>
      </c>
      <c r="D7" s="7">
        <v>0.18099999999999999</v>
      </c>
      <c r="E7" s="7">
        <v>0.17899999999999999</v>
      </c>
      <c r="F7" s="27">
        <v>-0.221</v>
      </c>
      <c r="G7" s="31"/>
      <c r="H7" t="s">
        <v>18</v>
      </c>
      <c r="I7" s="7">
        <v>0.30299999999999999</v>
      </c>
      <c r="J7" s="7">
        <v>0.32700000000000001</v>
      </c>
      <c r="K7" s="7">
        <v>0.19700000000000001</v>
      </c>
      <c r="L7" s="7">
        <v>0.11</v>
      </c>
      <c r="M7" s="27">
        <v>0.82399999999999995</v>
      </c>
      <c r="N7" s="31"/>
      <c r="O7" t="s">
        <v>18</v>
      </c>
      <c r="P7" s="7">
        <v>0.29399999999999998</v>
      </c>
      <c r="Q7" s="7">
        <v>0.41699999999999998</v>
      </c>
      <c r="R7" s="7">
        <v>0.20300000000000001</v>
      </c>
      <c r="S7" s="7">
        <v>1.23E-2</v>
      </c>
      <c r="T7" s="27">
        <v>0.79500000000000004</v>
      </c>
      <c r="U7" s="31"/>
      <c r="V7" t="s">
        <v>18</v>
      </c>
      <c r="W7" s="7">
        <v>0.30499999999999999</v>
      </c>
      <c r="X7" s="7">
        <v>0.315</v>
      </c>
      <c r="Y7" s="7">
        <v>0.17499999999999999</v>
      </c>
      <c r="Z7" s="7">
        <v>9.9000000000000005E-2</v>
      </c>
      <c r="AA7" s="27">
        <v>0.80500000000000005</v>
      </c>
      <c r="AB7" s="31"/>
    </row>
    <row r="8" spans="1:28" x14ac:dyDescent="0.3">
      <c r="A8" t="s">
        <v>22</v>
      </c>
      <c r="B8" s="7">
        <v>1.7999999999999999E-2</v>
      </c>
      <c r="C8" s="7">
        <v>2.9000000000000001E-2</v>
      </c>
      <c r="D8" s="7">
        <v>8.2000000000000003E-2</v>
      </c>
      <c r="E8" s="7">
        <v>7.2999999999999995E-2</v>
      </c>
      <c r="F8" s="27">
        <v>2.5000000000000001E-2</v>
      </c>
      <c r="G8" s="31"/>
      <c r="H8" t="s">
        <v>22</v>
      </c>
      <c r="I8" s="7">
        <v>1.0999999999999999E-2</v>
      </c>
      <c r="J8" s="7">
        <v>3.3000000000000002E-2</v>
      </c>
      <c r="K8" s="7">
        <v>0.06</v>
      </c>
      <c r="L8" s="7">
        <v>6.7000000000000004E-2</v>
      </c>
      <c r="M8" s="27">
        <v>0.05</v>
      </c>
      <c r="N8" s="31"/>
      <c r="O8" t="s">
        <v>22</v>
      </c>
      <c r="P8" s="7">
        <v>9.4999999999999998E-3</v>
      </c>
      <c r="Q8" s="7">
        <v>0.28199999999999997</v>
      </c>
      <c r="R8" s="7">
        <v>4.9000000000000002E-2</v>
      </c>
      <c r="S8" s="7">
        <v>2.9000000000000001E-2</v>
      </c>
      <c r="T8" s="27">
        <v>1.4999999999999999E-2</v>
      </c>
      <c r="U8" s="31"/>
      <c r="V8" t="s">
        <v>22</v>
      </c>
      <c r="W8" s="7">
        <v>8.3300000000000006E-3</v>
      </c>
      <c r="X8" s="7">
        <v>1.2500000000000001E-2</v>
      </c>
      <c r="Y8" s="7">
        <v>3.27E-2</v>
      </c>
      <c r="Z8" s="7">
        <v>3.5099999999999999E-2</v>
      </c>
      <c r="AA8" s="27">
        <v>2.2599999999999999E-2</v>
      </c>
      <c r="AB8" s="31"/>
    </row>
    <row r="9" spans="1:28" x14ac:dyDescent="0.3">
      <c r="A9" t="s">
        <v>19</v>
      </c>
      <c r="B9" s="7"/>
      <c r="C9" s="7"/>
      <c r="D9" s="7"/>
      <c r="E9" s="7"/>
      <c r="F9" s="7"/>
      <c r="G9" s="31"/>
      <c r="H9" t="s">
        <v>19</v>
      </c>
      <c r="I9" s="7"/>
      <c r="J9" s="7"/>
      <c r="K9" s="7"/>
      <c r="L9" s="7"/>
      <c r="M9" s="7"/>
      <c r="N9" s="31"/>
      <c r="O9" t="s">
        <v>19</v>
      </c>
      <c r="P9" s="7"/>
      <c r="Q9" s="7"/>
      <c r="R9" s="7"/>
      <c r="S9" s="7"/>
      <c r="T9" s="7"/>
      <c r="U9" s="31"/>
      <c r="V9" t="s">
        <v>19</v>
      </c>
      <c r="W9" s="7"/>
      <c r="X9" s="7"/>
      <c r="Y9" s="7"/>
      <c r="Z9" s="7"/>
      <c r="AA9" s="7"/>
      <c r="AB9" s="31"/>
    </row>
    <row r="10" spans="1:28" x14ac:dyDescent="0.3">
      <c r="A10" t="s">
        <v>20</v>
      </c>
      <c r="B10" s="7">
        <v>8.4</v>
      </c>
      <c r="C10" s="41" t="s">
        <v>50</v>
      </c>
      <c r="D10" s="7"/>
      <c r="E10" s="7"/>
      <c r="F10" s="27"/>
      <c r="G10" s="31"/>
      <c r="H10" t="s">
        <v>20</v>
      </c>
      <c r="I10" s="7">
        <v>8.6199999999999992</v>
      </c>
      <c r="J10" s="41" t="s">
        <v>52</v>
      </c>
      <c r="K10" s="7"/>
      <c r="L10" s="7"/>
      <c r="M10" s="27"/>
      <c r="N10" s="31"/>
      <c r="O10" t="s">
        <v>20</v>
      </c>
      <c r="P10" s="7">
        <v>8.44</v>
      </c>
      <c r="Q10" s="41" t="s">
        <v>51</v>
      </c>
      <c r="R10" s="7"/>
      <c r="S10" s="7"/>
      <c r="T10" s="27"/>
      <c r="U10" s="31"/>
      <c r="V10" t="s">
        <v>20</v>
      </c>
      <c r="W10" s="7">
        <v>9.99</v>
      </c>
      <c r="X10" s="41" t="s">
        <v>138</v>
      </c>
      <c r="Y10" s="7"/>
      <c r="Z10" s="7"/>
      <c r="AA10" s="27"/>
      <c r="AB10" s="31"/>
    </row>
    <row r="11" spans="1:28" x14ac:dyDescent="0.3">
      <c r="A11" t="s">
        <v>22</v>
      </c>
      <c r="B11" s="7">
        <v>0.123</v>
      </c>
      <c r="C11" s="7"/>
      <c r="D11" s="7"/>
      <c r="E11" s="7"/>
      <c r="F11" s="27"/>
      <c r="G11" s="31"/>
      <c r="H11" t="s">
        <v>22</v>
      </c>
      <c r="I11" s="7">
        <v>0.193</v>
      </c>
      <c r="J11" s="7"/>
      <c r="K11" s="7"/>
      <c r="L11" s="7"/>
      <c r="M11" s="27"/>
      <c r="N11" s="31"/>
      <c r="O11" t="s">
        <v>22</v>
      </c>
      <c r="P11" s="7">
        <v>0.29799999999999999</v>
      </c>
      <c r="Q11" s="7"/>
      <c r="R11" s="7"/>
      <c r="S11" s="7"/>
      <c r="T11" s="27"/>
      <c r="U11" s="31"/>
      <c r="V11" t="s">
        <v>22</v>
      </c>
      <c r="W11" s="7">
        <v>0.215</v>
      </c>
      <c r="X11" s="7"/>
      <c r="Y11" s="7"/>
      <c r="Z11" s="7"/>
      <c r="AA11" s="27"/>
      <c r="AB11" s="31"/>
    </row>
    <row r="12" spans="1:28" x14ac:dyDescent="0.3">
      <c r="A12" s="25" t="s">
        <v>21</v>
      </c>
      <c r="B12" s="7">
        <v>54.3</v>
      </c>
      <c r="C12" s="7">
        <v>45.9</v>
      </c>
      <c r="D12" s="7">
        <v>25.5</v>
      </c>
      <c r="E12" s="7">
        <v>29.7</v>
      </c>
      <c r="F12" s="27">
        <v>41.5</v>
      </c>
      <c r="G12" s="31"/>
      <c r="H12" s="25" t="s">
        <v>21</v>
      </c>
      <c r="I12" s="7">
        <v>57.6</v>
      </c>
      <c r="J12" s="7">
        <v>54.2</v>
      </c>
      <c r="K12" s="7">
        <v>47.3</v>
      </c>
      <c r="L12" s="7">
        <v>36.5</v>
      </c>
      <c r="M12" s="27">
        <v>46.1</v>
      </c>
      <c r="N12" s="31"/>
      <c r="O12" s="25" t="s">
        <v>21</v>
      </c>
      <c r="P12" s="7">
        <v>58.4</v>
      </c>
      <c r="Q12" s="7">
        <v>57.3</v>
      </c>
      <c r="R12" s="36">
        <v>33.299999999999997</v>
      </c>
      <c r="S12" s="7">
        <v>26.6</v>
      </c>
      <c r="T12" s="27">
        <v>20.6</v>
      </c>
      <c r="U12" s="31"/>
      <c r="V12" s="25" t="s">
        <v>21</v>
      </c>
      <c r="W12" s="7">
        <v>50.4</v>
      </c>
      <c r="X12" s="7">
        <v>50.3</v>
      </c>
      <c r="Y12" s="7">
        <v>38</v>
      </c>
      <c r="Z12" s="7">
        <v>32.799999999999997</v>
      </c>
      <c r="AA12" s="27">
        <v>42.6</v>
      </c>
      <c r="AB12" s="31"/>
    </row>
    <row r="13" spans="1:28" x14ac:dyDescent="0.3">
      <c r="A13" t="s">
        <v>22</v>
      </c>
      <c r="B13" s="7">
        <v>1.8</v>
      </c>
      <c r="C13" s="7">
        <v>1.4</v>
      </c>
      <c r="D13" s="7">
        <v>2.6</v>
      </c>
      <c r="E13" s="7">
        <v>2.4</v>
      </c>
      <c r="F13" s="27">
        <v>1.6</v>
      </c>
      <c r="G13" s="31"/>
      <c r="H13" t="s">
        <v>22</v>
      </c>
      <c r="I13" s="7">
        <v>3</v>
      </c>
      <c r="J13" s="7">
        <v>2</v>
      </c>
      <c r="K13" s="7">
        <v>3.9</v>
      </c>
      <c r="L13" s="7">
        <v>1.9</v>
      </c>
      <c r="M13" s="27">
        <v>2</v>
      </c>
      <c r="N13" s="31"/>
      <c r="O13" t="s">
        <v>22</v>
      </c>
      <c r="P13" s="7">
        <v>3.5</v>
      </c>
      <c r="Q13" s="7">
        <v>3.4</v>
      </c>
      <c r="R13" s="7">
        <v>3.1</v>
      </c>
      <c r="S13" s="7">
        <v>1.9</v>
      </c>
      <c r="T13" s="27">
        <v>0.9</v>
      </c>
      <c r="U13" s="31"/>
      <c r="V13" t="s">
        <v>22</v>
      </c>
      <c r="W13" s="7">
        <v>1.4</v>
      </c>
      <c r="X13" s="7">
        <v>1.6</v>
      </c>
      <c r="Y13" s="7">
        <v>2.1</v>
      </c>
      <c r="Z13" s="7">
        <v>1.1000000000000001</v>
      </c>
      <c r="AA13" s="27">
        <v>1.8</v>
      </c>
      <c r="AB13" s="31"/>
    </row>
    <row r="14" spans="1:28" x14ac:dyDescent="0.3">
      <c r="A14" s="1"/>
      <c r="B14" s="7"/>
      <c r="C14" s="7"/>
      <c r="D14" s="7"/>
      <c r="E14" s="7"/>
      <c r="F14" s="27"/>
      <c r="G14" s="31"/>
      <c r="H14" s="1"/>
      <c r="I14" s="7"/>
      <c r="J14" s="7"/>
      <c r="K14" s="7"/>
      <c r="L14" s="7"/>
      <c r="M14" s="27"/>
      <c r="N14" s="31"/>
      <c r="O14" s="1"/>
      <c r="P14" s="7"/>
      <c r="Q14" s="7"/>
      <c r="R14" s="35" t="s">
        <v>46</v>
      </c>
      <c r="S14" s="7"/>
      <c r="T14" s="27"/>
      <c r="U14" s="31"/>
      <c r="V14" s="1"/>
      <c r="W14" s="7"/>
      <c r="X14" s="7"/>
      <c r="Y14" s="35"/>
      <c r="Z14" s="7"/>
      <c r="AA14" s="27"/>
      <c r="AB14" s="31"/>
    </row>
    <row r="15" spans="1:28" x14ac:dyDescent="0.3">
      <c r="A15" t="s">
        <v>16</v>
      </c>
      <c r="B15" s="22">
        <v>0</v>
      </c>
      <c r="C15" s="23">
        <f>1-0.0788</f>
        <v>0.92120000000000002</v>
      </c>
      <c r="D15" s="23">
        <f>1-0.00893</f>
        <v>0.99107000000000001</v>
      </c>
      <c r="E15" s="23">
        <v>1.78E-2</v>
      </c>
      <c r="F15" s="24">
        <v>0.46300000000000002</v>
      </c>
      <c r="G15" s="31"/>
      <c r="H15" t="s">
        <v>16</v>
      </c>
      <c r="I15" s="22">
        <v>0</v>
      </c>
      <c r="J15" s="23">
        <v>2.69E-2</v>
      </c>
      <c r="K15" s="23">
        <f>1-0.0811</f>
        <v>0.91890000000000005</v>
      </c>
      <c r="L15" s="23">
        <v>0.89300000000000002</v>
      </c>
      <c r="M15" s="24">
        <v>0.46</v>
      </c>
      <c r="N15" s="31"/>
      <c r="O15" t="s">
        <v>16</v>
      </c>
      <c r="P15" s="22">
        <v>0</v>
      </c>
      <c r="Q15" s="23">
        <v>0.13600000000000001</v>
      </c>
      <c r="R15" s="23">
        <v>7.5300000000000006E-2</v>
      </c>
      <c r="S15" s="23">
        <v>0.11799999999999999</v>
      </c>
      <c r="T15" s="24">
        <v>0.54900000000000004</v>
      </c>
      <c r="U15" s="31"/>
      <c r="V15" t="s">
        <v>16</v>
      </c>
      <c r="W15" s="22">
        <v>0</v>
      </c>
      <c r="X15" s="23">
        <v>7.5599999999999999E-3</v>
      </c>
      <c r="Y15" s="23">
        <v>2.76E-2</v>
      </c>
      <c r="Z15" s="23">
        <v>6.9599999999999995E-2</v>
      </c>
      <c r="AA15" s="24">
        <v>0.46400000000000002</v>
      </c>
      <c r="AB15" s="31"/>
    </row>
    <row r="16" spans="1:28" x14ac:dyDescent="0.3">
      <c r="A16" t="s">
        <v>22</v>
      </c>
      <c r="B16" s="22">
        <v>0</v>
      </c>
      <c r="C16" s="23">
        <v>2.8000000000000001E-2</v>
      </c>
      <c r="D16" s="23">
        <v>2.7E-2</v>
      </c>
      <c r="E16" s="23">
        <v>1.9E-2</v>
      </c>
      <c r="F16" s="24">
        <v>2.5000000000000001E-2</v>
      </c>
      <c r="G16" s="31"/>
      <c r="H16" t="s">
        <v>22</v>
      </c>
      <c r="I16" s="22">
        <v>0</v>
      </c>
      <c r="J16" s="23">
        <v>1.7999999999999999E-2</v>
      </c>
      <c r="K16" s="23">
        <v>6.3E-2</v>
      </c>
      <c r="L16" s="23">
        <v>9.2999999999999999E-2</v>
      </c>
      <c r="M16" s="24">
        <v>1.0999999999999999E-2</v>
      </c>
      <c r="N16" s="31"/>
      <c r="O16" t="s">
        <v>22</v>
      </c>
      <c r="P16" s="22">
        <v>0</v>
      </c>
      <c r="Q16" s="23">
        <v>3.5000000000000003E-2</v>
      </c>
      <c r="R16" s="23">
        <v>2.5000000000000001E-2</v>
      </c>
      <c r="S16" s="23">
        <v>1.7999999999999999E-2</v>
      </c>
      <c r="T16" s="24">
        <v>1.7000000000000001E-2</v>
      </c>
      <c r="U16" s="31"/>
      <c r="V16" t="s">
        <v>22</v>
      </c>
      <c r="W16" s="22">
        <v>0</v>
      </c>
      <c r="X16" s="23">
        <v>1.37E-2</v>
      </c>
      <c r="Y16" s="23">
        <v>1.72E-2</v>
      </c>
      <c r="Z16" s="23">
        <v>9.2800000000000001E-3</v>
      </c>
      <c r="AA16" s="24">
        <v>1.5100000000000001E-2</v>
      </c>
      <c r="AB16" s="31"/>
    </row>
    <row r="17" spans="1:28" x14ac:dyDescent="0.3">
      <c r="A17" t="s">
        <v>17</v>
      </c>
      <c r="B17" s="23">
        <v>-0.28000000000000003</v>
      </c>
      <c r="C17" s="23">
        <v>-0.36099999999999999</v>
      </c>
      <c r="D17" s="23">
        <v>-0.20799999999999999</v>
      </c>
      <c r="E17" s="23">
        <v>-0.16700000000000001</v>
      </c>
      <c r="F17" s="24">
        <v>-0.9</v>
      </c>
      <c r="G17" s="31"/>
      <c r="H17" t="s">
        <v>17</v>
      </c>
      <c r="I17" s="23">
        <v>-0.26800000000000002</v>
      </c>
      <c r="J17" s="23">
        <v>-0.25700000000000001</v>
      </c>
      <c r="K17" s="23">
        <v>-0.32600000000000001</v>
      </c>
      <c r="L17" s="23">
        <v>-0.318</v>
      </c>
      <c r="M17" s="24">
        <v>0.13</v>
      </c>
      <c r="N17" s="31"/>
      <c r="O17" t="s">
        <v>17</v>
      </c>
      <c r="P17" s="23">
        <v>-0.247</v>
      </c>
      <c r="Q17" s="23">
        <v>-0.157</v>
      </c>
      <c r="R17" s="23">
        <v>-0.13</v>
      </c>
      <c r="S17" s="23">
        <v>-7.3400000000000007E-2</v>
      </c>
      <c r="T17" s="24">
        <v>0.317</v>
      </c>
      <c r="U17" s="31"/>
      <c r="V17" t="s">
        <v>17</v>
      </c>
      <c r="W17" s="23">
        <v>-0.25900000000000001</v>
      </c>
      <c r="X17" s="23">
        <v>-0.26500000000000001</v>
      </c>
      <c r="Y17" s="23">
        <v>-0.17799999999999999</v>
      </c>
      <c r="Z17" s="23">
        <v>-0.128</v>
      </c>
      <c r="AA17" s="24">
        <v>-0.85599999999999998</v>
      </c>
      <c r="AB17" s="31"/>
    </row>
    <row r="18" spans="1:28" x14ac:dyDescent="0.3">
      <c r="A18" t="s">
        <v>22</v>
      </c>
      <c r="B18" s="23">
        <v>0.01</v>
      </c>
      <c r="C18" s="23">
        <v>3.1E-2</v>
      </c>
      <c r="D18" s="23">
        <v>5.8000000000000003E-2</v>
      </c>
      <c r="E18" s="23">
        <v>1.6E-2</v>
      </c>
      <c r="F18" s="24">
        <v>4.2999999999999997E-2</v>
      </c>
      <c r="G18" s="31"/>
      <c r="H18" t="s">
        <v>22</v>
      </c>
      <c r="I18" s="23">
        <v>1.4999999999999999E-2</v>
      </c>
      <c r="J18" s="23">
        <v>2.3E-2</v>
      </c>
      <c r="K18" s="23">
        <v>6.4000000000000001E-2</v>
      </c>
      <c r="L18" s="23">
        <v>0.107</v>
      </c>
      <c r="M18" s="24">
        <v>3.2000000000000001E-2</v>
      </c>
      <c r="N18" s="31"/>
      <c r="O18" t="s">
        <v>22</v>
      </c>
      <c r="P18" s="23">
        <v>7.1999999999999998E-3</v>
      </c>
      <c r="Q18" s="23">
        <v>4.7E-2</v>
      </c>
      <c r="R18" s="23">
        <v>1.72E-2</v>
      </c>
      <c r="S18" s="23">
        <v>1.4500000000000001E-2</v>
      </c>
      <c r="T18" s="24">
        <v>0.16400000000000001</v>
      </c>
      <c r="U18" s="31"/>
      <c r="V18" t="s">
        <v>22</v>
      </c>
      <c r="W18" s="23">
        <v>8.0199999999999994E-3</v>
      </c>
      <c r="X18" s="23">
        <v>1.3899999999999999E-2</v>
      </c>
      <c r="Y18" s="23">
        <v>2.3599999999999999E-2</v>
      </c>
      <c r="Z18" s="23">
        <v>1.01E-2</v>
      </c>
      <c r="AA18" s="24">
        <v>4.0300000000000002E-2</v>
      </c>
      <c r="AB18" s="31"/>
    </row>
    <row r="19" spans="1:28" x14ac:dyDescent="0.3">
      <c r="A19" t="s">
        <v>18</v>
      </c>
      <c r="B19" s="23">
        <v>0.32</v>
      </c>
      <c r="C19" s="23">
        <v>0.33600000000000002</v>
      </c>
      <c r="D19" s="23">
        <v>0.31</v>
      </c>
      <c r="E19" s="23">
        <v>0.35099999999999998</v>
      </c>
      <c r="F19" s="24">
        <v>-0.19700000000000001</v>
      </c>
      <c r="G19" s="31"/>
      <c r="H19" t="s">
        <v>18</v>
      </c>
      <c r="I19" s="23">
        <v>0.317</v>
      </c>
      <c r="J19" s="23">
        <v>0.35</v>
      </c>
      <c r="K19" s="23">
        <v>0.26500000000000001</v>
      </c>
      <c r="L19" s="23">
        <v>0.19500000000000001</v>
      </c>
      <c r="M19" s="24">
        <v>0.82</v>
      </c>
      <c r="N19" s="31"/>
      <c r="O19" t="s">
        <v>18</v>
      </c>
      <c r="P19" s="23">
        <v>0.29599999999999999</v>
      </c>
      <c r="Q19" s="23">
        <v>0.45400000000000001</v>
      </c>
      <c r="R19" s="23">
        <v>0.36</v>
      </c>
      <c r="S19" s="23">
        <v>0.433</v>
      </c>
      <c r="T19" s="24">
        <v>0.82</v>
      </c>
      <c r="U19" s="31"/>
      <c r="V19" t="s">
        <v>18</v>
      </c>
      <c r="W19" s="23">
        <v>0.307</v>
      </c>
      <c r="X19" s="23">
        <v>0.32</v>
      </c>
      <c r="Y19" s="23">
        <v>0.31</v>
      </c>
      <c r="Z19" s="23">
        <v>0.35299999999999998</v>
      </c>
      <c r="AA19" s="24">
        <v>0.83099999999999996</v>
      </c>
      <c r="AB19" s="31"/>
    </row>
    <row r="20" spans="1:28" x14ac:dyDescent="0.3">
      <c r="A20" t="s">
        <v>22</v>
      </c>
      <c r="B20" s="23">
        <v>1.2E-2</v>
      </c>
      <c r="C20" s="23">
        <v>3.5999999999999997E-2</v>
      </c>
      <c r="D20" s="23">
        <v>4.4999999999999998E-2</v>
      </c>
      <c r="E20" s="23">
        <v>4.5999999999999999E-2</v>
      </c>
      <c r="F20" s="24">
        <v>1.7999999999999999E-2</v>
      </c>
      <c r="G20" s="31"/>
      <c r="H20" t="s">
        <v>22</v>
      </c>
      <c r="I20" s="23">
        <v>1.0999999999999999E-2</v>
      </c>
      <c r="J20" s="23">
        <v>3.4000000000000002E-2</v>
      </c>
      <c r="K20" s="23">
        <v>5.6000000000000001E-2</v>
      </c>
      <c r="L20" s="23">
        <v>0.1</v>
      </c>
      <c r="M20" s="24">
        <v>3.4000000000000002E-2</v>
      </c>
      <c r="N20" s="31"/>
      <c r="O20" t="s">
        <v>22</v>
      </c>
      <c r="P20" s="23">
        <v>0.17</v>
      </c>
      <c r="Q20" s="23">
        <v>2.8000000000000001E-2</v>
      </c>
      <c r="R20" s="23">
        <v>4.2999999999999997E-2</v>
      </c>
      <c r="S20" s="23">
        <v>3.5000000000000003E-2</v>
      </c>
      <c r="T20" s="24">
        <v>2.4500000000000001E-2</v>
      </c>
      <c r="U20" s="31"/>
      <c r="V20" t="s">
        <v>22</v>
      </c>
      <c r="W20" s="23">
        <v>1.47E-2</v>
      </c>
      <c r="X20" s="23">
        <v>2.4400000000000002E-2</v>
      </c>
      <c r="Y20" s="23">
        <v>2.3699999999999999E-2</v>
      </c>
      <c r="Z20" s="23">
        <v>2.3099999999999999E-2</v>
      </c>
      <c r="AA20" s="24">
        <v>1.7000000000000001E-2</v>
      </c>
      <c r="AB20" s="31"/>
    </row>
    <row r="21" spans="1:28" x14ac:dyDescent="0.3">
      <c r="A21" t="s">
        <v>19</v>
      </c>
      <c r="B21" s="23"/>
      <c r="C21" s="23"/>
      <c r="D21" s="23"/>
      <c r="E21" s="23"/>
      <c r="F21" s="23"/>
      <c r="G21" s="31"/>
      <c r="H21" t="s">
        <v>19</v>
      </c>
      <c r="I21" s="23"/>
      <c r="J21" s="23"/>
      <c r="K21" s="23"/>
      <c r="L21" s="23"/>
      <c r="M21" s="23"/>
      <c r="N21" s="31"/>
      <c r="O21" t="s">
        <v>19</v>
      </c>
      <c r="P21" s="23"/>
      <c r="Q21" s="23"/>
      <c r="R21" s="23"/>
      <c r="S21" s="23"/>
      <c r="T21" s="23"/>
      <c r="U21" s="31"/>
      <c r="V21" t="s">
        <v>19</v>
      </c>
      <c r="W21" s="23"/>
      <c r="X21" s="23"/>
      <c r="Y21" s="23"/>
      <c r="Z21" s="23"/>
      <c r="AA21" s="23"/>
      <c r="AB21" s="31"/>
    </row>
    <row r="22" spans="1:28" x14ac:dyDescent="0.3">
      <c r="A22" t="s">
        <v>20</v>
      </c>
      <c r="B22" s="23">
        <v>8.56</v>
      </c>
      <c r="C22" s="41" t="s">
        <v>51</v>
      </c>
      <c r="D22" s="23"/>
      <c r="E22" s="23"/>
      <c r="F22" s="24"/>
      <c r="G22" s="31"/>
      <c r="H22" t="s">
        <v>20</v>
      </c>
      <c r="I22" s="23">
        <v>7.27</v>
      </c>
      <c r="J22" s="41" t="s">
        <v>50</v>
      </c>
      <c r="K22" s="42" t="s">
        <v>53</v>
      </c>
      <c r="L22" s="23"/>
      <c r="M22" s="24"/>
      <c r="N22" s="31"/>
      <c r="O22" t="s">
        <v>20</v>
      </c>
      <c r="P22" s="23">
        <v>8.56</v>
      </c>
      <c r="Q22" s="41" t="s">
        <v>51</v>
      </c>
      <c r="R22" s="23"/>
      <c r="S22" s="23"/>
      <c r="T22" s="24"/>
      <c r="U22" s="31"/>
      <c r="V22" t="s">
        <v>20</v>
      </c>
      <c r="W22" s="23">
        <v>9.59</v>
      </c>
      <c r="X22" s="41" t="s">
        <v>127</v>
      </c>
      <c r="Y22" s="23"/>
      <c r="Z22" s="23"/>
      <c r="AA22" s="24"/>
      <c r="AB22" s="31"/>
    </row>
    <row r="23" spans="1:28" x14ac:dyDescent="0.3">
      <c r="A23" t="s">
        <v>22</v>
      </c>
      <c r="B23" s="23">
        <v>0.24</v>
      </c>
      <c r="C23" s="23"/>
      <c r="D23" s="23"/>
      <c r="E23" s="23"/>
      <c r="F23" s="24"/>
      <c r="G23" s="31"/>
      <c r="H23" t="s">
        <v>22</v>
      </c>
      <c r="I23" s="23">
        <v>0.77300000000000002</v>
      </c>
      <c r="J23" s="23"/>
      <c r="K23" s="23"/>
      <c r="L23" s="23"/>
      <c r="M23" s="24"/>
      <c r="N23" s="31"/>
      <c r="O23" t="s">
        <v>22</v>
      </c>
      <c r="P23" s="23">
        <v>0.13</v>
      </c>
      <c r="Q23" s="23"/>
      <c r="R23" s="23"/>
      <c r="S23" s="23"/>
      <c r="T23" s="24"/>
      <c r="U23" s="31"/>
      <c r="V23" t="s">
        <v>22</v>
      </c>
      <c r="W23" s="23">
        <v>0.25</v>
      </c>
      <c r="X23" s="23"/>
      <c r="Y23" s="23"/>
      <c r="Z23" s="23"/>
      <c r="AA23" s="24"/>
      <c r="AB23" s="31"/>
    </row>
    <row r="24" spans="1:28" x14ac:dyDescent="0.3">
      <c r="A24" s="25" t="s">
        <v>21</v>
      </c>
      <c r="B24" s="23">
        <v>51.2</v>
      </c>
      <c r="C24" s="23">
        <v>44.8</v>
      </c>
      <c r="D24" s="23">
        <v>24.6</v>
      </c>
      <c r="E24" s="23">
        <v>30.6</v>
      </c>
      <c r="F24" s="24">
        <v>45.1</v>
      </c>
      <c r="G24" s="31"/>
      <c r="H24" s="25" t="s">
        <v>21</v>
      </c>
      <c r="I24" s="23">
        <v>44.5</v>
      </c>
      <c r="J24" s="23">
        <v>44.4</v>
      </c>
      <c r="K24" s="23">
        <v>38.1</v>
      </c>
      <c r="L24" s="23">
        <v>31.7</v>
      </c>
      <c r="M24" s="24">
        <v>43.7</v>
      </c>
      <c r="N24" s="31"/>
      <c r="O24" s="25" t="s">
        <v>21</v>
      </c>
      <c r="P24" s="23">
        <v>57.8</v>
      </c>
      <c r="Q24" s="23">
        <v>55.7</v>
      </c>
      <c r="R24" s="37">
        <v>35.299999999999997</v>
      </c>
      <c r="S24" s="23">
        <v>28.6</v>
      </c>
      <c r="T24" s="24">
        <v>23</v>
      </c>
      <c r="U24" s="31"/>
      <c r="V24" s="25" t="s">
        <v>21</v>
      </c>
      <c r="W24" s="23">
        <v>48.8</v>
      </c>
      <c r="X24" s="23">
        <v>49.3</v>
      </c>
      <c r="Y24" s="23">
        <v>36.6</v>
      </c>
      <c r="Z24" s="23">
        <v>31.9</v>
      </c>
      <c r="AA24" s="24">
        <v>40.1</v>
      </c>
      <c r="AB24" s="31"/>
    </row>
    <row r="25" spans="1:28" x14ac:dyDescent="0.3">
      <c r="A25" t="s">
        <v>22</v>
      </c>
      <c r="B25" s="32">
        <v>1.4</v>
      </c>
      <c r="C25" s="23">
        <v>3.4</v>
      </c>
      <c r="D25" s="23">
        <v>2</v>
      </c>
      <c r="E25" s="22">
        <v>1.7</v>
      </c>
      <c r="F25" s="24">
        <v>2.2999999999999998</v>
      </c>
      <c r="G25" s="31"/>
      <c r="H25" t="s">
        <v>22</v>
      </c>
      <c r="I25" s="32">
        <v>6.8</v>
      </c>
      <c r="J25" s="23">
        <v>7.2</v>
      </c>
      <c r="K25" s="23">
        <v>6.5</v>
      </c>
      <c r="L25" s="22">
        <v>4.8</v>
      </c>
      <c r="M25" s="24">
        <v>3.5</v>
      </c>
      <c r="N25" s="31"/>
      <c r="O25" t="s">
        <v>22</v>
      </c>
      <c r="P25" s="32">
        <v>1.5</v>
      </c>
      <c r="Q25" s="23">
        <v>3</v>
      </c>
      <c r="R25" s="23">
        <v>2.4</v>
      </c>
      <c r="S25" s="22">
        <v>1.7</v>
      </c>
      <c r="T25" s="24">
        <v>1</v>
      </c>
      <c r="U25" s="31"/>
      <c r="V25" t="s">
        <v>22</v>
      </c>
      <c r="W25" s="32">
        <v>2.1</v>
      </c>
      <c r="X25" s="23">
        <v>2.1</v>
      </c>
      <c r="Y25" s="23">
        <v>2.5</v>
      </c>
      <c r="Z25" s="22">
        <v>2</v>
      </c>
      <c r="AA25" s="24">
        <v>4.3</v>
      </c>
      <c r="AB25" s="31"/>
    </row>
    <row r="26" spans="1:28" x14ac:dyDescent="0.3">
      <c r="F26" s="2"/>
      <c r="G26" s="31"/>
      <c r="M26" s="2"/>
      <c r="N26" s="31"/>
      <c r="R26" s="35" t="s">
        <v>46</v>
      </c>
      <c r="T26" s="2"/>
      <c r="U26" s="31"/>
      <c r="Y26" s="35"/>
      <c r="AA26" s="2"/>
      <c r="AB26" s="31"/>
    </row>
    <row r="27" spans="1:28" ht="15.6" x14ac:dyDescent="0.3">
      <c r="A27" s="3" t="s">
        <v>25</v>
      </c>
      <c r="C27" s="4" t="s">
        <v>26</v>
      </c>
      <c r="F27" s="2"/>
      <c r="G27" s="31"/>
      <c r="H27" s="3" t="s">
        <v>38</v>
      </c>
      <c r="J27" s="4" t="s">
        <v>26</v>
      </c>
      <c r="M27" s="2"/>
      <c r="N27" s="31"/>
      <c r="O27" s="3" t="s">
        <v>41</v>
      </c>
      <c r="Q27" s="4" t="s">
        <v>26</v>
      </c>
      <c r="T27" s="2"/>
      <c r="U27" s="31"/>
      <c r="V27" s="3" t="s">
        <v>137</v>
      </c>
      <c r="X27" s="4" t="s">
        <v>26</v>
      </c>
      <c r="AA27" s="2"/>
      <c r="AB27" s="31"/>
    </row>
    <row r="28" spans="1:28" x14ac:dyDescent="0.3">
      <c r="C28" t="s">
        <v>31</v>
      </c>
      <c r="E28" s="5" t="s">
        <v>1</v>
      </c>
      <c r="G28" s="31"/>
      <c r="J28" t="s">
        <v>0</v>
      </c>
      <c r="L28" s="5" t="s">
        <v>39</v>
      </c>
      <c r="N28" s="31"/>
      <c r="Q28" t="s">
        <v>0</v>
      </c>
      <c r="S28" s="5" t="s">
        <v>39</v>
      </c>
      <c r="U28" s="31"/>
      <c r="X28" t="s">
        <v>75</v>
      </c>
      <c r="Z28" s="5" t="s">
        <v>76</v>
      </c>
      <c r="AB28" s="31"/>
    </row>
    <row r="29" spans="1:28" x14ac:dyDescent="0.3">
      <c r="A29" s="34" t="s">
        <v>35</v>
      </c>
      <c r="C29" t="s">
        <v>2</v>
      </c>
      <c r="D29" t="s">
        <v>3</v>
      </c>
      <c r="E29" t="s">
        <v>4</v>
      </c>
      <c r="G29" s="31"/>
      <c r="H29" s="34"/>
      <c r="J29" t="s">
        <v>2</v>
      </c>
      <c r="K29" t="s">
        <v>3</v>
      </c>
      <c r="L29" t="s">
        <v>4</v>
      </c>
      <c r="N29" s="31"/>
      <c r="O29" s="34"/>
      <c r="Q29" t="s">
        <v>2</v>
      </c>
      <c r="R29" t="s">
        <v>3</v>
      </c>
      <c r="S29" t="s">
        <v>4</v>
      </c>
      <c r="U29" s="31"/>
      <c r="V29" s="34"/>
      <c r="X29" t="s">
        <v>2</v>
      </c>
      <c r="Y29" t="s">
        <v>3</v>
      </c>
      <c r="Z29" t="s">
        <v>4</v>
      </c>
      <c r="AB29" s="31"/>
    </row>
    <row r="30" spans="1:28" x14ac:dyDescent="0.3">
      <c r="C30" t="s">
        <v>5</v>
      </c>
      <c r="D30" t="s">
        <v>6</v>
      </c>
      <c r="E30" t="s">
        <v>7</v>
      </c>
      <c r="G30" s="31"/>
      <c r="H30" s="1" t="s">
        <v>40</v>
      </c>
      <c r="J30" t="s">
        <v>5</v>
      </c>
      <c r="K30" t="s">
        <v>6</v>
      </c>
      <c r="L30" t="s">
        <v>7</v>
      </c>
      <c r="N30" s="31"/>
      <c r="O30" s="1" t="s">
        <v>44</v>
      </c>
      <c r="Q30" t="s">
        <v>5</v>
      </c>
      <c r="R30" t="s">
        <v>6</v>
      </c>
      <c r="S30" t="s">
        <v>7</v>
      </c>
      <c r="U30" s="31"/>
      <c r="X30" t="s">
        <v>5</v>
      </c>
      <c r="Y30" t="s">
        <v>6</v>
      </c>
      <c r="Z30" t="s">
        <v>7</v>
      </c>
      <c r="AB30" s="31"/>
    </row>
    <row r="31" spans="1:28" x14ac:dyDescent="0.3">
      <c r="A31" s="7" t="s">
        <v>8</v>
      </c>
      <c r="B31" s="8" t="s">
        <v>9</v>
      </c>
      <c r="C31" s="2"/>
      <c r="D31" s="9"/>
      <c r="E31" s="12"/>
      <c r="G31" s="31"/>
      <c r="H31" s="7" t="s">
        <v>8</v>
      </c>
      <c r="I31" s="8" t="s">
        <v>9</v>
      </c>
      <c r="J31" s="2">
        <v>173.4</v>
      </c>
      <c r="K31" s="9">
        <v>0.10444000000000001</v>
      </c>
      <c r="L31" s="10">
        <f>K31/(-0.045+0.0625)</f>
        <v>5.968</v>
      </c>
      <c r="N31" s="31"/>
      <c r="O31" s="7" t="s">
        <v>8</v>
      </c>
      <c r="P31" s="8" t="s">
        <v>9</v>
      </c>
      <c r="Q31" s="2"/>
      <c r="R31" s="9"/>
      <c r="S31" s="10"/>
      <c r="U31" s="31"/>
      <c r="W31" s="8" t="s">
        <v>9</v>
      </c>
      <c r="X31" s="2"/>
      <c r="Y31" s="9"/>
      <c r="Z31" s="10"/>
      <c r="AB31" s="31"/>
    </row>
    <row r="32" spans="1:28" x14ac:dyDescent="0.3">
      <c r="A32" s="11" t="s">
        <v>10</v>
      </c>
      <c r="B32" s="8" t="s">
        <v>9</v>
      </c>
      <c r="C32" s="2">
        <v>145.30000000000001</v>
      </c>
      <c r="D32" s="9">
        <v>0.13064999999999999</v>
      </c>
      <c r="E32" s="10">
        <f>D32/(-0.045+0.0625)</f>
        <v>7.4657142857142844</v>
      </c>
      <c r="G32" s="31"/>
      <c r="H32" s="11" t="s">
        <v>10</v>
      </c>
      <c r="I32" s="8" t="s">
        <v>9</v>
      </c>
      <c r="J32" s="2"/>
      <c r="K32" s="9"/>
      <c r="L32" s="10"/>
      <c r="N32" s="31"/>
      <c r="O32" s="11" t="s">
        <v>10</v>
      </c>
      <c r="P32" s="8" t="s">
        <v>9</v>
      </c>
      <c r="Q32" s="2">
        <v>151.9</v>
      </c>
      <c r="R32" s="9">
        <v>8.1845000000000001E-2</v>
      </c>
      <c r="S32" s="10">
        <f t="shared" ref="S32:S41" si="0">R32/(-0.045+0.0625)</f>
        <v>4.6768571428571422</v>
      </c>
      <c r="U32" s="31"/>
      <c r="V32" s="66" t="s">
        <v>135</v>
      </c>
      <c r="W32" s="8" t="s">
        <v>9</v>
      </c>
      <c r="X32" s="2">
        <v>183</v>
      </c>
      <c r="Y32" s="9">
        <v>8.7039000000000005E-2</v>
      </c>
      <c r="Z32" s="10">
        <f t="shared" ref="Z32" si="1">Y32/(-0.045+0.0625)</f>
        <v>4.9736571428571423</v>
      </c>
      <c r="AB32" s="31"/>
    </row>
    <row r="33" spans="1:28" x14ac:dyDescent="0.3">
      <c r="A33" s="1" t="s">
        <v>32</v>
      </c>
      <c r="E33" s="10"/>
      <c r="G33" s="31"/>
      <c r="H33" s="1"/>
      <c r="L33" s="10"/>
      <c r="N33" s="31"/>
      <c r="O33" s="1"/>
      <c r="S33" s="10"/>
      <c r="U33" s="31"/>
      <c r="V33" s="1"/>
      <c r="Z33" s="10"/>
      <c r="AB33" s="31"/>
    </row>
    <row r="34" spans="1:28" x14ac:dyDescent="0.3">
      <c r="A34" s="7" t="s">
        <v>8</v>
      </c>
      <c r="B34" s="13" t="s">
        <v>11</v>
      </c>
      <c r="C34" s="2"/>
      <c r="D34" s="9"/>
      <c r="E34" s="10"/>
      <c r="G34" s="31"/>
      <c r="H34" s="7" t="s">
        <v>8</v>
      </c>
      <c r="I34" s="13" t="s">
        <v>11</v>
      </c>
      <c r="J34" s="2">
        <v>138.9</v>
      </c>
      <c r="K34" s="9">
        <v>0.10433000000000001</v>
      </c>
      <c r="L34" s="10">
        <f>K34/(-0.045+0.0625)</f>
        <v>5.9617142857142857</v>
      </c>
      <c r="N34" s="31"/>
      <c r="O34" s="7" t="s">
        <v>8</v>
      </c>
      <c r="P34" s="13" t="s">
        <v>11</v>
      </c>
      <c r="Q34" s="2"/>
      <c r="R34" s="9"/>
      <c r="S34" s="10"/>
      <c r="U34" s="31"/>
      <c r="V34" s="7"/>
      <c r="W34" s="13" t="s">
        <v>11</v>
      </c>
      <c r="X34" s="2"/>
      <c r="Y34" s="9"/>
      <c r="Z34" s="10"/>
      <c r="AB34" s="31"/>
    </row>
    <row r="35" spans="1:28" x14ac:dyDescent="0.3">
      <c r="A35" s="11" t="s">
        <v>10</v>
      </c>
      <c r="B35" s="13" t="s">
        <v>11</v>
      </c>
      <c r="C35" s="2">
        <v>119.7</v>
      </c>
      <c r="D35" s="9">
        <v>0.12357</v>
      </c>
      <c r="E35" s="10">
        <f>D35/(-0.045+0.0625)</f>
        <v>7.0611428571428565</v>
      </c>
      <c r="G35" s="31"/>
      <c r="H35" s="11" t="s">
        <v>10</v>
      </c>
      <c r="I35" s="13" t="s">
        <v>11</v>
      </c>
      <c r="J35" s="2"/>
      <c r="K35" s="9"/>
      <c r="L35" s="10"/>
      <c r="N35" s="31"/>
      <c r="O35" s="11" t="s">
        <v>10</v>
      </c>
      <c r="P35" s="13" t="s">
        <v>11</v>
      </c>
      <c r="Q35" s="2">
        <v>117.3</v>
      </c>
      <c r="R35" s="9">
        <v>0.14965000000000001</v>
      </c>
      <c r="S35" s="10">
        <f t="shared" si="0"/>
        <v>8.5514285714285716</v>
      </c>
      <c r="U35" s="31"/>
      <c r="V35" s="66" t="s">
        <v>135</v>
      </c>
      <c r="W35" s="13" t="s">
        <v>11</v>
      </c>
      <c r="X35" s="2">
        <v>139.69999999999999</v>
      </c>
      <c r="Y35" s="9">
        <v>8.9365E-2</v>
      </c>
      <c r="Z35" s="10">
        <f t="shared" ref="Z35" si="2">Y35/(-0.045+0.0625)</f>
        <v>5.1065714285714279</v>
      </c>
      <c r="AB35" s="31"/>
    </row>
    <row r="36" spans="1:28" x14ac:dyDescent="0.3">
      <c r="E36" s="10"/>
      <c r="G36" s="31"/>
      <c r="L36" s="10"/>
      <c r="N36" s="31"/>
      <c r="S36" s="10"/>
      <c r="U36" s="31"/>
      <c r="Z36" s="10"/>
      <c r="AB36" s="31"/>
    </row>
    <row r="37" spans="1:28" x14ac:dyDescent="0.3">
      <c r="A37" s="7" t="s">
        <v>8</v>
      </c>
      <c r="B37" s="14" t="s">
        <v>12</v>
      </c>
      <c r="C37" s="2"/>
      <c r="D37" s="9"/>
      <c r="E37" s="10"/>
      <c r="G37" s="31"/>
      <c r="H37" s="7" t="s">
        <v>8</v>
      </c>
      <c r="I37" s="14" t="s">
        <v>12</v>
      </c>
      <c r="J37" s="2">
        <v>80</v>
      </c>
      <c r="K37" s="9">
        <v>7.6433000000000001E-2</v>
      </c>
      <c r="L37" s="10">
        <f>K37/(-0.045+0.0625)</f>
        <v>4.3675999999999995</v>
      </c>
      <c r="N37" s="31"/>
      <c r="O37" s="7" t="s">
        <v>8</v>
      </c>
      <c r="P37" s="14" t="s">
        <v>12</v>
      </c>
      <c r="Q37" s="2"/>
      <c r="R37" s="9"/>
      <c r="S37" s="10"/>
      <c r="U37" s="31"/>
      <c r="V37" s="7"/>
      <c r="W37" s="14" t="s">
        <v>12</v>
      </c>
      <c r="X37" s="2"/>
      <c r="Y37" s="9"/>
      <c r="Z37" s="10"/>
      <c r="AB37" s="31"/>
    </row>
    <row r="38" spans="1:28" x14ac:dyDescent="0.3">
      <c r="A38" s="11" t="s">
        <v>10</v>
      </c>
      <c r="B38" s="14" t="s">
        <v>12</v>
      </c>
      <c r="C38" s="2">
        <v>69.599999999999994</v>
      </c>
      <c r="D38" s="9">
        <v>0.13386000000000001</v>
      </c>
      <c r="E38" s="10">
        <f>D38/(-0.045+0.0625)</f>
        <v>7.6491428571428566</v>
      </c>
      <c r="G38" s="31"/>
      <c r="H38" s="11" t="s">
        <v>10</v>
      </c>
      <c r="I38" s="14" t="s">
        <v>12</v>
      </c>
      <c r="J38" s="2"/>
      <c r="K38" s="9"/>
      <c r="L38" s="10"/>
      <c r="N38" s="31"/>
      <c r="O38" s="11" t="s">
        <v>10</v>
      </c>
      <c r="P38" s="14" t="s">
        <v>12</v>
      </c>
      <c r="Q38" s="2">
        <v>66.7</v>
      </c>
      <c r="R38" s="9">
        <v>0.12518000000000001</v>
      </c>
      <c r="S38" s="10">
        <f t="shared" si="0"/>
        <v>7.153142857142857</v>
      </c>
      <c r="U38" s="31"/>
      <c r="V38" s="66" t="s">
        <v>135</v>
      </c>
      <c r="W38" s="14" t="s">
        <v>12</v>
      </c>
      <c r="X38" s="2">
        <v>86.5</v>
      </c>
      <c r="Y38" s="9">
        <v>0.12118</v>
      </c>
      <c r="Z38" s="10">
        <f t="shared" ref="Z38" si="3">Y38/(-0.045+0.0625)</f>
        <v>6.9245714285714275</v>
      </c>
      <c r="AB38" s="31"/>
    </row>
    <row r="39" spans="1:28" x14ac:dyDescent="0.3">
      <c r="A39" s="33" t="s">
        <v>34</v>
      </c>
      <c r="E39" s="10"/>
      <c r="G39" s="31"/>
      <c r="H39" s="33"/>
      <c r="L39" s="10"/>
      <c r="N39" s="31"/>
      <c r="O39" s="33" t="s">
        <v>47</v>
      </c>
      <c r="S39" s="10"/>
      <c r="U39" s="31"/>
      <c r="V39" s="33"/>
      <c r="Z39" s="10"/>
      <c r="AB39" s="31"/>
    </row>
    <row r="40" spans="1:28" x14ac:dyDescent="0.3">
      <c r="A40" s="7" t="s">
        <v>8</v>
      </c>
      <c r="B40" s="15" t="s">
        <v>13</v>
      </c>
      <c r="C40" s="16"/>
      <c r="D40" s="17"/>
      <c r="E40" s="10"/>
      <c r="G40" s="31"/>
      <c r="H40" s="7" t="s">
        <v>8</v>
      </c>
      <c r="I40" s="15" t="s">
        <v>13</v>
      </c>
      <c r="J40" s="16">
        <v>38.6</v>
      </c>
      <c r="K40" s="17">
        <v>6.7799999999999999E-2</v>
      </c>
      <c r="L40" s="10">
        <f>K40/(-0.045+0.0625)</f>
        <v>3.8742857142857137</v>
      </c>
      <c r="N40" s="31"/>
      <c r="O40" s="7" t="s">
        <v>8</v>
      </c>
      <c r="P40" s="15" t="s">
        <v>13</v>
      </c>
      <c r="Q40" s="16"/>
      <c r="R40" s="17"/>
      <c r="S40" s="10"/>
      <c r="U40" s="31"/>
      <c r="V40" s="7"/>
      <c r="W40" s="15" t="s">
        <v>13</v>
      </c>
      <c r="X40" s="16"/>
      <c r="Y40" s="17"/>
      <c r="Z40" s="10"/>
      <c r="AB40" s="31"/>
    </row>
    <row r="41" spans="1:28" x14ac:dyDescent="0.3">
      <c r="A41" s="11" t="s">
        <v>10</v>
      </c>
      <c r="B41" s="15" t="s">
        <v>13</v>
      </c>
      <c r="C41" s="16">
        <v>37</v>
      </c>
      <c r="D41" s="17">
        <v>8.7790999999999994E-2</v>
      </c>
      <c r="E41" s="10">
        <f>D41/(-0.045+0.0625)</f>
        <v>5.016628571428571</v>
      </c>
      <c r="G41" s="31"/>
      <c r="H41" s="11" t="s">
        <v>10</v>
      </c>
      <c r="I41" s="15" t="s">
        <v>13</v>
      </c>
      <c r="J41" s="16"/>
      <c r="K41" s="17"/>
      <c r="L41" s="10"/>
      <c r="N41" s="31"/>
      <c r="O41" s="11" t="s">
        <v>10</v>
      </c>
      <c r="P41" s="15" t="s">
        <v>13</v>
      </c>
      <c r="Q41" s="16">
        <v>35</v>
      </c>
      <c r="R41" s="17">
        <v>0.10874</v>
      </c>
      <c r="S41" s="10">
        <f t="shared" si="0"/>
        <v>6.2137142857142855</v>
      </c>
      <c r="U41" s="31"/>
      <c r="V41" s="66" t="s">
        <v>135</v>
      </c>
      <c r="W41" s="15" t="s">
        <v>13</v>
      </c>
      <c r="X41" s="16">
        <v>42.6</v>
      </c>
      <c r="Y41" s="17">
        <v>4.4428000000000002E-2</v>
      </c>
      <c r="Z41" s="10">
        <f t="shared" ref="Z41" si="4">Y41/(-0.045+0.0625)</f>
        <v>2.5387428571428572</v>
      </c>
      <c r="AB41" s="31"/>
    </row>
    <row r="42" spans="1:28" x14ac:dyDescent="0.3">
      <c r="A42" s="20" t="s">
        <v>33</v>
      </c>
      <c r="B42" s="18"/>
      <c r="C42" s="18"/>
      <c r="D42" s="18"/>
      <c r="E42" s="25"/>
      <c r="G42" s="31"/>
      <c r="H42" s="20"/>
      <c r="I42" s="18"/>
      <c r="J42" s="18"/>
      <c r="K42" s="18"/>
      <c r="L42" s="25"/>
      <c r="N42" s="31"/>
      <c r="O42" s="33" t="s">
        <v>47</v>
      </c>
      <c r="P42" s="18"/>
      <c r="Q42" s="18"/>
      <c r="R42" s="18"/>
      <c r="S42" s="25"/>
      <c r="U42" s="31"/>
      <c r="V42" s="33"/>
      <c r="W42" s="18"/>
      <c r="X42" s="18"/>
      <c r="Y42" s="18"/>
      <c r="Z42" s="25"/>
      <c r="AB42" s="31"/>
    </row>
    <row r="43" spans="1:28" x14ac:dyDescent="0.3">
      <c r="A43" t="s">
        <v>14</v>
      </c>
      <c r="B43" s="18">
        <v>-0.24</v>
      </c>
      <c r="C43" s="20"/>
      <c r="D43" s="18"/>
      <c r="E43" s="18"/>
      <c r="G43" s="31"/>
      <c r="H43" t="s">
        <v>14</v>
      </c>
      <c r="I43" s="18"/>
      <c r="J43" s="20">
        <v>-0.4</v>
      </c>
      <c r="K43" s="18"/>
      <c r="L43" s="18"/>
      <c r="N43" s="31"/>
      <c r="O43" t="s">
        <v>14</v>
      </c>
      <c r="P43" s="18">
        <v>-0.35</v>
      </c>
      <c r="Q43" s="20"/>
      <c r="R43" s="18"/>
      <c r="S43" s="18"/>
      <c r="U43" s="31"/>
      <c r="V43" t="s">
        <v>14</v>
      </c>
      <c r="W43" s="18">
        <v>-0.47</v>
      </c>
      <c r="X43" s="20"/>
      <c r="Y43" s="18"/>
      <c r="Z43" s="18"/>
      <c r="AB43" s="31"/>
    </row>
  </sheetData>
  <pageMargins left="0.7" right="0.7" top="0.75" bottom="0.75" header="0.3" footer="0.3"/>
  <pageSetup orientation="portrait" horizontalDpi="525" verticalDpi="52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B1" zoomScale="80" zoomScaleNormal="80" workbookViewId="0">
      <selection activeCell="AH31" sqref="AH31"/>
    </sheetView>
  </sheetViews>
  <sheetFormatPr defaultRowHeight="14.4" x14ac:dyDescent="0.3"/>
  <cols>
    <col min="1" max="1" width="19.88671875" customWidth="1"/>
    <col min="6" max="6" width="10.6640625" customWidth="1"/>
    <col min="12" max="12" width="2" customWidth="1"/>
    <col min="13" max="13" width="19.33203125" customWidth="1"/>
    <col min="20" max="20" width="2.109375" customWidth="1"/>
    <col min="21" max="21" width="18.44140625" customWidth="1"/>
    <col min="28" max="28" width="2.6640625" customWidth="1"/>
    <col min="29" max="29" width="12.5546875" customWidth="1"/>
    <col min="36" max="36" width="3.44140625" customWidth="1"/>
  </cols>
  <sheetData>
    <row r="1" spans="1:36" ht="18" x14ac:dyDescent="0.35">
      <c r="A1" s="1" t="s">
        <v>29</v>
      </c>
      <c r="C1" s="38" t="s">
        <v>48</v>
      </c>
      <c r="D1" s="39"/>
      <c r="F1" s="1" t="s">
        <v>157</v>
      </c>
      <c r="J1" s="29" t="s">
        <v>28</v>
      </c>
      <c r="L1" s="31"/>
      <c r="M1" s="1" t="s">
        <v>145</v>
      </c>
      <c r="O1" s="67" t="s">
        <v>143</v>
      </c>
      <c r="P1" s="68"/>
      <c r="Q1" s="67"/>
      <c r="S1" s="29" t="s">
        <v>144</v>
      </c>
      <c r="T1" s="31"/>
      <c r="U1" s="1" t="s">
        <v>139</v>
      </c>
      <c r="AA1" s="29" t="s">
        <v>140</v>
      </c>
      <c r="AB1" s="31"/>
      <c r="AC1" s="1" t="s">
        <v>169</v>
      </c>
      <c r="AI1" s="29" t="s">
        <v>168</v>
      </c>
      <c r="AJ1" s="31"/>
    </row>
    <row r="2" spans="1:36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13" t="s">
        <v>11</v>
      </c>
      <c r="H2" s="8" t="s">
        <v>9</v>
      </c>
      <c r="I2" s="14" t="s">
        <v>12</v>
      </c>
      <c r="J2" s="15" t="s">
        <v>13</v>
      </c>
      <c r="K2" s="30" t="s">
        <v>27</v>
      </c>
      <c r="L2" s="31"/>
      <c r="M2" s="21" t="s">
        <v>15</v>
      </c>
      <c r="N2" s="13" t="s">
        <v>11</v>
      </c>
      <c r="O2" s="8" t="s">
        <v>9</v>
      </c>
      <c r="P2" s="14" t="s">
        <v>12</v>
      </c>
      <c r="Q2" s="15" t="s">
        <v>13</v>
      </c>
      <c r="R2" s="30" t="s">
        <v>26</v>
      </c>
      <c r="S2" s="30" t="s">
        <v>27</v>
      </c>
      <c r="T2" s="31"/>
      <c r="U2" s="21" t="s">
        <v>15</v>
      </c>
      <c r="V2" s="13" t="s">
        <v>11</v>
      </c>
      <c r="W2" s="8" t="s">
        <v>9</v>
      </c>
      <c r="X2" s="14" t="s">
        <v>12</v>
      </c>
      <c r="Y2" s="15" t="s">
        <v>13</v>
      </c>
      <c r="Z2" s="30" t="s">
        <v>26</v>
      </c>
      <c r="AA2" s="30" t="s">
        <v>27</v>
      </c>
      <c r="AB2" s="31"/>
      <c r="AC2" s="21" t="s">
        <v>15</v>
      </c>
      <c r="AD2" s="13" t="s">
        <v>11</v>
      </c>
      <c r="AE2" s="8" t="s">
        <v>9</v>
      </c>
      <c r="AF2" s="14" t="s">
        <v>12</v>
      </c>
      <c r="AG2" s="15" t="s">
        <v>13</v>
      </c>
      <c r="AH2" s="30" t="s">
        <v>26</v>
      </c>
      <c r="AI2" s="30" t="s">
        <v>27</v>
      </c>
      <c r="AJ2" s="31"/>
    </row>
    <row r="3" spans="1:36" x14ac:dyDescent="0.3">
      <c r="A3" t="s">
        <v>16</v>
      </c>
      <c r="B3" s="26">
        <v>0</v>
      </c>
      <c r="C3" s="7">
        <v>0.13100000000000001</v>
      </c>
      <c r="D3" s="7">
        <v>0.55600000000000005</v>
      </c>
      <c r="E3" s="7">
        <v>0.58899999999999997</v>
      </c>
      <c r="F3" s="27">
        <v>1.6299999999999999E-2</v>
      </c>
      <c r="G3" s="26">
        <v>0</v>
      </c>
      <c r="H3" s="7">
        <v>0.115</v>
      </c>
      <c r="I3" s="7">
        <v>0.57799999999999996</v>
      </c>
      <c r="J3" s="7">
        <v>0.60799999999999998</v>
      </c>
      <c r="K3" s="7">
        <v>4.7699999999999999E-4</v>
      </c>
      <c r="L3" s="31"/>
      <c r="M3" t="s">
        <v>16</v>
      </c>
      <c r="N3" s="26">
        <v>0</v>
      </c>
      <c r="O3" s="7">
        <v>8.6099999999999996E-2</v>
      </c>
      <c r="P3" s="7">
        <v>0.84899999999999998</v>
      </c>
      <c r="Q3" s="7">
        <v>0.82899999999999996</v>
      </c>
      <c r="R3" s="27">
        <v>0.50700000000000001</v>
      </c>
      <c r="S3" s="7">
        <v>0.43099999999999999</v>
      </c>
      <c r="T3" s="31"/>
      <c r="U3" t="s">
        <v>16</v>
      </c>
      <c r="V3" s="26">
        <v>0</v>
      </c>
      <c r="W3" s="7">
        <v>5.62E-2</v>
      </c>
      <c r="X3" s="7">
        <f>1-0.0862</f>
        <v>0.91379999999999995</v>
      </c>
      <c r="Y3" s="7">
        <v>0.83899999999999997</v>
      </c>
      <c r="Z3" s="27">
        <v>0.53</v>
      </c>
      <c r="AA3" s="7">
        <f>1-0.0183</f>
        <v>0.98170000000000002</v>
      </c>
      <c r="AB3" s="31"/>
      <c r="AC3" t="s">
        <v>16</v>
      </c>
      <c r="AD3" s="26">
        <v>0</v>
      </c>
      <c r="AE3" s="7">
        <v>1.24E-2</v>
      </c>
      <c r="AF3" s="7">
        <v>0.84899999999999998</v>
      </c>
      <c r="AG3" s="7">
        <v>0.71899999999999997</v>
      </c>
      <c r="AH3" s="27">
        <v>0.57199999999999995</v>
      </c>
      <c r="AI3" s="7">
        <v>0.36899999999999999</v>
      </c>
      <c r="AJ3" s="31"/>
    </row>
    <row r="4" spans="1:36" x14ac:dyDescent="0.3">
      <c r="A4" t="s">
        <v>22</v>
      </c>
      <c r="B4" s="26">
        <v>0</v>
      </c>
      <c r="C4" s="7">
        <v>1.03E-2</v>
      </c>
      <c r="D4" s="7">
        <v>1.4E-2</v>
      </c>
      <c r="E4" s="7">
        <v>1.52E-2</v>
      </c>
      <c r="F4" s="27">
        <v>2.2800000000000001E-2</v>
      </c>
      <c r="G4" s="7">
        <v>0</v>
      </c>
      <c r="H4" s="7">
        <v>1.4999999999999999E-2</v>
      </c>
      <c r="I4" s="7">
        <v>1.7999999999999999E-2</v>
      </c>
      <c r="J4" s="7">
        <v>1.6E-2</v>
      </c>
      <c r="K4" s="7">
        <v>0.02</v>
      </c>
      <c r="L4" s="31"/>
      <c r="M4" t="s">
        <v>22</v>
      </c>
      <c r="N4" s="26">
        <v>0</v>
      </c>
      <c r="O4" s="7">
        <v>1.9E-2</v>
      </c>
      <c r="P4" s="7">
        <v>1.7299999999999999E-2</v>
      </c>
      <c r="Q4" s="7">
        <v>1.6400000000000001E-2</v>
      </c>
      <c r="R4" s="27">
        <v>1.55E-2</v>
      </c>
      <c r="S4" s="7">
        <v>2.5999999999999999E-2</v>
      </c>
      <c r="T4" s="31"/>
      <c r="U4" t="s">
        <v>22</v>
      </c>
      <c r="V4" s="26">
        <v>0</v>
      </c>
      <c r="W4" s="7">
        <v>2.53E-2</v>
      </c>
      <c r="X4" s="7">
        <v>8.2699999999999996E-3</v>
      </c>
      <c r="Y4" s="7">
        <v>1.4200000000000001E-2</v>
      </c>
      <c r="Z4" s="27">
        <v>6.5599999999999999E-3</v>
      </c>
      <c r="AA4" s="7">
        <v>1.38E-2</v>
      </c>
      <c r="AB4" s="31"/>
      <c r="AC4" t="s">
        <v>22</v>
      </c>
      <c r="AD4" s="26">
        <v>0</v>
      </c>
      <c r="AE4" s="7"/>
      <c r="AF4" s="7"/>
      <c r="AG4" s="7"/>
      <c r="AH4" s="27"/>
      <c r="AI4" s="7"/>
      <c r="AJ4" s="31"/>
    </row>
    <row r="5" spans="1:36" x14ac:dyDescent="0.3">
      <c r="A5" t="s">
        <v>17</v>
      </c>
      <c r="B5" s="7">
        <v>-0.26200000000000001</v>
      </c>
      <c r="C5" s="7">
        <v>-0.13500000000000001</v>
      </c>
      <c r="D5" s="7">
        <v>0.33</v>
      </c>
      <c r="E5" s="7">
        <v>0.4</v>
      </c>
      <c r="F5" s="27">
        <v>-0.25700000000000001</v>
      </c>
      <c r="G5" s="7">
        <v>-0.27200000000000002</v>
      </c>
      <c r="H5" s="7">
        <v>-0.16</v>
      </c>
      <c r="I5" s="7">
        <v>-0.60899999999999999</v>
      </c>
      <c r="J5" s="7">
        <v>-0.56499999999999995</v>
      </c>
      <c r="K5" s="7">
        <v>-0.36799999999999999</v>
      </c>
      <c r="L5" s="31"/>
      <c r="M5" t="s">
        <v>17</v>
      </c>
      <c r="N5" s="7">
        <v>-0.27</v>
      </c>
      <c r="O5" s="7">
        <v>-0.20399999999999999</v>
      </c>
      <c r="P5" s="7">
        <v>-0.373</v>
      </c>
      <c r="Q5" s="7">
        <v>-0.41699999999999998</v>
      </c>
      <c r="R5" s="27">
        <v>-0.75</v>
      </c>
      <c r="S5" s="7">
        <v>-0.80100000000000005</v>
      </c>
      <c r="T5" s="31"/>
      <c r="U5" t="s">
        <v>17</v>
      </c>
      <c r="V5" s="7">
        <v>-0.27100000000000002</v>
      </c>
      <c r="W5" s="7">
        <v>-0.20899999999999999</v>
      </c>
      <c r="X5" s="7">
        <v>-0.35399999999999998</v>
      </c>
      <c r="Y5" s="7">
        <v>-0.45400000000000001</v>
      </c>
      <c r="Z5" s="27">
        <v>0.30499999999999999</v>
      </c>
      <c r="AA5" s="7">
        <v>-0.41399999999999998</v>
      </c>
      <c r="AB5" s="31"/>
      <c r="AC5" t="s">
        <v>17</v>
      </c>
      <c r="AD5" s="7">
        <v>-0.26</v>
      </c>
      <c r="AE5" s="7">
        <v>-0.23699999999999999</v>
      </c>
      <c r="AF5" s="7">
        <v>0.59199999999999997</v>
      </c>
      <c r="AG5" s="7">
        <v>0.47</v>
      </c>
      <c r="AH5" s="27">
        <v>0.38700000000000001</v>
      </c>
      <c r="AI5" s="7">
        <v>0.14499999999999999</v>
      </c>
      <c r="AJ5" s="31"/>
    </row>
    <row r="6" spans="1:36" x14ac:dyDescent="0.3">
      <c r="A6" t="s">
        <v>22</v>
      </c>
      <c r="B6" s="7">
        <v>1.0999999999999999E-2</v>
      </c>
      <c r="C6" s="7">
        <v>2.4E-2</v>
      </c>
      <c r="D6" s="7">
        <v>3.4000000000000002E-2</v>
      </c>
      <c r="E6" s="7">
        <v>2.5999999999999999E-2</v>
      </c>
      <c r="F6" s="27">
        <v>3.5000000000000003E-2</v>
      </c>
      <c r="G6" s="7">
        <v>1.0999999999999999E-2</v>
      </c>
      <c r="H6" s="7">
        <v>2.1999999999999999E-2</v>
      </c>
      <c r="I6" s="7">
        <v>2.7E-2</v>
      </c>
      <c r="J6" s="7">
        <v>1.9E-2</v>
      </c>
      <c r="K6" s="7">
        <v>0.03</v>
      </c>
      <c r="L6" s="31"/>
      <c r="M6" t="s">
        <v>22</v>
      </c>
      <c r="N6" s="7">
        <v>5.0000000000000001E-3</v>
      </c>
      <c r="O6" s="7">
        <v>2.2700000000000001E-2</v>
      </c>
      <c r="P6" s="7">
        <v>1.7500000000000002E-2</v>
      </c>
      <c r="Q6" s="7">
        <v>1.9599999999999999E-2</v>
      </c>
      <c r="R6" s="27">
        <v>2.7300000000000001E-2</v>
      </c>
      <c r="S6" s="7">
        <v>2.7E-2</v>
      </c>
      <c r="T6" s="31"/>
      <c r="U6" t="s">
        <v>22</v>
      </c>
      <c r="V6" s="7">
        <v>9.8700000000000003E-3</v>
      </c>
      <c r="W6" s="7">
        <v>3.4200000000000001E-2</v>
      </c>
      <c r="X6" s="7">
        <v>1.6E-2</v>
      </c>
      <c r="Y6" s="7">
        <v>1.3899999999999999E-2</v>
      </c>
      <c r="Z6" s="27">
        <v>1.78E-2</v>
      </c>
      <c r="AA6" s="7">
        <v>2.2100000000000002E-2</v>
      </c>
      <c r="AB6" s="31"/>
      <c r="AC6" t="s">
        <v>22</v>
      </c>
      <c r="AD6" s="7"/>
      <c r="AE6" s="7"/>
      <c r="AF6" s="7"/>
      <c r="AG6" s="7"/>
      <c r="AH6" s="27"/>
      <c r="AI6" s="7"/>
      <c r="AJ6" s="31"/>
    </row>
    <row r="7" spans="1:36" x14ac:dyDescent="0.3">
      <c r="A7" t="s">
        <v>18</v>
      </c>
      <c r="B7" s="7">
        <v>0.34699999999999998</v>
      </c>
      <c r="C7" s="7">
        <v>0.41299999999999998</v>
      </c>
      <c r="D7" s="7">
        <v>0.86</v>
      </c>
      <c r="E7" s="7">
        <v>0.88300000000000001</v>
      </c>
      <c r="F7" s="27">
        <v>0.32</v>
      </c>
      <c r="G7" s="7">
        <v>0.33400000000000002</v>
      </c>
      <c r="H7" s="7">
        <v>0.39600000000000002</v>
      </c>
      <c r="I7" s="7">
        <v>-0.16400000000000001</v>
      </c>
      <c r="J7" s="7">
        <v>-0.16300000000000001</v>
      </c>
      <c r="K7" s="7">
        <v>0.40300000000000002</v>
      </c>
      <c r="L7" s="31"/>
      <c r="M7" t="s">
        <v>18</v>
      </c>
      <c r="N7" s="7">
        <v>0.312</v>
      </c>
      <c r="O7" s="7">
        <v>0.40500000000000003</v>
      </c>
      <c r="P7" s="7">
        <v>0.183</v>
      </c>
      <c r="Q7" s="7">
        <v>0.13400000000000001</v>
      </c>
      <c r="R7" s="27">
        <v>0.78900000000000003</v>
      </c>
      <c r="S7" s="7">
        <v>-0.36499999999999999</v>
      </c>
      <c r="T7" s="31"/>
      <c r="U7" t="s">
        <v>18</v>
      </c>
      <c r="V7" s="7">
        <v>0.314</v>
      </c>
      <c r="W7" s="7">
        <v>0.36399999999999999</v>
      </c>
      <c r="X7" s="7">
        <v>0.245</v>
      </c>
      <c r="Y7" s="7">
        <v>0.14499999999999999</v>
      </c>
      <c r="Z7" s="27">
        <v>0.77200000000000002</v>
      </c>
      <c r="AA7" s="7">
        <v>0.36399999999999999</v>
      </c>
      <c r="AB7" s="31"/>
      <c r="AC7" t="s">
        <v>18</v>
      </c>
      <c r="AD7" s="7">
        <v>0.29199999999999998</v>
      </c>
      <c r="AE7" s="7">
        <v>0.32400000000000001</v>
      </c>
      <c r="AF7" s="7">
        <v>0.15</v>
      </c>
      <c r="AG7" s="7">
        <v>0.99399999999999999</v>
      </c>
      <c r="AH7" s="27">
        <v>0.751</v>
      </c>
      <c r="AI7" s="7">
        <v>0.54700000000000004</v>
      </c>
      <c r="AJ7" s="31"/>
    </row>
    <row r="8" spans="1:36" x14ac:dyDescent="0.3">
      <c r="A8" t="s">
        <v>22</v>
      </c>
      <c r="B8" s="7">
        <v>1.7000000000000001E-2</v>
      </c>
      <c r="C8" s="7">
        <v>1.4E-2</v>
      </c>
      <c r="D8" s="7">
        <v>3.1E-2</v>
      </c>
      <c r="E8" s="7">
        <v>2.5000000000000001E-2</v>
      </c>
      <c r="F8" s="27">
        <v>3.5000000000000003E-2</v>
      </c>
      <c r="G8" s="7">
        <v>1.4999999999999999E-2</v>
      </c>
      <c r="H8" s="7">
        <v>1.7000000000000001E-2</v>
      </c>
      <c r="I8" s="7">
        <v>1.6E-2</v>
      </c>
      <c r="J8" s="7">
        <v>1.4E-2</v>
      </c>
      <c r="K8" s="7">
        <v>3.1E-2</v>
      </c>
      <c r="L8" s="31"/>
      <c r="M8" t="s">
        <v>22</v>
      </c>
      <c r="N8" s="7">
        <v>1.09E-2</v>
      </c>
      <c r="O8" s="7">
        <v>1.37E-2</v>
      </c>
      <c r="P8" s="7">
        <v>4.1200000000000001E-2</v>
      </c>
      <c r="Q8" s="7">
        <v>4.0500000000000001E-2</v>
      </c>
      <c r="R8" s="27">
        <v>3.15E-2</v>
      </c>
      <c r="S8" s="7">
        <v>2.58E-2</v>
      </c>
      <c r="T8" s="31"/>
      <c r="U8" t="s">
        <v>22</v>
      </c>
      <c r="V8" s="7">
        <v>0.01</v>
      </c>
      <c r="W8" s="7">
        <v>2.3800000000000002E-2</v>
      </c>
      <c r="X8" s="7">
        <v>2.8899999999999999E-2</v>
      </c>
      <c r="Y8" s="7">
        <v>3.0499999999999999E-2</v>
      </c>
      <c r="Z8" s="27"/>
      <c r="AA8" s="7"/>
      <c r="AB8" s="31"/>
      <c r="AC8" t="s">
        <v>22</v>
      </c>
      <c r="AD8" s="7"/>
      <c r="AE8" s="7"/>
      <c r="AF8" s="7"/>
      <c r="AG8" s="7"/>
      <c r="AH8" s="27"/>
      <c r="AI8" s="7"/>
      <c r="AJ8" s="31"/>
    </row>
    <row r="9" spans="1:36" x14ac:dyDescent="0.3">
      <c r="A9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  <c r="L9" s="31"/>
      <c r="M9" t="s">
        <v>19</v>
      </c>
      <c r="N9" s="7">
        <v>1.09E-2</v>
      </c>
      <c r="O9" s="7"/>
      <c r="P9" s="7"/>
      <c r="Q9" s="7"/>
      <c r="R9" s="7"/>
      <c r="S9" s="7"/>
      <c r="T9" s="31"/>
      <c r="U9" t="s">
        <v>19</v>
      </c>
      <c r="V9" s="7"/>
      <c r="W9" s="7"/>
      <c r="X9" s="7"/>
      <c r="Y9" s="7"/>
      <c r="Z9" s="7">
        <v>927</v>
      </c>
      <c r="AA9" s="7">
        <v>0.02</v>
      </c>
      <c r="AB9" s="31"/>
      <c r="AC9" t="s">
        <v>19</v>
      </c>
      <c r="AD9" s="7"/>
      <c r="AE9" s="7"/>
      <c r="AF9" s="7"/>
      <c r="AG9" s="7"/>
      <c r="AH9" s="7"/>
      <c r="AI9" s="7"/>
      <c r="AJ9" s="31"/>
    </row>
    <row r="10" spans="1:36" x14ac:dyDescent="0.3">
      <c r="A10" t="s">
        <v>20</v>
      </c>
      <c r="B10" s="7">
        <v>9.6</v>
      </c>
      <c r="C10" s="41" t="s">
        <v>55</v>
      </c>
      <c r="D10" s="7"/>
      <c r="E10" s="7"/>
      <c r="F10" s="27"/>
      <c r="G10" s="7">
        <v>10.199999999999999</v>
      </c>
      <c r="H10" s="41" t="s">
        <v>51</v>
      </c>
      <c r="I10" s="7"/>
      <c r="J10" s="7"/>
      <c r="K10" s="7"/>
      <c r="L10" s="31"/>
      <c r="M10" t="s">
        <v>20</v>
      </c>
      <c r="N10" s="7">
        <v>8.8000000000000007</v>
      </c>
      <c r="O10" s="41" t="s">
        <v>138</v>
      </c>
      <c r="P10" s="7"/>
      <c r="Q10" s="7"/>
      <c r="R10" s="27"/>
      <c r="S10" s="7"/>
      <c r="T10" s="31"/>
      <c r="U10" t="s">
        <v>20</v>
      </c>
      <c r="V10" s="7">
        <v>7.8</v>
      </c>
      <c r="W10" s="41" t="s">
        <v>141</v>
      </c>
      <c r="X10" s="7"/>
      <c r="Y10" s="7"/>
      <c r="Z10" s="27"/>
      <c r="AA10" s="7"/>
      <c r="AB10" s="31"/>
      <c r="AC10" t="s">
        <v>20</v>
      </c>
      <c r="AD10" s="7">
        <v>7.66</v>
      </c>
      <c r="AE10" s="41" t="s">
        <v>152</v>
      </c>
      <c r="AF10" s="7"/>
      <c r="AG10" s="7"/>
      <c r="AH10" s="27"/>
      <c r="AI10" s="7"/>
      <c r="AJ10" s="31"/>
    </row>
    <row r="11" spans="1:36" x14ac:dyDescent="0.3">
      <c r="A11" t="s">
        <v>22</v>
      </c>
      <c r="B11" s="7">
        <v>0.152</v>
      </c>
      <c r="C11" s="7"/>
      <c r="D11" s="7"/>
      <c r="E11" s="7"/>
      <c r="F11" s="27"/>
      <c r="G11" s="7">
        <v>0.26</v>
      </c>
      <c r="H11" s="7"/>
      <c r="I11" s="7"/>
      <c r="J11" s="7"/>
      <c r="K11" s="7"/>
      <c r="L11" s="31"/>
      <c r="M11" t="s">
        <v>22</v>
      </c>
      <c r="N11" s="7">
        <v>0.2</v>
      </c>
      <c r="O11" s="7"/>
      <c r="P11" s="7"/>
      <c r="Q11" s="7"/>
      <c r="R11" s="27"/>
      <c r="S11" s="7"/>
      <c r="T11" s="31"/>
      <c r="U11" t="s">
        <v>22</v>
      </c>
      <c r="V11" s="7">
        <v>0.13900000000000001</v>
      </c>
      <c r="W11" s="7"/>
      <c r="X11" s="7"/>
      <c r="Y11" s="7"/>
      <c r="Z11" s="27"/>
      <c r="AA11" s="7"/>
      <c r="AB11" s="31"/>
      <c r="AC11" t="s">
        <v>22</v>
      </c>
      <c r="AD11" s="7">
        <v>0.1</v>
      </c>
      <c r="AE11" s="7"/>
      <c r="AF11" s="7"/>
      <c r="AG11" s="7"/>
      <c r="AH11" s="27"/>
      <c r="AI11" s="7"/>
      <c r="AJ11" s="31"/>
    </row>
    <row r="12" spans="1:36" x14ac:dyDescent="0.3">
      <c r="A12" s="25" t="s">
        <v>21</v>
      </c>
      <c r="B12" s="7">
        <v>49.8</v>
      </c>
      <c r="C12" s="7">
        <v>61.4</v>
      </c>
      <c r="D12" s="7">
        <v>35.200000000000003</v>
      </c>
      <c r="E12" s="7">
        <v>39.799999999999997</v>
      </c>
      <c r="F12" s="27">
        <v>34.5</v>
      </c>
      <c r="G12" s="7">
        <v>54</v>
      </c>
      <c r="H12" s="7">
        <v>64.599999999999994</v>
      </c>
      <c r="I12" s="7">
        <v>35.700000000000003</v>
      </c>
      <c r="J12" s="7">
        <v>38.799999999999997</v>
      </c>
      <c r="K12" s="7">
        <v>48.3</v>
      </c>
      <c r="L12" s="31"/>
      <c r="M12" s="25" t="s">
        <v>21</v>
      </c>
      <c r="N12" s="7">
        <v>47.8</v>
      </c>
      <c r="O12" s="7">
        <v>50.2</v>
      </c>
      <c r="P12" s="7">
        <v>29</v>
      </c>
      <c r="Q12" s="7">
        <v>29</v>
      </c>
      <c r="R12" s="27">
        <v>27</v>
      </c>
      <c r="S12" s="7">
        <v>19.899999999999999</v>
      </c>
      <c r="T12" s="31"/>
      <c r="U12" s="25" t="s">
        <v>21</v>
      </c>
      <c r="V12" s="7">
        <v>54.3</v>
      </c>
      <c r="W12" s="7">
        <v>52.4</v>
      </c>
      <c r="X12" s="7">
        <v>28.6</v>
      </c>
      <c r="Y12" s="7">
        <v>30.1</v>
      </c>
      <c r="Z12" s="27">
        <v>25.9</v>
      </c>
      <c r="AA12" s="7">
        <v>48.9</v>
      </c>
      <c r="AB12" s="31"/>
      <c r="AC12" s="25" t="s">
        <v>21</v>
      </c>
      <c r="AD12" s="7">
        <v>41.5</v>
      </c>
      <c r="AE12" s="7">
        <v>51.5</v>
      </c>
      <c r="AF12" s="7">
        <v>34.299999999999997</v>
      </c>
      <c r="AG12" s="7">
        <v>36.1</v>
      </c>
      <c r="AH12" s="27">
        <v>16.3</v>
      </c>
      <c r="AI12" s="7">
        <v>17.100000000000001</v>
      </c>
      <c r="AJ12" s="31"/>
    </row>
    <row r="13" spans="1:36" x14ac:dyDescent="0.3">
      <c r="A13" t="s">
        <v>22</v>
      </c>
      <c r="B13" s="7">
        <v>1.7</v>
      </c>
      <c r="C13" s="7">
        <v>2.1</v>
      </c>
      <c r="D13" s="7">
        <v>1.8</v>
      </c>
      <c r="E13" s="7">
        <v>2.1</v>
      </c>
      <c r="F13" s="27">
        <v>2.2999999999999998</v>
      </c>
      <c r="G13" s="7">
        <v>2.2000000000000002</v>
      </c>
      <c r="H13" s="7">
        <v>2.9</v>
      </c>
      <c r="I13" s="7">
        <v>1.4</v>
      </c>
      <c r="J13" s="7">
        <v>1.8</v>
      </c>
      <c r="K13" s="7">
        <v>1.9</v>
      </c>
      <c r="L13" s="31"/>
      <c r="M13" t="s">
        <v>22</v>
      </c>
      <c r="N13" s="7">
        <v>2.8</v>
      </c>
      <c r="O13" s="7">
        <v>1.74</v>
      </c>
      <c r="P13" s="7">
        <v>2</v>
      </c>
      <c r="Q13" s="7">
        <v>1.8</v>
      </c>
      <c r="R13" s="27">
        <v>1.4</v>
      </c>
      <c r="S13" s="7">
        <v>1</v>
      </c>
      <c r="T13" s="31"/>
      <c r="U13" t="s">
        <v>22</v>
      </c>
      <c r="V13" s="7">
        <v>1.6</v>
      </c>
      <c r="W13" s="7">
        <v>2</v>
      </c>
      <c r="X13" s="7">
        <v>1.6</v>
      </c>
      <c r="Y13" s="7">
        <v>1.5</v>
      </c>
      <c r="Z13" s="27">
        <v>0.84</v>
      </c>
      <c r="AA13" s="7">
        <v>1.8</v>
      </c>
      <c r="AB13" s="31"/>
      <c r="AC13" t="s">
        <v>22</v>
      </c>
      <c r="AD13" s="28">
        <v>1.9</v>
      </c>
      <c r="AE13" s="28">
        <v>1</v>
      </c>
      <c r="AF13" s="28">
        <v>1.2</v>
      </c>
      <c r="AG13" s="28">
        <v>1.7</v>
      </c>
      <c r="AH13" s="52">
        <v>2</v>
      </c>
      <c r="AI13" s="28">
        <v>0.8</v>
      </c>
      <c r="AJ13" s="31"/>
    </row>
    <row r="14" spans="1:36" x14ac:dyDescent="0.3">
      <c r="A14" s="40"/>
      <c r="B14" s="23"/>
      <c r="C14" s="23"/>
      <c r="D14" s="23"/>
      <c r="E14" s="23"/>
      <c r="F14" s="24"/>
      <c r="L14" s="31"/>
      <c r="M14" s="40"/>
      <c r="N14" s="23"/>
      <c r="O14" s="23"/>
      <c r="P14" s="23"/>
      <c r="Q14" s="23"/>
      <c r="R14" s="24"/>
      <c r="T14" s="31"/>
      <c r="U14" s="40" t="s">
        <v>49</v>
      </c>
      <c r="V14" s="23"/>
      <c r="W14" s="23"/>
      <c r="X14" s="23"/>
      <c r="Y14" s="23"/>
      <c r="Z14" s="24"/>
      <c r="AB14" s="31"/>
      <c r="AC14" s="40"/>
      <c r="AD14" s="23"/>
      <c r="AE14" s="23"/>
      <c r="AF14" s="23"/>
      <c r="AG14" s="23"/>
      <c r="AH14" s="24"/>
      <c r="AJ14" s="31"/>
    </row>
    <row r="15" spans="1:36" x14ac:dyDescent="0.3">
      <c r="A15" t="s">
        <v>16</v>
      </c>
      <c r="B15" s="23">
        <v>0</v>
      </c>
      <c r="C15" s="23">
        <v>0.13600000000000001</v>
      </c>
      <c r="D15" s="23">
        <v>0.29699999999999999</v>
      </c>
      <c r="E15" s="23">
        <v>0.22900000000000001</v>
      </c>
      <c r="F15" s="23">
        <f>1-0.0701</f>
        <v>0.92989999999999995</v>
      </c>
      <c r="G15" s="23">
        <v>0</v>
      </c>
      <c r="H15" s="23">
        <v>7.9100000000000004E-2</v>
      </c>
      <c r="I15" s="23">
        <v>0.29599999999999999</v>
      </c>
      <c r="J15" s="23">
        <v>0.219</v>
      </c>
      <c r="K15" s="23">
        <v>0.85099999999999998</v>
      </c>
      <c r="L15" s="31"/>
      <c r="M15" t="s">
        <v>16</v>
      </c>
      <c r="N15" s="23">
        <v>0</v>
      </c>
      <c r="O15" s="23">
        <v>6.7199999999999996E-2</v>
      </c>
      <c r="P15" s="23">
        <v>9.2700000000000005E-3</v>
      </c>
      <c r="Q15" s="23">
        <v>1.37E-2</v>
      </c>
      <c r="R15" s="23">
        <v>0.52900000000000003</v>
      </c>
      <c r="S15" s="23">
        <v>0.54600000000000004</v>
      </c>
      <c r="T15" s="31"/>
      <c r="U15" t="s">
        <v>16</v>
      </c>
      <c r="V15" s="23">
        <v>0</v>
      </c>
      <c r="W15" s="23">
        <v>2.8899999999999999E-2</v>
      </c>
      <c r="X15" s="23">
        <v>7.7700000000000005E-2</v>
      </c>
      <c r="Y15" s="23">
        <v>9.6500000000000002E-2</v>
      </c>
      <c r="Z15" s="23">
        <v>0.54200000000000004</v>
      </c>
      <c r="AA15" s="23">
        <v>0.874</v>
      </c>
      <c r="AB15" s="31"/>
      <c r="AC15" t="s">
        <v>16</v>
      </c>
      <c r="AD15" s="23">
        <v>0</v>
      </c>
      <c r="AE15" s="23">
        <v>2.1399999999999999E-2</v>
      </c>
      <c r="AF15" s="23">
        <v>5.6599999999999998E-2</v>
      </c>
      <c r="AG15" s="23">
        <v>7.1099999999999997E-2</v>
      </c>
      <c r="AH15" s="23">
        <v>0.61499999999999999</v>
      </c>
      <c r="AI15" s="23">
        <v>0.56799999999999995</v>
      </c>
      <c r="AJ15" s="31"/>
    </row>
    <row r="16" spans="1:36" x14ac:dyDescent="0.3">
      <c r="A16" t="s">
        <v>22</v>
      </c>
      <c r="B16" s="23">
        <v>0</v>
      </c>
      <c r="C16" s="23">
        <v>2.4000000000000001E-4</v>
      </c>
      <c r="D16" s="23">
        <v>3.0000000000000001E-3</v>
      </c>
      <c r="E16" s="23">
        <v>2.3E-3</v>
      </c>
      <c r="F16" s="23">
        <v>3.3000000000000002E-2</v>
      </c>
      <c r="G16" s="23">
        <v>0</v>
      </c>
      <c r="H16" s="23">
        <v>1.6E-2</v>
      </c>
      <c r="I16" s="23">
        <v>2.3E-2</v>
      </c>
      <c r="J16" s="23">
        <v>2.4E-2</v>
      </c>
      <c r="K16" s="23">
        <v>2.1299999999999999E-2</v>
      </c>
      <c r="L16" s="31"/>
      <c r="M16" t="s">
        <v>22</v>
      </c>
      <c r="N16" s="23">
        <v>0</v>
      </c>
      <c r="O16" s="23">
        <v>1.7899999999999999E-2</v>
      </c>
      <c r="P16" s="23">
        <v>1.37E-2</v>
      </c>
      <c r="Q16" s="23">
        <v>1.4200000000000001E-2</v>
      </c>
      <c r="R16" s="23">
        <v>1.14E-2</v>
      </c>
      <c r="S16" s="23">
        <v>9.7900000000000001E-3</v>
      </c>
      <c r="T16" s="31"/>
      <c r="U16" t="s">
        <v>22</v>
      </c>
      <c r="V16" s="23">
        <v>0</v>
      </c>
      <c r="W16" s="23">
        <v>1.37E-2</v>
      </c>
      <c r="X16" s="23">
        <v>4.0099999999999997E-3</v>
      </c>
      <c r="Y16" s="23">
        <v>5.3400000000000001E-3</v>
      </c>
      <c r="Z16" s="23">
        <v>1.0800000000000001E-2</v>
      </c>
      <c r="AA16" s="23">
        <v>1.34E-2</v>
      </c>
      <c r="AB16" s="31"/>
      <c r="AC16" t="s">
        <v>22</v>
      </c>
      <c r="AD16" s="23">
        <v>0</v>
      </c>
      <c r="AE16" s="23"/>
      <c r="AF16" s="23"/>
      <c r="AG16" s="23"/>
      <c r="AH16" s="23"/>
      <c r="AI16" s="23"/>
      <c r="AJ16" s="31"/>
    </row>
    <row r="17" spans="1:36" x14ac:dyDescent="0.3">
      <c r="A17" t="s">
        <v>17</v>
      </c>
      <c r="B17" s="23">
        <v>-0.26600000000000001</v>
      </c>
      <c r="C17" s="23">
        <v>-0.122</v>
      </c>
      <c r="D17" s="23">
        <v>3.8300000000000001E-2</v>
      </c>
      <c r="E17" s="23">
        <v>2.3699999999999999E-2</v>
      </c>
      <c r="F17" s="24">
        <v>0.69499999999999995</v>
      </c>
      <c r="G17" s="23">
        <v>-0.26400000000000001</v>
      </c>
      <c r="H17" s="23">
        <v>-0.18099999999999999</v>
      </c>
      <c r="I17" s="23">
        <v>-0.95899999999999996</v>
      </c>
      <c r="J17" s="23">
        <v>-0.97899999999999998</v>
      </c>
      <c r="K17" s="23">
        <v>0.47399999999999998</v>
      </c>
      <c r="L17" s="31"/>
      <c r="M17" t="s">
        <v>17</v>
      </c>
      <c r="N17" s="23">
        <v>-0.27100000000000002</v>
      </c>
      <c r="O17" s="23">
        <v>-0.22600000000000001</v>
      </c>
      <c r="P17" s="23">
        <v>-0.183</v>
      </c>
      <c r="Q17" s="23">
        <v>-0.157</v>
      </c>
      <c r="R17" s="24">
        <v>0.25600000000000001</v>
      </c>
      <c r="S17" s="23">
        <v>0.34599999999999997</v>
      </c>
      <c r="T17" s="31"/>
      <c r="U17" t="s">
        <v>17</v>
      </c>
      <c r="V17" s="23">
        <v>-0.27100000000000002</v>
      </c>
      <c r="W17" s="23">
        <v>-0.25</v>
      </c>
      <c r="X17" s="23">
        <v>-0.129</v>
      </c>
      <c r="Y17" s="23">
        <v>-0.114</v>
      </c>
      <c r="Z17" s="24">
        <v>0.32600000000000001</v>
      </c>
      <c r="AA17" s="23">
        <v>0.47299999999999998</v>
      </c>
      <c r="AB17" s="31"/>
      <c r="AC17" t="s">
        <v>17</v>
      </c>
      <c r="AD17" s="23">
        <v>-0.26400000000000001</v>
      </c>
      <c r="AE17" s="23">
        <v>-0.22800000000000001</v>
      </c>
      <c r="AF17" s="23">
        <v>-0.13900000000000001</v>
      </c>
      <c r="AG17" s="23">
        <v>-0.11799999999999999</v>
      </c>
      <c r="AH17" s="24">
        <v>0.38900000000000001</v>
      </c>
      <c r="AI17" s="23">
        <v>0.35799999999999998</v>
      </c>
      <c r="AJ17" s="31"/>
    </row>
    <row r="18" spans="1:36" x14ac:dyDescent="0.3">
      <c r="A18" t="s">
        <v>22</v>
      </c>
      <c r="B18" s="23">
        <v>2.7000000000000001E-3</v>
      </c>
      <c r="C18" s="23">
        <v>1.4999999999999999E-2</v>
      </c>
      <c r="D18" s="23">
        <v>0.01</v>
      </c>
      <c r="E18" s="23">
        <v>3.8E-3</v>
      </c>
      <c r="F18" s="24">
        <v>1.0999999999999999E-2</v>
      </c>
      <c r="G18" s="23">
        <v>1.7999999999999999E-2</v>
      </c>
      <c r="H18" s="23">
        <v>1.9E-2</v>
      </c>
      <c r="I18" s="23">
        <v>0.03</v>
      </c>
      <c r="J18" s="23">
        <v>3.4000000000000002E-2</v>
      </c>
      <c r="K18" s="23">
        <v>0.08</v>
      </c>
      <c r="L18" s="31"/>
      <c r="M18" t="s">
        <v>22</v>
      </c>
      <c r="N18" s="23">
        <v>7.3600000000000002E-3</v>
      </c>
      <c r="O18" s="23">
        <v>2.64E-2</v>
      </c>
      <c r="P18" s="23">
        <v>2.5399999999999999E-2</v>
      </c>
      <c r="Q18" s="23">
        <v>1.8700000000000001E-2</v>
      </c>
      <c r="R18" s="24">
        <v>3.3799999999999997E-2</v>
      </c>
      <c r="S18" s="23">
        <v>1.77E-2</v>
      </c>
      <c r="T18" s="31"/>
      <c r="U18" t="s">
        <v>22</v>
      </c>
      <c r="V18" s="23">
        <v>8.5400000000000007E-3</v>
      </c>
      <c r="W18" s="23">
        <v>1.7500000000000002E-2</v>
      </c>
      <c r="X18" s="23">
        <v>4.9899999999999996E-3</v>
      </c>
      <c r="Y18" s="23">
        <v>4.2500000000000003E-3</v>
      </c>
      <c r="Z18" s="24">
        <v>1.4200000000000001E-2</v>
      </c>
      <c r="AA18" s="23">
        <v>1.7600000000000001E-2</v>
      </c>
      <c r="AB18" s="31"/>
      <c r="AC18" t="s">
        <v>22</v>
      </c>
      <c r="AD18" s="23"/>
      <c r="AE18" s="23"/>
      <c r="AF18" s="23"/>
      <c r="AG18" s="23"/>
      <c r="AH18" s="24"/>
      <c r="AI18" s="23"/>
      <c r="AJ18" s="31"/>
    </row>
    <row r="19" spans="1:36" x14ac:dyDescent="0.3">
      <c r="A19" t="s">
        <v>18</v>
      </c>
      <c r="B19" s="23">
        <v>0.35199999999999998</v>
      </c>
      <c r="C19" s="23">
        <v>0.40600000000000003</v>
      </c>
      <c r="D19" s="23">
        <v>0.63700000000000001</v>
      </c>
      <c r="E19" s="23">
        <v>0.50700000000000001</v>
      </c>
      <c r="F19" s="24">
        <v>0.216</v>
      </c>
      <c r="G19" s="23">
        <v>0.31900000000000001</v>
      </c>
      <c r="H19" s="23">
        <v>0.35199999999999998</v>
      </c>
      <c r="I19" s="23">
        <v>0.64700000000000002</v>
      </c>
      <c r="J19" s="23">
        <v>0.46800000000000003</v>
      </c>
      <c r="K19" s="23">
        <v>0.315</v>
      </c>
      <c r="L19" s="31"/>
      <c r="M19" t="s">
        <v>18</v>
      </c>
      <c r="N19" s="23">
        <v>0.307</v>
      </c>
      <c r="O19" s="23">
        <v>0.38900000000000001</v>
      </c>
      <c r="P19" s="23">
        <v>0.34200000000000003</v>
      </c>
      <c r="Q19" s="23">
        <v>0.32600000000000001</v>
      </c>
      <c r="R19" s="24">
        <v>0.81799999999999995</v>
      </c>
      <c r="S19" s="23">
        <v>0.81799999999999995</v>
      </c>
      <c r="T19" s="31"/>
      <c r="U19" t="s">
        <v>18</v>
      </c>
      <c r="V19" s="23">
        <v>0.31</v>
      </c>
      <c r="W19" s="23">
        <v>0.33800000000000002</v>
      </c>
      <c r="X19" s="23">
        <v>0.36499999999999999</v>
      </c>
      <c r="Y19" s="23">
        <v>0.39500000000000002</v>
      </c>
      <c r="Z19" s="24">
        <v>0.78300000000000003</v>
      </c>
      <c r="AA19" s="23">
        <v>0.29499999999999998</v>
      </c>
      <c r="AB19" s="31"/>
      <c r="AC19" t="s">
        <v>18</v>
      </c>
      <c r="AD19" s="23">
        <v>0.29099999999999998</v>
      </c>
      <c r="AE19" s="23">
        <v>0.32400000000000001</v>
      </c>
      <c r="AF19" s="23">
        <v>0.34499999999999997</v>
      </c>
      <c r="AG19" s="23">
        <v>0.35599999999999998</v>
      </c>
      <c r="AH19" s="24">
        <v>0.79900000000000004</v>
      </c>
      <c r="AI19" s="23">
        <v>0.80800000000000005</v>
      </c>
      <c r="AJ19" s="31"/>
    </row>
    <row r="20" spans="1:36" x14ac:dyDescent="0.3">
      <c r="A20" t="s">
        <v>22</v>
      </c>
      <c r="B20" s="23">
        <v>1.0999999999999999E-2</v>
      </c>
      <c r="C20" s="23">
        <v>8.6E-3</v>
      </c>
      <c r="D20" s="23">
        <v>3.3000000000000002E-2</v>
      </c>
      <c r="E20" s="23">
        <v>8.0999999999999996E-3</v>
      </c>
      <c r="F20" s="24">
        <v>8.6999999999999994E-2</v>
      </c>
      <c r="G20" s="23">
        <v>1.7000000000000001E-2</v>
      </c>
      <c r="H20" s="23">
        <v>0.02</v>
      </c>
      <c r="I20" s="23">
        <v>4.2999999999999997E-2</v>
      </c>
      <c r="J20" s="23">
        <v>0.02</v>
      </c>
      <c r="K20" s="23">
        <v>5.6000000000000001E-2</v>
      </c>
      <c r="L20" s="31"/>
      <c r="M20" t="s">
        <v>22</v>
      </c>
      <c r="N20" s="23">
        <v>1.09E-2</v>
      </c>
      <c r="O20" s="23">
        <v>1.2999999999999999E-2</v>
      </c>
      <c r="P20" s="23">
        <v>2.4400000000000002E-2</v>
      </c>
      <c r="Q20" s="23">
        <v>3.0300000000000001E-2</v>
      </c>
      <c r="R20" s="24">
        <v>1.66E-2</v>
      </c>
      <c r="S20" s="23">
        <v>0.23</v>
      </c>
      <c r="T20" s="31"/>
      <c r="U20" t="s">
        <v>22</v>
      </c>
      <c r="V20" s="23">
        <v>8.4200000000000004E-3</v>
      </c>
      <c r="W20" s="23">
        <v>1.14E-2</v>
      </c>
      <c r="X20" s="23">
        <v>2.1299999999999999E-2</v>
      </c>
      <c r="Y20" s="23">
        <v>1.9199999999999998E-2</v>
      </c>
      <c r="Z20" s="24">
        <v>1.03E-2</v>
      </c>
      <c r="AA20" s="23">
        <v>4.6899999999999997E-2</v>
      </c>
      <c r="AB20" s="31"/>
      <c r="AC20" t="s">
        <v>22</v>
      </c>
      <c r="AD20" s="23"/>
      <c r="AE20" s="23"/>
      <c r="AF20" s="23"/>
      <c r="AG20" s="23"/>
      <c r="AH20" s="24"/>
      <c r="AI20" s="23"/>
      <c r="AJ20" s="31"/>
    </row>
    <row r="21" spans="1:36" x14ac:dyDescent="0.3">
      <c r="A21" t="s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31"/>
      <c r="M21" t="s">
        <v>19</v>
      </c>
      <c r="N21" s="23"/>
      <c r="O21" s="23"/>
      <c r="P21" s="23"/>
      <c r="Q21" s="23"/>
      <c r="R21" s="23"/>
      <c r="S21" s="23"/>
      <c r="T21" s="31"/>
      <c r="U21" t="s">
        <v>19</v>
      </c>
      <c r="V21" s="23"/>
      <c r="W21" s="23"/>
      <c r="X21" s="23"/>
      <c r="Y21" s="23"/>
      <c r="Z21" s="23"/>
      <c r="AA21" s="23"/>
      <c r="AB21" s="31"/>
      <c r="AC21" t="s">
        <v>19</v>
      </c>
      <c r="AD21" s="23"/>
      <c r="AE21" s="23"/>
      <c r="AF21" s="23"/>
      <c r="AG21" s="23"/>
      <c r="AH21" s="23"/>
      <c r="AI21" s="23"/>
      <c r="AJ21" s="31"/>
    </row>
    <row r="22" spans="1:36" x14ac:dyDescent="0.3">
      <c r="A22" t="s">
        <v>20</v>
      </c>
      <c r="B22" s="23">
        <v>9.43</v>
      </c>
      <c r="C22" s="41" t="s">
        <v>54</v>
      </c>
      <c r="D22" s="23"/>
      <c r="E22" s="23"/>
      <c r="F22" s="24"/>
      <c r="G22" s="23">
        <v>9.0299999999999994</v>
      </c>
      <c r="H22" s="41" t="s">
        <v>56</v>
      </c>
      <c r="I22" s="23"/>
      <c r="J22" s="23"/>
      <c r="K22" s="23"/>
      <c r="L22" s="31"/>
      <c r="M22" t="s">
        <v>20</v>
      </c>
      <c r="N22" s="23">
        <v>8.94</v>
      </c>
      <c r="O22" s="41" t="s">
        <v>138</v>
      </c>
      <c r="P22" s="23"/>
      <c r="Q22" s="23"/>
      <c r="R22" s="24"/>
      <c r="S22" s="23"/>
      <c r="T22" s="31"/>
      <c r="U22" t="s">
        <v>20</v>
      </c>
      <c r="V22" s="23">
        <v>6.94</v>
      </c>
      <c r="W22" s="41" t="s">
        <v>142</v>
      </c>
      <c r="X22" s="23"/>
      <c r="Y22" s="23"/>
      <c r="Z22" s="24"/>
      <c r="AA22" s="23"/>
      <c r="AB22" s="31"/>
      <c r="AC22" t="s">
        <v>20</v>
      </c>
      <c r="AD22" s="23">
        <v>7.7</v>
      </c>
      <c r="AE22" s="41" t="s">
        <v>138</v>
      </c>
      <c r="AF22" s="23"/>
      <c r="AG22" s="23"/>
      <c r="AH22" s="24"/>
      <c r="AI22" s="23"/>
      <c r="AJ22" s="31"/>
    </row>
    <row r="23" spans="1:36" x14ac:dyDescent="0.3">
      <c r="A23" t="s">
        <v>22</v>
      </c>
      <c r="B23" s="23">
        <v>7.5999999999999998E-2</v>
      </c>
      <c r="C23" s="23"/>
      <c r="D23" s="23"/>
      <c r="E23" s="23"/>
      <c r="F23" s="24"/>
      <c r="G23" s="23">
        <v>0.24</v>
      </c>
      <c r="H23" s="23"/>
      <c r="I23" s="23"/>
      <c r="J23" s="23"/>
      <c r="K23" s="23"/>
      <c r="L23" s="31"/>
      <c r="M23" t="s">
        <v>22</v>
      </c>
      <c r="N23" s="23">
        <v>0.23100000000000001</v>
      </c>
      <c r="O23" s="23"/>
      <c r="P23" s="23"/>
      <c r="Q23" s="23"/>
      <c r="R23" s="24"/>
      <c r="S23" s="23"/>
      <c r="T23" s="31"/>
      <c r="U23" t="s">
        <v>22</v>
      </c>
      <c r="V23" s="23">
        <v>0.16900000000000001</v>
      </c>
      <c r="W23" s="23"/>
      <c r="X23" s="23"/>
      <c r="Y23" s="23"/>
      <c r="Z23" s="24"/>
      <c r="AA23" s="23"/>
      <c r="AB23" s="31"/>
      <c r="AC23" t="s">
        <v>22</v>
      </c>
      <c r="AD23" s="23">
        <v>0.12</v>
      </c>
      <c r="AE23" s="23"/>
      <c r="AF23" s="23"/>
      <c r="AG23" s="23"/>
      <c r="AH23" s="24"/>
      <c r="AI23" s="23"/>
      <c r="AJ23" s="31"/>
    </row>
    <row r="24" spans="1:36" x14ac:dyDescent="0.3">
      <c r="A24" s="25" t="s">
        <v>21</v>
      </c>
      <c r="B24" s="23">
        <v>52</v>
      </c>
      <c r="C24" s="23">
        <v>61.3</v>
      </c>
      <c r="D24" s="23">
        <v>38.799999999999997</v>
      </c>
      <c r="E24" s="23">
        <v>45.3</v>
      </c>
      <c r="F24" s="24">
        <v>30.8</v>
      </c>
      <c r="G24" s="23">
        <v>47</v>
      </c>
      <c r="H24" s="23">
        <v>57.3</v>
      </c>
      <c r="I24" s="23">
        <v>35.6</v>
      </c>
      <c r="J24" s="23">
        <v>33.6</v>
      </c>
      <c r="K24" s="23">
        <v>46.8</v>
      </c>
      <c r="L24" s="31"/>
      <c r="M24" s="25" t="s">
        <v>21</v>
      </c>
      <c r="N24" s="23">
        <v>49.5</v>
      </c>
      <c r="O24" s="23">
        <v>52.8</v>
      </c>
      <c r="P24" s="23">
        <v>30.6</v>
      </c>
      <c r="Q24" s="23">
        <v>30.6</v>
      </c>
      <c r="R24" s="24">
        <v>30.5</v>
      </c>
      <c r="S24" s="23">
        <v>21.3</v>
      </c>
      <c r="T24" s="31"/>
      <c r="U24" s="25" t="s">
        <v>21</v>
      </c>
      <c r="V24" s="23">
        <v>48.3</v>
      </c>
      <c r="W24" s="23">
        <v>45.4</v>
      </c>
      <c r="X24" s="23">
        <v>27.6</v>
      </c>
      <c r="Y24" s="23">
        <v>28.2</v>
      </c>
      <c r="Z24" s="24">
        <v>23.6</v>
      </c>
      <c r="AA24" s="23">
        <v>41.4</v>
      </c>
      <c r="AB24" s="31"/>
      <c r="AC24" s="25" t="s">
        <v>21</v>
      </c>
      <c r="AD24" s="23">
        <v>10.5</v>
      </c>
      <c r="AE24" s="23">
        <v>50.1</v>
      </c>
      <c r="AF24" s="23">
        <v>34.799999999999997</v>
      </c>
      <c r="AG24" s="23">
        <v>36.6</v>
      </c>
      <c r="AH24" s="24">
        <v>20.5</v>
      </c>
      <c r="AI24" s="23">
        <v>19.2</v>
      </c>
      <c r="AJ24" s="31"/>
    </row>
    <row r="25" spans="1:36" x14ac:dyDescent="0.3">
      <c r="A25" t="s">
        <v>22</v>
      </c>
      <c r="B25" s="32">
        <v>0</v>
      </c>
      <c r="C25" s="23">
        <v>2.2000000000000002</v>
      </c>
      <c r="D25" s="23">
        <v>4.4000000000000004</v>
      </c>
      <c r="E25" s="22">
        <v>9.1999999999999993</v>
      </c>
      <c r="F25" s="24">
        <v>1</v>
      </c>
      <c r="G25" s="23">
        <v>1.34</v>
      </c>
      <c r="H25" s="23">
        <v>1.95</v>
      </c>
      <c r="I25" s="23">
        <v>1.9</v>
      </c>
      <c r="J25" s="23">
        <v>1.6</v>
      </c>
      <c r="K25" s="23">
        <v>3.4</v>
      </c>
      <c r="L25" s="31"/>
      <c r="M25" t="s">
        <v>22</v>
      </c>
      <c r="N25" s="32">
        <v>2.2000000000000002</v>
      </c>
      <c r="O25" s="23">
        <v>1.9</v>
      </c>
      <c r="P25" s="23">
        <v>1.3</v>
      </c>
      <c r="Q25" s="22">
        <v>1.3</v>
      </c>
      <c r="R25" s="24">
        <v>1.1000000000000001</v>
      </c>
      <c r="S25" s="23">
        <v>0.8</v>
      </c>
      <c r="T25" s="31"/>
      <c r="U25" t="s">
        <v>22</v>
      </c>
      <c r="V25" s="32">
        <v>1.3</v>
      </c>
      <c r="W25" s="23">
        <v>1.4</v>
      </c>
      <c r="X25" s="23">
        <v>1.2</v>
      </c>
      <c r="Y25" s="22">
        <v>0.97</v>
      </c>
      <c r="Z25" s="24">
        <v>1.1000000000000001</v>
      </c>
      <c r="AA25" s="23">
        <v>1.5</v>
      </c>
      <c r="AB25" s="31"/>
      <c r="AC25" t="s">
        <v>22</v>
      </c>
      <c r="AD25" s="32">
        <v>1.3</v>
      </c>
      <c r="AE25" s="23">
        <v>1.9</v>
      </c>
      <c r="AF25" s="23">
        <v>1.3</v>
      </c>
      <c r="AG25" s="22">
        <v>1.5</v>
      </c>
      <c r="AH25" s="24">
        <v>1.2</v>
      </c>
      <c r="AI25" s="23">
        <v>1.2</v>
      </c>
      <c r="AJ25" s="31"/>
    </row>
    <row r="26" spans="1:36" x14ac:dyDescent="0.3">
      <c r="F26" s="2"/>
      <c r="L26" s="31"/>
      <c r="R26" s="2"/>
      <c r="T26" s="31"/>
      <c r="Z26" s="2"/>
      <c r="AB26" s="31"/>
      <c r="AH26" s="2"/>
      <c r="AJ26" s="31"/>
    </row>
    <row r="27" spans="1:36" x14ac:dyDescent="0.3">
      <c r="A27" s="1" t="s">
        <v>30</v>
      </c>
      <c r="C27" s="1" t="s">
        <v>67</v>
      </c>
      <c r="F27" s="2"/>
      <c r="L27" s="31"/>
      <c r="M27" s="1"/>
      <c r="O27" s="1"/>
      <c r="R27" s="2"/>
      <c r="T27" s="31"/>
      <c r="U27" s="1"/>
      <c r="W27" s="1"/>
      <c r="Z27" s="2"/>
      <c r="AB27" s="31"/>
      <c r="AC27" s="1"/>
      <c r="AE27" s="1"/>
      <c r="AH27" s="2"/>
      <c r="AJ27" s="31"/>
    </row>
    <row r="28" spans="1:36" x14ac:dyDescent="0.3">
      <c r="E28" s="5"/>
      <c r="L28" s="31"/>
      <c r="Q28" s="5"/>
      <c r="T28" s="31"/>
      <c r="Y28" s="5"/>
      <c r="AB28" s="31"/>
      <c r="AG28" s="5"/>
      <c r="AJ28" s="31"/>
    </row>
    <row r="29" spans="1:3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1"/>
    </row>
    <row r="30" spans="1:36" x14ac:dyDescent="0.3">
      <c r="L30" s="31"/>
    </row>
    <row r="31" spans="1:36" x14ac:dyDescent="0.3">
      <c r="A31" s="7"/>
      <c r="H31" s="8"/>
      <c r="I31" s="2"/>
      <c r="J31" s="9"/>
      <c r="K31" s="10"/>
      <c r="L31" s="31"/>
    </row>
    <row r="32" spans="1:36" x14ac:dyDescent="0.3">
      <c r="A32" s="11"/>
      <c r="H32" s="8"/>
      <c r="I32" s="2"/>
      <c r="J32" s="9"/>
      <c r="K32" s="12"/>
      <c r="L32" s="31"/>
    </row>
    <row r="33" spans="1:12" x14ac:dyDescent="0.3">
      <c r="A33" s="1"/>
      <c r="K33" s="10"/>
      <c r="L33" s="31"/>
    </row>
    <row r="34" spans="1:12" x14ac:dyDescent="0.3">
      <c r="A34" s="7"/>
      <c r="H34" s="13"/>
      <c r="I34" s="2"/>
      <c r="J34" s="9"/>
      <c r="K34" s="10"/>
      <c r="L34" s="31"/>
    </row>
    <row r="35" spans="1:12" x14ac:dyDescent="0.3">
      <c r="A35" s="11"/>
      <c r="H35" s="13"/>
      <c r="I35" s="2"/>
      <c r="J35" s="9"/>
      <c r="K35" s="12"/>
      <c r="L35" s="31"/>
    </row>
    <row r="36" spans="1:12" x14ac:dyDescent="0.3">
      <c r="K36" s="10"/>
      <c r="L36" s="31"/>
    </row>
    <row r="37" spans="1:12" x14ac:dyDescent="0.3">
      <c r="A37" s="7"/>
      <c r="H37" s="14"/>
      <c r="I37" s="2"/>
      <c r="J37" s="9"/>
      <c r="K37" s="10"/>
      <c r="L37" s="31"/>
    </row>
    <row r="38" spans="1:12" x14ac:dyDescent="0.3">
      <c r="A38" s="11"/>
      <c r="H38" s="14"/>
      <c r="I38" s="2"/>
      <c r="J38" s="9"/>
      <c r="K38" s="12"/>
      <c r="L38" s="31"/>
    </row>
    <row r="39" spans="1:12" x14ac:dyDescent="0.3">
      <c r="K39" s="10"/>
      <c r="L39" s="31"/>
    </row>
    <row r="40" spans="1:12" x14ac:dyDescent="0.3">
      <c r="A40" s="7"/>
      <c r="H40" s="15"/>
      <c r="I40" s="16"/>
      <c r="J40" s="17"/>
      <c r="K40" s="10"/>
      <c r="L40" s="31"/>
    </row>
    <row r="41" spans="1:12" x14ac:dyDescent="0.3">
      <c r="A41" s="11"/>
      <c r="H41" s="15"/>
      <c r="I41" s="16"/>
      <c r="J41" s="17"/>
      <c r="K41" s="12"/>
      <c r="L41" s="31"/>
    </row>
    <row r="42" spans="1:12" x14ac:dyDescent="0.3">
      <c r="A42" s="18"/>
      <c r="L42" s="31"/>
    </row>
    <row r="43" spans="1:12" x14ac:dyDescent="0.3">
      <c r="B43" s="18"/>
      <c r="C43" s="20"/>
      <c r="D43" s="18"/>
      <c r="E43" s="18"/>
      <c r="L43" s="31"/>
    </row>
    <row r="44" spans="1:12" x14ac:dyDescent="0.3">
      <c r="L44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80" zoomScaleNormal="80" workbookViewId="0">
      <selection activeCell="C1" sqref="C1:E1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customFormat="1" ht="18" x14ac:dyDescent="0.35">
      <c r="A1" s="1" t="s">
        <v>171</v>
      </c>
      <c r="F1" s="29" t="s">
        <v>170</v>
      </c>
      <c r="G1" s="55"/>
    </row>
    <row r="2" spans="1:10" customFormat="1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customFormat="1" x14ac:dyDescent="0.3">
      <c r="A3" t="s">
        <v>16</v>
      </c>
      <c r="B3" s="22">
        <v>0</v>
      </c>
      <c r="C3" s="24">
        <v>6.2700000000000006E-2</v>
      </c>
      <c r="D3" s="24">
        <v>0.108</v>
      </c>
      <c r="E3" s="24">
        <v>0.109</v>
      </c>
      <c r="F3" s="24">
        <v>0.56499999999999995</v>
      </c>
      <c r="G3" s="24">
        <v>0.59699999999999998</v>
      </c>
    </row>
    <row r="4" spans="1:10" customFormat="1" x14ac:dyDescent="0.3">
      <c r="A4" t="s">
        <v>22</v>
      </c>
      <c r="B4" s="22"/>
      <c r="C4" s="24"/>
      <c r="D4" s="24"/>
      <c r="E4" s="24"/>
      <c r="F4" s="24"/>
      <c r="G4" s="24"/>
    </row>
    <row r="5" spans="1:10" customFormat="1" x14ac:dyDescent="0.3">
      <c r="A5" t="s">
        <v>17</v>
      </c>
      <c r="B5" s="23">
        <v>-0.26200000000000001</v>
      </c>
      <c r="C5" s="24">
        <v>-0.19500000000000001</v>
      </c>
      <c r="D5" s="24">
        <v>-0.11</v>
      </c>
      <c r="E5" s="24">
        <v>-8.6999999999999994E-2</v>
      </c>
      <c r="F5" s="24">
        <v>0.34799999999999998</v>
      </c>
      <c r="G5" s="24">
        <v>0.39</v>
      </c>
    </row>
    <row r="6" spans="1:10" customFormat="1" x14ac:dyDescent="0.3">
      <c r="A6" t="s">
        <v>22</v>
      </c>
      <c r="B6" s="23"/>
      <c r="C6" s="24"/>
      <c r="D6" s="24"/>
      <c r="E6" s="24"/>
      <c r="F6" s="24"/>
      <c r="G6" s="24"/>
    </row>
    <row r="7" spans="1:10" customFormat="1" x14ac:dyDescent="0.3">
      <c r="A7" t="s">
        <v>18</v>
      </c>
      <c r="B7" s="23">
        <v>0.29399999999999998</v>
      </c>
      <c r="C7" s="24">
        <v>0.36899999999999999</v>
      </c>
      <c r="D7" s="24">
        <v>0.41399999999999998</v>
      </c>
      <c r="E7" s="24">
        <v>0.38400000000000001</v>
      </c>
      <c r="F7" s="24">
        <v>0.82199999999999995</v>
      </c>
      <c r="G7" s="24">
        <v>0.83799999999999997</v>
      </c>
    </row>
    <row r="8" spans="1:10" customFormat="1" x14ac:dyDescent="0.3">
      <c r="A8" t="s">
        <v>22</v>
      </c>
      <c r="B8" s="23"/>
      <c r="C8" s="24"/>
      <c r="D8" s="24"/>
      <c r="E8" s="24"/>
      <c r="F8" s="24"/>
      <c r="G8" s="24"/>
    </row>
    <row r="9" spans="1:10" customFormat="1" x14ac:dyDescent="0.3">
      <c r="A9" t="s">
        <v>19</v>
      </c>
      <c r="B9" s="23"/>
      <c r="C9" s="24"/>
      <c r="D9" s="24"/>
      <c r="E9" s="24"/>
      <c r="F9" s="24"/>
      <c r="G9" s="24"/>
    </row>
    <row r="10" spans="1:10" customFormat="1" x14ac:dyDescent="0.3">
      <c r="A10" t="s">
        <v>20</v>
      </c>
      <c r="B10" s="32">
        <v>8.1</v>
      </c>
      <c r="C10" s="41" t="s">
        <v>163</v>
      </c>
      <c r="D10" s="48"/>
      <c r="E10" s="48"/>
      <c r="F10" s="48"/>
      <c r="G10" s="71"/>
    </row>
    <row r="11" spans="1:10" customFormat="1" x14ac:dyDescent="0.3">
      <c r="A11" t="s">
        <v>22</v>
      </c>
      <c r="B11" s="32">
        <v>0.1</v>
      </c>
      <c r="C11" s="48"/>
      <c r="D11" s="48"/>
      <c r="E11" s="48"/>
      <c r="F11" s="48"/>
      <c r="G11" s="48"/>
    </row>
    <row r="12" spans="1:10" customFormat="1" x14ac:dyDescent="0.3">
      <c r="A12" s="25" t="s">
        <v>21</v>
      </c>
      <c r="B12" s="23">
        <v>67.5</v>
      </c>
      <c r="C12" s="24">
        <v>72.7</v>
      </c>
      <c r="D12" s="24">
        <v>48.1</v>
      </c>
      <c r="E12" s="24">
        <v>47.5</v>
      </c>
      <c r="F12" s="24">
        <v>23.1</v>
      </c>
      <c r="G12" s="24">
        <v>16.399999999999999</v>
      </c>
    </row>
    <row r="13" spans="1:10" customFormat="1" x14ac:dyDescent="0.3">
      <c r="A13" t="s">
        <v>22</v>
      </c>
      <c r="B13" s="23">
        <v>1.9</v>
      </c>
      <c r="C13" s="24">
        <v>1.7</v>
      </c>
      <c r="D13" s="24">
        <v>2.2999999999999998</v>
      </c>
      <c r="E13" s="24">
        <v>1.5</v>
      </c>
      <c r="F13" s="24">
        <v>1.3</v>
      </c>
      <c r="G13" s="24">
        <v>0.6</v>
      </c>
    </row>
    <row r="14" spans="1:10" customFormat="1" x14ac:dyDescent="0.3">
      <c r="A14" s="1"/>
      <c r="B14" s="23"/>
      <c r="C14" s="24"/>
      <c r="D14" s="24"/>
      <c r="E14" s="24"/>
      <c r="F14" s="24"/>
      <c r="G14" s="2"/>
    </row>
    <row r="15" spans="1:10" customFormat="1" x14ac:dyDescent="0.3">
      <c r="A15" t="s">
        <v>16</v>
      </c>
      <c r="B15" s="26">
        <v>0</v>
      </c>
      <c r="C15" s="27">
        <v>6.9000000000000006E-2</v>
      </c>
      <c r="D15" s="27">
        <v>0.873</v>
      </c>
      <c r="E15" s="27">
        <v>0.86499999999999999</v>
      </c>
      <c r="F15" s="27">
        <v>0.56699999999999995</v>
      </c>
      <c r="G15" s="27">
        <v>0.39</v>
      </c>
    </row>
    <row r="16" spans="1:10" customFormat="1" x14ac:dyDescent="0.3">
      <c r="A16" t="s">
        <v>22</v>
      </c>
      <c r="B16" s="26"/>
      <c r="C16" s="27"/>
      <c r="D16" s="27"/>
      <c r="E16" s="27"/>
      <c r="F16" s="27"/>
      <c r="G16" s="27"/>
    </row>
    <row r="17" spans="1:10" customFormat="1" x14ac:dyDescent="0.3">
      <c r="A17" t="s">
        <v>17</v>
      </c>
      <c r="B17" s="7">
        <v>-0.26100000000000001</v>
      </c>
      <c r="C17" s="27">
        <v>0.80800000000000005</v>
      </c>
      <c r="D17" s="27">
        <v>0.58899999999999997</v>
      </c>
      <c r="E17" s="27">
        <v>0.52400000000000002</v>
      </c>
      <c r="F17" s="27">
        <v>0.35799999999999998</v>
      </c>
      <c r="G17" s="27">
        <v>0.21</v>
      </c>
    </row>
    <row r="18" spans="1:10" customFormat="1" x14ac:dyDescent="0.3">
      <c r="A18" t="s">
        <v>22</v>
      </c>
      <c r="B18" s="7"/>
      <c r="C18" s="27"/>
      <c r="D18" s="27"/>
      <c r="E18" s="27"/>
      <c r="F18" s="27"/>
      <c r="G18" s="27"/>
    </row>
    <row r="19" spans="1:10" customFormat="1" x14ac:dyDescent="0.3">
      <c r="A19" t="s">
        <v>18</v>
      </c>
      <c r="B19" s="7">
        <v>0.30199999999999999</v>
      </c>
      <c r="C19" s="27">
        <v>0.40100000000000002</v>
      </c>
      <c r="D19" s="27">
        <v>0.16</v>
      </c>
      <c r="E19" s="27">
        <v>2.7199999999999998E-2</v>
      </c>
      <c r="F19" s="27">
        <v>0.8</v>
      </c>
      <c r="G19" s="27">
        <v>0.56699999999999995</v>
      </c>
    </row>
    <row r="20" spans="1:10" customFormat="1" x14ac:dyDescent="0.3">
      <c r="A20" t="s">
        <v>22</v>
      </c>
      <c r="B20" s="7"/>
      <c r="C20" s="27"/>
      <c r="D20" s="27"/>
      <c r="E20" s="27"/>
      <c r="F20" s="27"/>
      <c r="G20" s="27"/>
    </row>
    <row r="21" spans="1:10" customFormat="1" x14ac:dyDescent="0.3">
      <c r="A21" t="s">
        <v>19</v>
      </c>
      <c r="B21" s="7"/>
      <c r="C21" s="7"/>
      <c r="D21" s="7"/>
      <c r="E21" s="7"/>
      <c r="F21" s="7"/>
      <c r="G21" s="7"/>
    </row>
    <row r="22" spans="1:10" customFormat="1" x14ac:dyDescent="0.3">
      <c r="A22" t="s">
        <v>20</v>
      </c>
      <c r="B22" s="7">
        <v>7.9</v>
      </c>
      <c r="C22" s="41" t="s">
        <v>163</v>
      </c>
      <c r="D22" s="7"/>
      <c r="E22" s="7"/>
      <c r="F22" s="27"/>
    </row>
    <row r="23" spans="1:10" customFormat="1" x14ac:dyDescent="0.3">
      <c r="A23" t="s">
        <v>22</v>
      </c>
      <c r="B23" s="28">
        <v>0.1</v>
      </c>
      <c r="C23" s="7"/>
      <c r="D23" s="7"/>
      <c r="E23" s="7"/>
      <c r="F23" s="27"/>
      <c r="G23" s="1"/>
    </row>
    <row r="24" spans="1:10" customFormat="1" x14ac:dyDescent="0.3">
      <c r="A24" s="25" t="s">
        <v>21</v>
      </c>
      <c r="B24" s="28">
        <v>66.099999999999994</v>
      </c>
      <c r="C24" s="28">
        <v>70.099999999999994</v>
      </c>
      <c r="D24" s="28">
        <v>43.7</v>
      </c>
      <c r="E24" s="28">
        <v>45.1</v>
      </c>
      <c r="F24" s="52">
        <v>19.100000000000001</v>
      </c>
      <c r="G24" s="52">
        <v>12.7</v>
      </c>
    </row>
    <row r="25" spans="1:10" customFormat="1" x14ac:dyDescent="0.3">
      <c r="A25" t="s">
        <v>22</v>
      </c>
      <c r="B25" s="28">
        <v>2.1</v>
      </c>
      <c r="C25" s="28">
        <v>1.6</v>
      </c>
      <c r="D25" s="28">
        <v>1.8</v>
      </c>
      <c r="E25" s="28">
        <v>2.1</v>
      </c>
      <c r="F25" s="52">
        <v>1.7</v>
      </c>
      <c r="G25" s="7">
        <v>1.1000000000000001</v>
      </c>
    </row>
    <row r="26" spans="1:10" customFormat="1" x14ac:dyDescent="0.3">
      <c r="A26" s="1"/>
      <c r="B26" s="1"/>
      <c r="F26" s="2"/>
      <c r="G26" s="1"/>
    </row>
    <row r="27" spans="1:10" customFormat="1" ht="15.6" x14ac:dyDescent="0.3">
      <c r="A27" s="1" t="s">
        <v>172</v>
      </c>
      <c r="E27" s="4" t="s">
        <v>26</v>
      </c>
      <c r="F27" s="1" t="s">
        <v>173</v>
      </c>
      <c r="H27" s="4" t="s">
        <v>27</v>
      </c>
    </row>
    <row r="28" spans="1:10" customFormat="1" x14ac:dyDescent="0.3">
      <c r="B28" t="s">
        <v>0</v>
      </c>
      <c r="D28" s="5" t="s">
        <v>39</v>
      </c>
      <c r="G28" t="s">
        <v>164</v>
      </c>
      <c r="I28" s="5" t="s">
        <v>1</v>
      </c>
    </row>
    <row r="29" spans="1:10" customFormat="1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customFormat="1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</row>
    <row r="31" spans="1:10" customFormat="1" x14ac:dyDescent="0.3">
      <c r="A31" s="45" t="s">
        <v>10</v>
      </c>
      <c r="B31" s="8" t="s">
        <v>9</v>
      </c>
      <c r="C31">
        <v>137.1</v>
      </c>
      <c r="D31" s="9">
        <v>0.10851</v>
      </c>
      <c r="E31" s="10">
        <f>D31/(-0.045+0.0625)</f>
        <v>6.2005714285714273</v>
      </c>
      <c r="G31" s="61"/>
      <c r="H31" s="2"/>
      <c r="I31" s="12"/>
      <c r="J31" s="54">
        <v>0.95</v>
      </c>
    </row>
    <row r="32" spans="1:10" customFormat="1" x14ac:dyDescent="0.3">
      <c r="A32" s="1"/>
      <c r="B32" s="8" t="s">
        <v>9</v>
      </c>
      <c r="D32" s="9"/>
      <c r="E32" s="10"/>
      <c r="F32" s="26" t="s">
        <v>8</v>
      </c>
      <c r="G32" s="61">
        <v>128</v>
      </c>
      <c r="H32" s="2">
        <v>3.0280999999999999E-2</v>
      </c>
      <c r="I32" s="10">
        <f>H32/(-0.045+0.0625)</f>
        <v>1.730342857142857</v>
      </c>
      <c r="J32" s="50">
        <v>2</v>
      </c>
    </row>
    <row r="33" spans="1:12" x14ac:dyDescent="0.3">
      <c r="E33" s="10"/>
      <c r="F33" s="1" t="s">
        <v>128</v>
      </c>
      <c r="I33" s="10"/>
      <c r="J33" s="54"/>
    </row>
    <row r="34" spans="1:12" x14ac:dyDescent="0.3">
      <c r="A34" s="45" t="s">
        <v>10</v>
      </c>
      <c r="B34" s="13" t="s">
        <v>11</v>
      </c>
      <c r="C34">
        <v>110.3</v>
      </c>
      <c r="D34" s="9">
        <v>0.1439</v>
      </c>
      <c r="E34" s="10">
        <f>D34/(-0.045+0.0625)</f>
        <v>8.2228571428571424</v>
      </c>
      <c r="H34" s="2"/>
      <c r="I34" s="12"/>
      <c r="J34" s="54">
        <v>1.1000000000000001</v>
      </c>
    </row>
    <row r="35" spans="1:12" x14ac:dyDescent="0.3">
      <c r="A35" s="1"/>
      <c r="B35" s="13" t="s">
        <v>11</v>
      </c>
      <c r="D35" s="9"/>
      <c r="E35" s="10"/>
      <c r="F35" s="26" t="s">
        <v>8</v>
      </c>
      <c r="G35" s="64">
        <v>207</v>
      </c>
      <c r="H35" s="2">
        <v>5.9805999999999998E-2</v>
      </c>
      <c r="I35" s="10">
        <f>H35/(-0.045+0.0625)</f>
        <v>3.4174857142857138</v>
      </c>
      <c r="J35" s="50">
        <v>2</v>
      </c>
    </row>
    <row r="36" spans="1:12" x14ac:dyDescent="0.3">
      <c r="A36" s="25"/>
      <c r="E36" s="10"/>
      <c r="F36" s="1"/>
      <c r="I36" s="10"/>
      <c r="J36" s="50"/>
    </row>
    <row r="37" spans="1:12" x14ac:dyDescent="0.3">
      <c r="A37" s="45" t="s">
        <v>10</v>
      </c>
      <c r="B37" s="14" t="s">
        <v>12</v>
      </c>
      <c r="C37">
        <v>66.2</v>
      </c>
      <c r="D37" s="9">
        <v>0.10290000000000001</v>
      </c>
      <c r="E37" s="10">
        <f>D37/(-0.045+0.0625)</f>
        <v>5.88</v>
      </c>
      <c r="H37" s="2"/>
      <c r="I37" s="12"/>
      <c r="J37" s="54">
        <v>1.05</v>
      </c>
    </row>
    <row r="38" spans="1:12" x14ac:dyDescent="0.3">
      <c r="B38" s="14" t="s">
        <v>12</v>
      </c>
      <c r="D38" s="9"/>
      <c r="E38" s="10"/>
      <c r="F38" s="26" t="s">
        <v>8</v>
      </c>
      <c r="G38">
        <v>138.6</v>
      </c>
      <c r="H38" s="2">
        <v>8.1772999999999998E-2</v>
      </c>
      <c r="I38" s="10">
        <f>H38/(-0.045+0.0625)</f>
        <v>4.6727428571428566</v>
      </c>
      <c r="J38" s="50">
        <v>2</v>
      </c>
    </row>
    <row r="39" spans="1:12" x14ac:dyDescent="0.3">
      <c r="A39" s="25"/>
      <c r="E39" s="10"/>
      <c r="F39" s="33" t="s">
        <v>110</v>
      </c>
      <c r="I39" s="10"/>
      <c r="J39" s="54"/>
    </row>
    <row r="40" spans="1:12" x14ac:dyDescent="0.3">
      <c r="A40" s="45" t="s">
        <v>10</v>
      </c>
      <c r="B40" s="15" t="s">
        <v>13</v>
      </c>
      <c r="C40">
        <v>35</v>
      </c>
      <c r="D40" s="17">
        <v>9.4182000000000002E-2</v>
      </c>
      <c r="E40" s="10">
        <f>D40/(-0.045+0.0625)</f>
        <v>5.3818285714285707</v>
      </c>
      <c r="H40" s="16"/>
      <c r="I40" s="12"/>
      <c r="J40" s="54">
        <v>1</v>
      </c>
    </row>
    <row r="41" spans="1:12" x14ac:dyDescent="0.3">
      <c r="B41" s="15" t="s">
        <v>13</v>
      </c>
      <c r="D41" s="17"/>
      <c r="E41" s="10"/>
      <c r="F41" s="26" t="s">
        <v>8</v>
      </c>
      <c r="G41">
        <v>109.4</v>
      </c>
      <c r="H41" s="16">
        <v>0.21475</v>
      </c>
      <c r="I41" s="10">
        <f>H41/(-0.045+0.0625)</f>
        <v>12.27142857142857</v>
      </c>
      <c r="J41" s="50">
        <v>2</v>
      </c>
    </row>
    <row r="42" spans="1:12" x14ac:dyDescent="0.3">
      <c r="A42" s="33"/>
      <c r="B42" s="18"/>
      <c r="C42" s="18"/>
      <c r="D42" s="18"/>
      <c r="E42" s="19"/>
      <c r="F42" s="33" t="s">
        <v>110</v>
      </c>
    </row>
    <row r="43" spans="1:12" x14ac:dyDescent="0.3">
      <c r="A43" t="s">
        <v>14</v>
      </c>
      <c r="C43" s="20">
        <v>-0.3</v>
      </c>
      <c r="D43" s="18"/>
      <c r="E43" s="18"/>
      <c r="G43">
        <v>-0.2</v>
      </c>
      <c r="H43" s="20"/>
    </row>
    <row r="44" spans="1:12" x14ac:dyDescent="0.3">
      <c r="G44" s="25"/>
      <c r="H44" s="62"/>
    </row>
    <row r="45" spans="1:12" s="1" customFormat="1" x14ac:dyDescent="0.3">
      <c r="A45" s="3"/>
      <c r="L45" s="47"/>
    </row>
  </sheetData>
  <pageMargins left="0.7" right="0.7" top="0.75" bottom="0.75" header="0.3" footer="0.3"/>
  <pageSetup scale="85" orientation="portrait" horizontalDpi="525" verticalDpi="525" r:id="rId1"/>
  <headerFooter scaleWithDoc="0">
    <oddHeader>&amp;L&amp;D&amp;C&amp;F&amp;R&amp;A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topLeftCell="A8" zoomScale="80" zoomScaleNormal="80" workbookViewId="0">
      <selection activeCell="G44" sqref="G44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customFormat="1" ht="18" x14ac:dyDescent="0.35">
      <c r="A1" s="1" t="s">
        <v>159</v>
      </c>
      <c r="D1" s="1"/>
      <c r="F1" s="29" t="s">
        <v>162</v>
      </c>
      <c r="G1" s="55"/>
    </row>
    <row r="2" spans="1:10" customFormat="1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customFormat="1" x14ac:dyDescent="0.3">
      <c r="A3" t="s">
        <v>16</v>
      </c>
      <c r="B3" s="22">
        <v>0</v>
      </c>
      <c r="C3" s="24">
        <v>3.2399999999999998E-2</v>
      </c>
      <c r="D3" s="24">
        <v>6.1600000000000002E-2</v>
      </c>
      <c r="E3" s="24">
        <v>8.9599999999999999E-2</v>
      </c>
      <c r="F3" s="24">
        <v>0.45600000000000002</v>
      </c>
      <c r="G3" s="24">
        <v>0.54900000000000004</v>
      </c>
    </row>
    <row r="4" spans="1:10" customFormat="1" x14ac:dyDescent="0.3">
      <c r="A4" t="s">
        <v>22</v>
      </c>
      <c r="B4" s="22">
        <v>0</v>
      </c>
      <c r="C4" s="24"/>
      <c r="D4" s="24"/>
      <c r="E4" s="24"/>
      <c r="F4" s="24"/>
      <c r="G4" s="24"/>
    </row>
    <row r="5" spans="1:10" customFormat="1" x14ac:dyDescent="0.3">
      <c r="A5" t="s">
        <v>17</v>
      </c>
      <c r="B5" s="23">
        <v>-0.32400000000000001</v>
      </c>
      <c r="C5" s="24">
        <v>-0.245</v>
      </c>
      <c r="D5" s="24">
        <v>-0.16</v>
      </c>
      <c r="E5" s="24">
        <v>-0.107</v>
      </c>
      <c r="F5" s="24">
        <v>-0.89200000000000002</v>
      </c>
      <c r="G5" s="24">
        <v>-0.83899999999999997</v>
      </c>
    </row>
    <row r="6" spans="1:10" customFormat="1" x14ac:dyDescent="0.3">
      <c r="A6" t="s">
        <v>22</v>
      </c>
      <c r="B6" s="23"/>
      <c r="C6" s="24"/>
      <c r="D6" s="24"/>
      <c r="E6" s="24"/>
      <c r="F6" s="24"/>
      <c r="G6" s="24"/>
    </row>
    <row r="7" spans="1:10" customFormat="1" x14ac:dyDescent="0.3">
      <c r="A7" t="s">
        <v>18</v>
      </c>
      <c r="B7" s="23">
        <v>0.315</v>
      </c>
      <c r="C7" s="24">
        <v>0.34100000000000003</v>
      </c>
      <c r="D7" s="24">
        <v>0.34699999999999998</v>
      </c>
      <c r="E7" s="24">
        <v>0.36</v>
      </c>
      <c r="F7" s="24">
        <v>0.82</v>
      </c>
      <c r="G7" s="24">
        <v>0.873</v>
      </c>
    </row>
    <row r="8" spans="1:10" customFormat="1" x14ac:dyDescent="0.3">
      <c r="A8" t="s">
        <v>22</v>
      </c>
      <c r="B8" s="23"/>
      <c r="C8" s="24"/>
      <c r="D8" s="24"/>
      <c r="E8" s="24"/>
      <c r="F8" s="24"/>
      <c r="G8" s="24"/>
    </row>
    <row r="9" spans="1:10" customFormat="1" x14ac:dyDescent="0.3">
      <c r="A9" t="s">
        <v>19</v>
      </c>
      <c r="B9" s="23"/>
      <c r="C9" s="24"/>
      <c r="D9" s="24"/>
      <c r="E9" s="24"/>
      <c r="F9" s="24"/>
      <c r="G9" s="24"/>
    </row>
    <row r="10" spans="1:10" customFormat="1" x14ac:dyDescent="0.3">
      <c r="A10" t="s">
        <v>20</v>
      </c>
      <c r="B10" s="32">
        <v>9.1</v>
      </c>
      <c r="C10" s="41" t="s">
        <v>163</v>
      </c>
      <c r="D10" s="48"/>
      <c r="E10" s="48"/>
      <c r="F10" s="48"/>
      <c r="G10" s="71"/>
    </row>
    <row r="11" spans="1:10" customFormat="1" x14ac:dyDescent="0.3">
      <c r="A11" t="s">
        <v>22</v>
      </c>
      <c r="B11" s="32">
        <v>0.17</v>
      </c>
      <c r="C11" s="48"/>
      <c r="D11" s="48"/>
      <c r="E11" s="48"/>
      <c r="F11" s="48"/>
      <c r="G11" s="48"/>
    </row>
    <row r="12" spans="1:10" customFormat="1" x14ac:dyDescent="0.3">
      <c r="A12" s="25" t="s">
        <v>21</v>
      </c>
      <c r="B12" s="23">
        <v>59.3</v>
      </c>
      <c r="C12" s="24">
        <v>67.400000000000006</v>
      </c>
      <c r="D12" s="24">
        <v>36.9</v>
      </c>
      <c r="E12" s="24">
        <v>36.5</v>
      </c>
      <c r="F12" s="24">
        <v>40.700000000000003</v>
      </c>
      <c r="G12" s="24">
        <v>40.799999999999997</v>
      </c>
    </row>
    <row r="13" spans="1:10" customFormat="1" x14ac:dyDescent="0.3">
      <c r="A13" t="s">
        <v>22</v>
      </c>
      <c r="B13" s="23">
        <v>1.7</v>
      </c>
      <c r="C13" s="24">
        <v>2.2999999999999998</v>
      </c>
      <c r="D13" s="24">
        <v>1.2</v>
      </c>
      <c r="E13" s="24">
        <v>1.7</v>
      </c>
      <c r="F13" s="24">
        <v>0.7</v>
      </c>
      <c r="G13" s="24">
        <v>3.5</v>
      </c>
    </row>
    <row r="14" spans="1:10" customFormat="1" x14ac:dyDescent="0.3">
      <c r="A14" s="1"/>
      <c r="B14" s="23"/>
      <c r="C14" s="24"/>
      <c r="D14" s="24"/>
      <c r="E14" s="24"/>
      <c r="F14" s="24"/>
      <c r="G14" s="2"/>
    </row>
    <row r="15" spans="1:10" customFormat="1" x14ac:dyDescent="0.3">
      <c r="A15" t="s">
        <v>16</v>
      </c>
      <c r="B15" s="26">
        <v>0</v>
      </c>
      <c r="C15" s="27">
        <v>2.2200000000000001E-2</v>
      </c>
      <c r="D15" s="27">
        <v>0.82599999999999996</v>
      </c>
      <c r="E15" s="27">
        <v>0.67200000000000004</v>
      </c>
      <c r="F15" s="27">
        <v>0.40600000000000003</v>
      </c>
      <c r="G15" s="27">
        <v>0.26100000000000001</v>
      </c>
    </row>
    <row r="16" spans="1:10" customFormat="1" x14ac:dyDescent="0.3">
      <c r="A16" t="s">
        <v>22</v>
      </c>
      <c r="B16" s="26"/>
      <c r="C16" s="27"/>
      <c r="D16" s="27"/>
      <c r="E16" s="27"/>
      <c r="F16" s="27"/>
      <c r="G16" s="27"/>
    </row>
    <row r="17" spans="1:10" customFormat="1" x14ac:dyDescent="0.3">
      <c r="A17" t="s">
        <v>17</v>
      </c>
      <c r="B17" s="7">
        <v>-0.35099999999999998</v>
      </c>
      <c r="C17" s="27">
        <v>0.745</v>
      </c>
      <c r="D17" s="27">
        <v>0.55500000000000005</v>
      </c>
      <c r="E17" s="27">
        <v>0.46600000000000003</v>
      </c>
      <c r="F17" s="27">
        <v>2.9499999999999998E-2</v>
      </c>
      <c r="G17" s="27">
        <v>0.89400000000000002</v>
      </c>
    </row>
    <row r="18" spans="1:10" customFormat="1" x14ac:dyDescent="0.3">
      <c r="A18" t="s">
        <v>22</v>
      </c>
      <c r="B18" s="7"/>
      <c r="C18" s="27"/>
      <c r="D18" s="27"/>
      <c r="E18" s="27"/>
      <c r="F18" s="27"/>
      <c r="G18" s="27"/>
    </row>
    <row r="19" spans="1:10" customFormat="1" x14ac:dyDescent="0.3">
      <c r="A19" t="s">
        <v>18</v>
      </c>
      <c r="B19" s="7">
        <v>0.318</v>
      </c>
      <c r="C19" s="27">
        <v>0.32700000000000001</v>
      </c>
      <c r="D19" s="27">
        <v>0.2</v>
      </c>
      <c r="E19" s="27">
        <v>1</v>
      </c>
      <c r="F19" s="27">
        <v>0.82199999999999995</v>
      </c>
      <c r="G19" s="27">
        <v>0.55400000000000005</v>
      </c>
    </row>
    <row r="20" spans="1:10" customFormat="1" x14ac:dyDescent="0.3">
      <c r="A20" t="s">
        <v>22</v>
      </c>
      <c r="B20" s="7"/>
      <c r="C20" s="27"/>
      <c r="D20" s="27"/>
      <c r="E20" s="27"/>
      <c r="F20" s="27"/>
      <c r="G20" s="27"/>
    </row>
    <row r="21" spans="1:10" customFormat="1" x14ac:dyDescent="0.3">
      <c r="A21" t="s">
        <v>19</v>
      </c>
      <c r="B21" s="7"/>
      <c r="C21" s="7"/>
      <c r="D21" s="7"/>
      <c r="E21" s="7"/>
      <c r="F21" s="7"/>
      <c r="G21" s="7"/>
    </row>
    <row r="22" spans="1:10" customFormat="1" x14ac:dyDescent="0.3">
      <c r="A22" t="s">
        <v>20</v>
      </c>
      <c r="B22" s="7">
        <v>9.1300000000000008</v>
      </c>
      <c r="C22" s="41" t="s">
        <v>129</v>
      </c>
      <c r="D22" s="7"/>
      <c r="E22" s="7"/>
      <c r="F22" s="27"/>
    </row>
    <row r="23" spans="1:10" customFormat="1" x14ac:dyDescent="0.3">
      <c r="A23" t="s">
        <v>22</v>
      </c>
      <c r="B23" s="28">
        <v>0.25</v>
      </c>
      <c r="C23" s="7"/>
      <c r="D23" s="7"/>
      <c r="E23" s="7"/>
      <c r="F23" s="27"/>
      <c r="G23" s="1"/>
    </row>
    <row r="24" spans="1:10" customFormat="1" x14ac:dyDescent="0.3">
      <c r="A24" s="25" t="s">
        <v>21</v>
      </c>
      <c r="B24" s="28">
        <v>62.8</v>
      </c>
      <c r="C24" s="28">
        <v>67.3</v>
      </c>
      <c r="D24" s="28">
        <v>38.5</v>
      </c>
      <c r="E24" s="28">
        <v>37.200000000000003</v>
      </c>
      <c r="F24" s="52">
        <v>42.3</v>
      </c>
      <c r="G24" s="52">
        <v>38.4</v>
      </c>
    </row>
    <row r="25" spans="1:10" customFormat="1" x14ac:dyDescent="0.3">
      <c r="A25" t="s">
        <v>22</v>
      </c>
      <c r="B25" s="28">
        <v>5.8</v>
      </c>
      <c r="C25" s="28">
        <v>1.7</v>
      </c>
      <c r="D25" s="28">
        <v>1.6</v>
      </c>
      <c r="E25" s="28">
        <v>1.5</v>
      </c>
      <c r="F25" s="52">
        <v>1.8</v>
      </c>
      <c r="G25" s="7">
        <v>3.3</v>
      </c>
    </row>
    <row r="26" spans="1:10" customFormat="1" x14ac:dyDescent="0.3">
      <c r="A26" s="1"/>
      <c r="B26" s="1"/>
      <c r="F26" s="2"/>
      <c r="G26" s="1" t="s">
        <v>133</v>
      </c>
    </row>
    <row r="27" spans="1:10" customFormat="1" ht="15.6" x14ac:dyDescent="0.3">
      <c r="A27" s="1" t="s">
        <v>160</v>
      </c>
      <c r="E27" s="4" t="s">
        <v>26</v>
      </c>
      <c r="F27" s="1" t="s">
        <v>161</v>
      </c>
      <c r="H27" s="4" t="s">
        <v>27</v>
      </c>
    </row>
    <row r="28" spans="1:10" customFormat="1" x14ac:dyDescent="0.3">
      <c r="B28" t="s">
        <v>164</v>
      </c>
      <c r="D28" s="5"/>
      <c r="G28" t="s">
        <v>130</v>
      </c>
      <c r="I28" s="5" t="s">
        <v>39</v>
      </c>
    </row>
    <row r="29" spans="1:10" customFormat="1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customFormat="1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</row>
    <row r="31" spans="1:10" customFormat="1" x14ac:dyDescent="0.3">
      <c r="A31" s="45" t="s">
        <v>10</v>
      </c>
      <c r="B31" s="8" t="s">
        <v>9</v>
      </c>
      <c r="C31">
        <v>158</v>
      </c>
      <c r="D31" s="9">
        <v>4.6640000000000001E-2</v>
      </c>
      <c r="E31" s="10">
        <f>D31/(-0.045+0.0625)</f>
        <v>2.665142857142857</v>
      </c>
      <c r="G31" s="61"/>
      <c r="H31" s="2"/>
      <c r="I31" s="12"/>
      <c r="J31" s="54">
        <v>1</v>
      </c>
    </row>
    <row r="32" spans="1:10" customFormat="1" x14ac:dyDescent="0.3">
      <c r="A32" s="1"/>
      <c r="B32" s="8" t="s">
        <v>9</v>
      </c>
      <c r="D32" s="9"/>
      <c r="E32" s="10"/>
      <c r="F32" s="26" t="s">
        <v>8</v>
      </c>
      <c r="G32" s="61">
        <v>-183</v>
      </c>
      <c r="H32" s="2">
        <v>1.5209E-2</v>
      </c>
      <c r="I32" s="10">
        <f>H32/(-0.045+0.0625)</f>
        <v>0.86908571428571424</v>
      </c>
      <c r="J32" s="50">
        <v>2.0499999999999998</v>
      </c>
    </row>
    <row r="33" spans="1:12" x14ac:dyDescent="0.3">
      <c r="E33" s="10"/>
      <c r="F33" s="1" t="s">
        <v>167</v>
      </c>
      <c r="I33" s="10"/>
      <c r="J33" s="54"/>
    </row>
    <row r="34" spans="1:12" x14ac:dyDescent="0.3">
      <c r="A34" s="45" t="s">
        <v>10</v>
      </c>
      <c r="B34" s="13" t="s">
        <v>11</v>
      </c>
      <c r="C34">
        <v>141</v>
      </c>
      <c r="D34" s="9">
        <v>5.7203999999999998E-2</v>
      </c>
      <c r="E34" s="10">
        <f>D34/(-0.045+0.0625)</f>
        <v>3.2687999999999997</v>
      </c>
      <c r="H34" s="2"/>
      <c r="I34" s="12"/>
      <c r="J34" s="54">
        <v>1.1000000000000001</v>
      </c>
    </row>
    <row r="35" spans="1:12" x14ac:dyDescent="0.3">
      <c r="A35" s="1" t="s">
        <v>166</v>
      </c>
      <c r="B35" s="13" t="s">
        <v>11</v>
      </c>
      <c r="D35" s="9"/>
      <c r="E35" s="10"/>
      <c r="F35" s="26" t="s">
        <v>8</v>
      </c>
      <c r="G35" s="61">
        <v>-114</v>
      </c>
      <c r="H35" s="2">
        <v>1.1793E-2</v>
      </c>
      <c r="I35" s="10">
        <f>H35/(-0.045+0.0625)</f>
        <v>0.6738857142857142</v>
      </c>
      <c r="J35" s="50">
        <v>1.9</v>
      </c>
    </row>
    <row r="36" spans="1:12" x14ac:dyDescent="0.3">
      <c r="A36" s="25"/>
      <c r="E36" s="10"/>
      <c r="F36" s="1"/>
      <c r="I36" s="10"/>
      <c r="J36" s="50"/>
    </row>
    <row r="37" spans="1:12" x14ac:dyDescent="0.3">
      <c r="A37" s="45" t="s">
        <v>10</v>
      </c>
      <c r="B37" s="14" t="s">
        <v>12</v>
      </c>
      <c r="C37">
        <v>68.31</v>
      </c>
      <c r="D37" s="9">
        <v>0.11043</v>
      </c>
      <c r="E37" s="10">
        <f>D37/(-0.045+0.0625)</f>
        <v>6.3102857142857136</v>
      </c>
      <c r="H37" s="2"/>
      <c r="I37" s="12"/>
      <c r="J37" s="54">
        <v>1</v>
      </c>
    </row>
    <row r="38" spans="1:12" x14ac:dyDescent="0.3">
      <c r="B38" s="14" t="s">
        <v>12</v>
      </c>
      <c r="D38" s="9"/>
      <c r="E38" s="10"/>
      <c r="F38" s="26" t="s">
        <v>8</v>
      </c>
      <c r="G38">
        <v>164</v>
      </c>
      <c r="H38" s="2">
        <v>7.5935000000000002E-2</v>
      </c>
      <c r="I38" s="10">
        <f>H38/(-0.045+0.0625)</f>
        <v>4.339142857142857</v>
      </c>
      <c r="J38" s="50">
        <v>1.95</v>
      </c>
    </row>
    <row r="39" spans="1:12" x14ac:dyDescent="0.3">
      <c r="A39" s="25"/>
      <c r="E39" s="10"/>
      <c r="F39" s="25"/>
      <c r="I39" s="10"/>
      <c r="J39" s="54"/>
    </row>
    <row r="40" spans="1:12" x14ac:dyDescent="0.3">
      <c r="A40" s="45" t="s">
        <v>10</v>
      </c>
      <c r="B40" s="15" t="s">
        <v>13</v>
      </c>
      <c r="C40">
        <v>35.1</v>
      </c>
      <c r="D40" s="17">
        <v>5.4963999999999999E-2</v>
      </c>
      <c r="E40" s="10">
        <f>D40/(-0.045+0.0625)</f>
        <v>3.1407999999999996</v>
      </c>
      <c r="H40" s="16"/>
      <c r="I40" s="12"/>
      <c r="J40" s="54">
        <v>0.9</v>
      </c>
    </row>
    <row r="41" spans="1:12" x14ac:dyDescent="0.3">
      <c r="B41" s="15" t="s">
        <v>13</v>
      </c>
      <c r="D41" s="17"/>
      <c r="E41" s="10"/>
      <c r="F41" s="26" t="s">
        <v>8</v>
      </c>
      <c r="G41">
        <v>123.9</v>
      </c>
      <c r="H41" s="16">
        <v>8.1578999999999999E-2</v>
      </c>
      <c r="I41" s="10">
        <f>H41/(-0.045+0.0625)</f>
        <v>4.6616571428571421</v>
      </c>
      <c r="J41" s="50">
        <v>2.0499999999999998</v>
      </c>
    </row>
    <row r="42" spans="1:12" x14ac:dyDescent="0.3">
      <c r="A42" s="33"/>
      <c r="B42" s="18"/>
      <c r="C42" s="18"/>
      <c r="D42" s="18"/>
      <c r="E42" s="19"/>
      <c r="F42" s="33"/>
    </row>
    <row r="43" spans="1:12" x14ac:dyDescent="0.3">
      <c r="A43" t="s">
        <v>14</v>
      </c>
      <c r="C43" s="20" t="s">
        <v>165</v>
      </c>
      <c r="D43" s="18"/>
      <c r="E43" s="18"/>
      <c r="G43">
        <v>-0.7</v>
      </c>
      <c r="H43" s="20"/>
    </row>
    <row r="44" spans="1:12" x14ac:dyDescent="0.3">
      <c r="G44" s="25"/>
      <c r="H44" s="62"/>
    </row>
    <row r="45" spans="1:12" s="1" customFormat="1" x14ac:dyDescent="0.3">
      <c r="A45" s="3"/>
      <c r="L45" s="47"/>
    </row>
  </sheetData>
  <pageMargins left="0.7" right="0.7" top="0.75" bottom="0.75" header="0.3" footer="0.3"/>
  <pageSetup scale="85" orientation="portrait" horizontalDpi="525" verticalDpi="525" r:id="rId1"/>
  <headerFooter scaleWithDoc="0">
    <oddHeader>&amp;L&amp;D&amp;C&amp;F&amp;R&amp;A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47"/>
  <sheetViews>
    <sheetView tabSelected="1" topLeftCell="G19" zoomScale="80" zoomScaleNormal="80" workbookViewId="0">
      <selection activeCell="R27" sqref="R27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customFormat="1" ht="18" x14ac:dyDescent="0.35">
      <c r="A1" s="1" t="s">
        <v>196</v>
      </c>
      <c r="D1" s="1"/>
      <c r="F1" s="29" t="s">
        <v>132</v>
      </c>
      <c r="G1" s="55"/>
    </row>
    <row r="2" spans="1:10" customFormat="1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customFormat="1" x14ac:dyDescent="0.3">
      <c r="A3" t="s">
        <v>16</v>
      </c>
      <c r="B3" s="22">
        <v>0</v>
      </c>
      <c r="C3" s="23">
        <v>2.5000000000000001E-2</v>
      </c>
      <c r="D3" s="23">
        <v>5.91E-2</v>
      </c>
      <c r="E3" s="23">
        <v>0.104</v>
      </c>
      <c r="F3" s="24">
        <v>0.46400000000000002</v>
      </c>
      <c r="G3" s="24">
        <v>0.46700000000000003</v>
      </c>
    </row>
    <row r="4" spans="1:10" customFormat="1" x14ac:dyDescent="0.3">
      <c r="A4" t="s">
        <v>22</v>
      </c>
      <c r="B4" s="22">
        <v>0</v>
      </c>
      <c r="C4" s="23">
        <v>1.24E-2</v>
      </c>
      <c r="D4" s="23">
        <v>2.1700000000000001E-2</v>
      </c>
      <c r="E4" s="23">
        <v>2.01E-2</v>
      </c>
      <c r="F4" s="24">
        <v>8.7200000000000003E-3</v>
      </c>
      <c r="G4" s="24">
        <v>1.3599999999999999E-2</v>
      </c>
    </row>
    <row r="5" spans="1:10" customFormat="1" x14ac:dyDescent="0.3">
      <c r="A5" t="s">
        <v>17</v>
      </c>
      <c r="B5" s="23">
        <v>-0.27700000000000002</v>
      </c>
      <c r="C5" s="23">
        <v>-0.23</v>
      </c>
      <c r="D5" s="23">
        <v>-0.108</v>
      </c>
      <c r="E5" s="23">
        <v>-6.6799999999999998E-2</v>
      </c>
      <c r="F5" s="24">
        <v>0.13</v>
      </c>
      <c r="G5" s="24">
        <v>4.3400000000000001E-2</v>
      </c>
    </row>
    <row r="6" spans="1:10" customFormat="1" x14ac:dyDescent="0.3">
      <c r="A6" t="s">
        <v>22</v>
      </c>
      <c r="B6" s="23">
        <v>1.1299999999999999E-2</v>
      </c>
      <c r="C6" s="23">
        <v>1.6799999999999999E-2</v>
      </c>
      <c r="D6" s="23">
        <v>1.9900000000000001E-2</v>
      </c>
      <c r="E6" s="23">
        <v>1.7399999999999999E-2</v>
      </c>
      <c r="F6" s="24">
        <v>3.09E-2</v>
      </c>
      <c r="G6" s="24">
        <v>3.8300000000000001E-2</v>
      </c>
    </row>
    <row r="7" spans="1:10" customFormat="1" x14ac:dyDescent="0.3">
      <c r="A7" t="s">
        <v>18</v>
      </c>
      <c r="B7" s="23">
        <v>0.31</v>
      </c>
      <c r="C7" s="23">
        <v>0.38900000000000001</v>
      </c>
      <c r="D7" s="23">
        <v>0.33600000000000002</v>
      </c>
      <c r="E7" s="23">
        <v>0.36299999999999999</v>
      </c>
      <c r="F7" s="24">
        <v>0.82299999999999995</v>
      </c>
      <c r="G7" s="23">
        <v>0.89100000000000001</v>
      </c>
    </row>
    <row r="8" spans="1:10" customFormat="1" x14ac:dyDescent="0.3">
      <c r="A8" t="s">
        <v>22</v>
      </c>
      <c r="B8" s="23">
        <v>1.3100000000000001E-2</v>
      </c>
      <c r="C8" s="23">
        <v>1.7899999999999999E-2</v>
      </c>
      <c r="D8" s="23">
        <v>3.2599999999999997E-2</v>
      </c>
      <c r="E8" s="23">
        <v>2.98E-2</v>
      </c>
      <c r="F8" s="24">
        <v>2.0799999999999999E-2</v>
      </c>
      <c r="G8" s="23">
        <v>4.0500000000000001E-2</v>
      </c>
    </row>
    <row r="9" spans="1:10" customFormat="1" x14ac:dyDescent="0.3">
      <c r="A9" t="s">
        <v>19</v>
      </c>
      <c r="B9" s="23"/>
      <c r="C9" s="23"/>
      <c r="D9" s="23"/>
      <c r="E9" s="23"/>
      <c r="F9" s="23"/>
      <c r="G9" s="23">
        <f>G7-G5</f>
        <v>0.84760000000000002</v>
      </c>
    </row>
    <row r="10" spans="1:10" customFormat="1" x14ac:dyDescent="0.3">
      <c r="A10" t="s">
        <v>20</v>
      </c>
      <c r="B10" s="32">
        <v>7.32</v>
      </c>
      <c r="C10" s="49" t="s">
        <v>127</v>
      </c>
      <c r="D10" s="32"/>
      <c r="E10" s="32"/>
      <c r="F10" s="48"/>
      <c r="G10" s="50"/>
    </row>
    <row r="11" spans="1:10" customFormat="1" x14ac:dyDescent="0.3">
      <c r="A11" t="s">
        <v>22</v>
      </c>
      <c r="B11" s="32">
        <v>0.14599999999999999</v>
      </c>
      <c r="C11" s="32"/>
      <c r="D11" s="32"/>
      <c r="E11" s="32"/>
      <c r="F11" s="48"/>
      <c r="G11" s="32"/>
    </row>
    <row r="12" spans="1:10" customFormat="1" x14ac:dyDescent="0.3">
      <c r="A12" s="25" t="s">
        <v>21</v>
      </c>
      <c r="B12" s="23">
        <v>51.8</v>
      </c>
      <c r="C12" s="23">
        <v>56.5</v>
      </c>
      <c r="D12" s="23">
        <v>34</v>
      </c>
      <c r="E12" s="24">
        <v>34.299999999999997</v>
      </c>
      <c r="F12" s="23">
        <v>38.9</v>
      </c>
      <c r="G12" s="23">
        <v>43.8</v>
      </c>
    </row>
    <row r="13" spans="1:10" customFormat="1" x14ac:dyDescent="0.3">
      <c r="A13" t="s">
        <v>22</v>
      </c>
      <c r="B13" s="23">
        <v>1.8</v>
      </c>
      <c r="C13" s="23">
        <v>1.8</v>
      </c>
      <c r="D13" s="23">
        <v>2</v>
      </c>
      <c r="E13" s="24">
        <v>2</v>
      </c>
      <c r="F13" s="23">
        <v>1.8</v>
      </c>
      <c r="G13" s="23">
        <v>1.5</v>
      </c>
    </row>
    <row r="14" spans="1:10" customFormat="1" x14ac:dyDescent="0.3">
      <c r="A14" s="1"/>
      <c r="B14" s="23"/>
      <c r="C14" s="23"/>
      <c r="D14" s="23"/>
      <c r="E14" s="23"/>
      <c r="F14" s="24"/>
    </row>
    <row r="15" spans="1:10" customFormat="1" x14ac:dyDescent="0.3">
      <c r="A15" t="s">
        <v>16</v>
      </c>
      <c r="B15" s="26">
        <v>0</v>
      </c>
      <c r="C15" s="43">
        <f>1-0.0078</f>
        <v>0.99219999999999997</v>
      </c>
      <c r="D15" s="7">
        <v>0.84599999999999997</v>
      </c>
      <c r="E15" s="7">
        <v>0.80900000000000005</v>
      </c>
      <c r="F15" s="27">
        <v>0.42899999999999999</v>
      </c>
      <c r="G15" s="27">
        <v>0.32400000000000001</v>
      </c>
    </row>
    <row r="16" spans="1:10" customFormat="1" x14ac:dyDescent="0.3">
      <c r="A16" t="s">
        <v>22</v>
      </c>
      <c r="B16" s="26">
        <v>0</v>
      </c>
      <c r="C16" s="7">
        <v>4.0500000000000001E-2</v>
      </c>
      <c r="D16" s="7">
        <v>3.2300000000000002E-2</v>
      </c>
      <c r="E16" s="7">
        <v>2.4799999999999999E-2</v>
      </c>
      <c r="F16" s="27">
        <v>2.35E-2</v>
      </c>
      <c r="G16" s="7">
        <v>3.3700000000000001E-2</v>
      </c>
    </row>
    <row r="17" spans="1:22" x14ac:dyDescent="0.3">
      <c r="A17" t="s">
        <v>17</v>
      </c>
      <c r="B17" s="7">
        <v>-0.35699999999999998</v>
      </c>
      <c r="C17" s="7">
        <v>-0.26700000000000002</v>
      </c>
      <c r="D17" s="7">
        <v>0.59599999999999997</v>
      </c>
      <c r="E17" s="7">
        <v>0.56200000000000006</v>
      </c>
      <c r="F17" s="27">
        <v>4.1799999999999997E-2</v>
      </c>
      <c r="G17" s="7">
        <f>1-0.0119</f>
        <v>0.98809999999999998</v>
      </c>
      <c r="L17"/>
    </row>
    <row r="18" spans="1:22" x14ac:dyDescent="0.3">
      <c r="A18" t="s">
        <v>22</v>
      </c>
      <c r="B18" s="7">
        <v>5.8900000000000001E-2</v>
      </c>
      <c r="C18" s="7">
        <v>4.8899999999999999E-2</v>
      </c>
      <c r="D18" s="7">
        <v>3.8899999999999997E-2</v>
      </c>
      <c r="E18" s="7">
        <v>2.4400000000000002E-2</v>
      </c>
      <c r="F18" s="27">
        <v>4.6199999999999998E-2</v>
      </c>
      <c r="G18" s="7">
        <v>4.3200000000000002E-2</v>
      </c>
      <c r="L18"/>
    </row>
    <row r="19" spans="1:22" x14ac:dyDescent="0.3">
      <c r="A19" t="s">
        <v>18</v>
      </c>
      <c r="B19" s="7">
        <v>0.34100000000000003</v>
      </c>
      <c r="C19" s="7">
        <v>0.36199999999999999</v>
      </c>
      <c r="D19" s="7">
        <v>0.12</v>
      </c>
      <c r="E19" s="7">
        <v>0.1</v>
      </c>
      <c r="F19" s="27">
        <v>0.79700000000000004</v>
      </c>
      <c r="G19" s="7">
        <v>0.68600000000000005</v>
      </c>
      <c r="L19"/>
    </row>
    <row r="20" spans="1:22" x14ac:dyDescent="0.3">
      <c r="A20" t="s">
        <v>22</v>
      </c>
      <c r="B20" s="7">
        <v>3.9199999999999999E-2</v>
      </c>
      <c r="C20" s="7">
        <v>3.7100000000000001E-2</v>
      </c>
      <c r="D20" s="7">
        <v>3.5900000000000001E-2</v>
      </c>
      <c r="E20" s="7">
        <v>2.18E-2</v>
      </c>
      <c r="F20" s="27">
        <v>2.4E-2</v>
      </c>
      <c r="G20" s="7">
        <v>6.5199999999999994E-2</v>
      </c>
      <c r="L20"/>
    </row>
    <row r="21" spans="1:22" x14ac:dyDescent="0.3">
      <c r="A21" t="s">
        <v>19</v>
      </c>
      <c r="B21" s="7"/>
      <c r="C21" s="7"/>
      <c r="D21" s="7"/>
      <c r="E21" s="7"/>
      <c r="F21" s="7"/>
      <c r="G21" s="7"/>
      <c r="L21"/>
    </row>
    <row r="22" spans="1:22" x14ac:dyDescent="0.3">
      <c r="A22" t="s">
        <v>20</v>
      </c>
      <c r="B22" s="7">
        <v>7.51</v>
      </c>
      <c r="C22" s="41" t="s">
        <v>138</v>
      </c>
      <c r="D22" s="7"/>
      <c r="E22" s="7"/>
      <c r="F22" s="27"/>
      <c r="L22"/>
    </row>
    <row r="23" spans="1:22" x14ac:dyDescent="0.3">
      <c r="A23" t="s">
        <v>22</v>
      </c>
      <c r="B23" s="28">
        <v>0.246</v>
      </c>
      <c r="C23" s="7"/>
      <c r="D23" s="7"/>
      <c r="E23" s="7"/>
      <c r="F23" s="27"/>
      <c r="G23" s="1"/>
      <c r="L23"/>
    </row>
    <row r="24" spans="1:22" x14ac:dyDescent="0.3">
      <c r="A24" s="25" t="s">
        <v>21</v>
      </c>
      <c r="B24" s="28">
        <v>61.1</v>
      </c>
      <c r="C24" s="28">
        <v>57.9</v>
      </c>
      <c r="D24" s="28">
        <v>36</v>
      </c>
      <c r="E24" s="28">
        <v>36.200000000000003</v>
      </c>
      <c r="F24" s="52">
        <v>40.799999999999997</v>
      </c>
      <c r="G24" s="52">
        <v>39.700000000000003</v>
      </c>
      <c r="L24"/>
    </row>
    <row r="25" spans="1:22" x14ac:dyDescent="0.3">
      <c r="A25" t="s">
        <v>22</v>
      </c>
      <c r="B25" s="60">
        <v>18.3</v>
      </c>
      <c r="C25" s="28">
        <v>3.8</v>
      </c>
      <c r="D25" s="28">
        <v>1.6</v>
      </c>
      <c r="E25" s="28">
        <v>2.2000000000000002</v>
      </c>
      <c r="F25" s="52">
        <v>1.4</v>
      </c>
      <c r="G25" s="7">
        <v>2.4</v>
      </c>
      <c r="L25"/>
    </row>
    <row r="26" spans="1:22" x14ac:dyDescent="0.3">
      <c r="A26" s="1"/>
      <c r="F26" s="2"/>
      <c r="G26" s="1" t="s">
        <v>133</v>
      </c>
      <c r="L26"/>
    </row>
    <row r="27" spans="1:22" ht="15.6" x14ac:dyDescent="0.3">
      <c r="A27" s="1" t="s">
        <v>194</v>
      </c>
      <c r="E27" s="4" t="s">
        <v>26</v>
      </c>
      <c r="F27" s="1" t="s">
        <v>195</v>
      </c>
      <c r="H27" s="4" t="s">
        <v>27</v>
      </c>
      <c r="L27"/>
      <c r="R27" s="1" t="s">
        <v>207</v>
      </c>
    </row>
    <row r="28" spans="1:22" x14ac:dyDescent="0.3">
      <c r="B28" t="s">
        <v>130</v>
      </c>
      <c r="D28" s="5" t="s">
        <v>131</v>
      </c>
      <c r="G28" t="s">
        <v>130</v>
      </c>
      <c r="I28" s="5" t="s">
        <v>39</v>
      </c>
      <c r="L28"/>
      <c r="R28" t="s">
        <v>199</v>
      </c>
      <c r="S28">
        <v>10873.219730000001</v>
      </c>
      <c r="T28">
        <v>0.43740654000000001</v>
      </c>
      <c r="U28" t="s">
        <v>200</v>
      </c>
    </row>
    <row r="29" spans="1:22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  <c r="L29"/>
      <c r="R29" t="s">
        <v>201</v>
      </c>
      <c r="S29">
        <v>10873.22949</v>
      </c>
      <c r="T29">
        <v>0.42443379799999997</v>
      </c>
      <c r="U29" t="s">
        <v>202</v>
      </c>
      <c r="V29">
        <v>97.034168190000003</v>
      </c>
    </row>
    <row r="30" spans="1:22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  <c r="L30" s="75" t="s">
        <v>190</v>
      </c>
      <c r="M30" s="75"/>
      <c r="N30" s="75"/>
      <c r="O30" s="75"/>
      <c r="R30" t="s">
        <v>203</v>
      </c>
      <c r="S30">
        <v>10873.23926</v>
      </c>
      <c r="T30">
        <v>0.39249861200000002</v>
      </c>
      <c r="U30" t="s">
        <v>204</v>
      </c>
      <c r="V30">
        <v>92.475814749999998</v>
      </c>
    </row>
    <row r="31" spans="1:22" x14ac:dyDescent="0.3">
      <c r="A31" s="26" t="s">
        <v>8</v>
      </c>
      <c r="B31" s="8" t="s">
        <v>9</v>
      </c>
      <c r="C31">
        <v>135.19999999999999</v>
      </c>
      <c r="D31" s="9">
        <v>0.21925</v>
      </c>
      <c r="E31" s="10">
        <f>D31/(-0.045+0.0625)</f>
        <v>12.528571428571427</v>
      </c>
      <c r="G31" s="83">
        <v>145.6</v>
      </c>
      <c r="H31" s="75">
        <v>9.2299999999999993E-2</v>
      </c>
      <c r="I31" s="78">
        <v>5.2742857142857131</v>
      </c>
      <c r="J31" s="54">
        <v>1</v>
      </c>
      <c r="L31" s="79" t="s">
        <v>191</v>
      </c>
      <c r="M31" s="75"/>
      <c r="N31" s="75"/>
      <c r="O31" s="79"/>
      <c r="R31" t="s">
        <v>205</v>
      </c>
      <c r="S31">
        <v>10873.249019999999</v>
      </c>
      <c r="T31">
        <v>0.32061698999999999</v>
      </c>
      <c r="U31" t="s">
        <v>206</v>
      </c>
      <c r="V31">
        <v>81.686146190000002</v>
      </c>
    </row>
    <row r="32" spans="1:22" x14ac:dyDescent="0.3">
      <c r="B32" s="8" t="s">
        <v>9</v>
      </c>
      <c r="C32" s="75">
        <v>135.19999999999999</v>
      </c>
      <c r="D32" s="77">
        <v>0.26800000000000002</v>
      </c>
      <c r="E32" s="78">
        <f>D32/(-0.045+0.0625)</f>
        <v>15.314285714285713</v>
      </c>
      <c r="F32" s="45" t="s">
        <v>10</v>
      </c>
      <c r="G32" s="61">
        <v>144.69999999999999</v>
      </c>
      <c r="H32" s="2">
        <v>0.10768</v>
      </c>
      <c r="I32" s="10">
        <f>H32/(-0.045+0.0625)</f>
        <v>6.1531428571428561</v>
      </c>
      <c r="J32" s="50">
        <v>2.0499999999999998</v>
      </c>
      <c r="L32"/>
      <c r="R32" t="s">
        <v>199</v>
      </c>
      <c r="S32">
        <v>10971.130859999999</v>
      </c>
      <c r="T32">
        <v>0.61861777299999998</v>
      </c>
      <c r="U32" t="s">
        <v>200</v>
      </c>
    </row>
    <row r="33" spans="1:22" x14ac:dyDescent="0.3">
      <c r="E33" s="10"/>
      <c r="F33" s="1" t="s">
        <v>128</v>
      </c>
      <c r="I33" s="10"/>
      <c r="J33" s="54"/>
      <c r="R33" t="s">
        <v>201</v>
      </c>
      <c r="S33">
        <v>10971.14063</v>
      </c>
      <c r="T33">
        <v>0.58297526799999999</v>
      </c>
      <c r="U33" t="s">
        <v>202</v>
      </c>
      <c r="V33">
        <v>94.238363939999999</v>
      </c>
    </row>
    <row r="34" spans="1:22" x14ac:dyDescent="0.3">
      <c r="A34" s="26" t="s">
        <v>8</v>
      </c>
      <c r="B34" s="13" t="s">
        <v>11</v>
      </c>
      <c r="C34">
        <v>99.2</v>
      </c>
      <c r="D34" s="9">
        <v>0.13746</v>
      </c>
      <c r="E34" s="10">
        <f>D34/(-0.045+0.0625)</f>
        <v>7.8548571428571421</v>
      </c>
      <c r="G34" s="83">
        <v>119</v>
      </c>
      <c r="H34" s="75">
        <v>0.104</v>
      </c>
      <c r="I34" s="78">
        <v>5.9428571428571422</v>
      </c>
      <c r="J34" s="54">
        <v>1</v>
      </c>
      <c r="R34" t="s">
        <v>203</v>
      </c>
      <c r="S34">
        <v>10971.150390000001</v>
      </c>
      <c r="T34">
        <v>0.52386742799999997</v>
      </c>
      <c r="U34" t="s">
        <v>204</v>
      </c>
      <c r="V34">
        <v>89.861003839999995</v>
      </c>
    </row>
    <row r="35" spans="1:22" x14ac:dyDescent="0.3">
      <c r="A35" s="1"/>
      <c r="B35" s="13" t="s">
        <v>11</v>
      </c>
      <c r="C35" s="75">
        <v>101.2</v>
      </c>
      <c r="D35" s="77">
        <v>0.12620000000000001</v>
      </c>
      <c r="E35" s="78">
        <f>D35/(-0.045+0.0625)</f>
        <v>7.2114285714285709</v>
      </c>
      <c r="F35" s="45" t="s">
        <v>10</v>
      </c>
      <c r="G35" s="64">
        <v>176</v>
      </c>
      <c r="H35" s="2">
        <v>0.1087</v>
      </c>
      <c r="I35" s="10">
        <f>H35/(-0.045+0.0625)</f>
        <v>6.2114285714285709</v>
      </c>
      <c r="J35" s="50">
        <v>1.9</v>
      </c>
      <c r="R35" t="s">
        <v>205</v>
      </c>
      <c r="S35">
        <v>10971.160159999999</v>
      </c>
      <c r="T35">
        <v>0.41762027099999999</v>
      </c>
      <c r="U35" t="s">
        <v>206</v>
      </c>
      <c r="V35">
        <v>79.718693869999996</v>
      </c>
    </row>
    <row r="36" spans="1:22" x14ac:dyDescent="0.3">
      <c r="E36" s="10"/>
      <c r="F36" s="1"/>
      <c r="J36" s="50"/>
      <c r="R36" t="s">
        <v>199</v>
      </c>
      <c r="S36">
        <v>11074.48633</v>
      </c>
      <c r="T36">
        <v>0.32493054900000001</v>
      </c>
      <c r="U36" t="s">
        <v>200</v>
      </c>
    </row>
    <row r="37" spans="1:22" x14ac:dyDescent="0.3">
      <c r="A37" s="26" t="s">
        <v>8</v>
      </c>
      <c r="B37" s="14" t="s">
        <v>12</v>
      </c>
      <c r="C37">
        <v>59.7</v>
      </c>
      <c r="D37" s="9">
        <v>0.29697000000000001</v>
      </c>
      <c r="E37" s="10">
        <f>D37/(-0.045+0.0625)</f>
        <v>16.969714285714286</v>
      </c>
      <c r="F37" s="1" t="s">
        <v>128</v>
      </c>
      <c r="G37" s="75">
        <v>125.2</v>
      </c>
      <c r="H37" s="75">
        <v>0.25700000000000001</v>
      </c>
      <c r="I37" s="78">
        <v>14.685714285714285</v>
      </c>
      <c r="J37" s="54">
        <v>1</v>
      </c>
      <c r="R37" t="s">
        <v>201</v>
      </c>
      <c r="S37">
        <v>11074.496090000001</v>
      </c>
      <c r="T37">
        <v>0.30796644099999998</v>
      </c>
      <c r="U37" t="s">
        <v>202</v>
      </c>
      <c r="V37">
        <v>94.779158859999995</v>
      </c>
    </row>
    <row r="38" spans="1:22" x14ac:dyDescent="0.3">
      <c r="A38" s="25"/>
      <c r="B38" s="14" t="s">
        <v>12</v>
      </c>
      <c r="C38" s="75">
        <v>59.7</v>
      </c>
      <c r="D38" s="77">
        <v>0.38400000000000001</v>
      </c>
      <c r="E38" s="78">
        <f>D38/(-0.045+0.0625)</f>
        <v>21.94285714285714</v>
      </c>
      <c r="F38" s="45" t="s">
        <v>10</v>
      </c>
      <c r="G38">
        <v>125.1</v>
      </c>
      <c r="H38" s="2">
        <v>0.21038999999999999</v>
      </c>
      <c r="I38" s="10">
        <f>H38/(-0.045+0.0625)</f>
        <v>12.022285714285713</v>
      </c>
      <c r="J38" s="50">
        <v>2</v>
      </c>
      <c r="R38" t="s">
        <v>203</v>
      </c>
      <c r="S38">
        <v>11074.505859999999</v>
      </c>
      <c r="T38">
        <v>0.27836775800000002</v>
      </c>
      <c r="U38" t="s">
        <v>204</v>
      </c>
      <c r="V38">
        <v>90.388990750000005</v>
      </c>
    </row>
    <row r="39" spans="1:22" x14ac:dyDescent="0.3">
      <c r="E39" s="10"/>
      <c r="J39" s="54"/>
      <c r="R39" t="s">
        <v>205</v>
      </c>
      <c r="S39">
        <v>11074.516600000001</v>
      </c>
      <c r="T39">
        <v>0.21118979199999999</v>
      </c>
      <c r="U39" t="s">
        <v>206</v>
      </c>
      <c r="V39">
        <v>75.867188510000005</v>
      </c>
    </row>
    <row r="40" spans="1:22" x14ac:dyDescent="0.3">
      <c r="A40" s="26" t="s">
        <v>8</v>
      </c>
      <c r="B40" s="15" t="s">
        <v>13</v>
      </c>
      <c r="C40">
        <v>27.9</v>
      </c>
      <c r="D40" s="17">
        <v>0.20799000000000001</v>
      </c>
      <c r="E40" s="10">
        <f>D40/(-0.045+0.0625)</f>
        <v>11.885142857142856</v>
      </c>
      <c r="F40" s="25"/>
      <c r="G40" s="75">
        <v>92.3</v>
      </c>
      <c r="H40" s="76">
        <v>0.28399999999999997</v>
      </c>
      <c r="I40" s="78">
        <v>16.228571428571424</v>
      </c>
      <c r="J40" s="54">
        <v>1</v>
      </c>
      <c r="R40" t="s">
        <v>199</v>
      </c>
      <c r="S40">
        <v>11180.119140000001</v>
      </c>
      <c r="T40">
        <v>0.47489848699999998</v>
      </c>
      <c r="U40" t="s">
        <v>200</v>
      </c>
    </row>
    <row r="41" spans="1:22" x14ac:dyDescent="0.3">
      <c r="B41" s="15" t="s">
        <v>13</v>
      </c>
      <c r="C41" s="75">
        <v>28.2</v>
      </c>
      <c r="D41" s="80">
        <v>0.22209999999999999</v>
      </c>
      <c r="E41" s="78">
        <f>D41/(-0.045+0.0625)</f>
        <v>12.69142857142857</v>
      </c>
      <c r="F41" s="45" t="s">
        <v>10</v>
      </c>
      <c r="G41">
        <v>92.17</v>
      </c>
      <c r="H41" s="16">
        <v>0.22711999999999999</v>
      </c>
      <c r="I41" s="10">
        <f>H41/(-0.045+0.0625)</f>
        <v>12.978285714285713</v>
      </c>
      <c r="J41" s="50">
        <v>2</v>
      </c>
      <c r="R41" t="s">
        <v>201</v>
      </c>
      <c r="S41">
        <v>11180.12988</v>
      </c>
      <c r="T41">
        <v>0.45967868000000001</v>
      </c>
      <c r="U41" t="s">
        <v>202</v>
      </c>
      <c r="V41">
        <v>96.795145059999996</v>
      </c>
    </row>
    <row r="42" spans="1:22" x14ac:dyDescent="0.3">
      <c r="A42" s="33"/>
      <c r="B42" s="18"/>
      <c r="C42" s="18"/>
      <c r="D42" s="18"/>
      <c r="E42" s="19"/>
      <c r="F42" s="33"/>
      <c r="R42" t="s">
        <v>203</v>
      </c>
      <c r="S42">
        <v>11180.139649999999</v>
      </c>
      <c r="T42">
        <v>0.43262758899999998</v>
      </c>
      <c r="U42" t="s">
        <v>204</v>
      </c>
      <c r="V42">
        <v>94.115217349999995</v>
      </c>
    </row>
    <row r="43" spans="1:22" x14ac:dyDescent="0.3">
      <c r="A43" t="s">
        <v>14</v>
      </c>
      <c r="C43" s="20"/>
      <c r="D43" s="18">
        <v>-0.4</v>
      </c>
      <c r="E43" s="18"/>
      <c r="G43">
        <v>-0.35</v>
      </c>
      <c r="H43" s="20"/>
      <c r="R43" t="s">
        <v>205</v>
      </c>
      <c r="S43">
        <v>11180.14941</v>
      </c>
      <c r="T43">
        <v>0.37638691099999999</v>
      </c>
      <c r="U43" t="s">
        <v>206</v>
      </c>
      <c r="V43">
        <v>87.000210039999999</v>
      </c>
    </row>
    <row r="44" spans="1:22" x14ac:dyDescent="0.3">
      <c r="G44" s="25"/>
      <c r="H44" s="62"/>
      <c r="R44" t="s">
        <v>199</v>
      </c>
      <c r="S44">
        <v>11389.405269999999</v>
      </c>
      <c r="T44">
        <v>0.381168544</v>
      </c>
      <c r="U44" t="s">
        <v>200</v>
      </c>
    </row>
    <row r="45" spans="1:22" s="1" customFormat="1" x14ac:dyDescent="0.3">
      <c r="A45" s="3"/>
      <c r="L45" s="47"/>
      <c r="R45" t="s">
        <v>201</v>
      </c>
      <c r="S45">
        <v>11389.41504</v>
      </c>
      <c r="T45">
        <v>0.37535947600000003</v>
      </c>
      <c r="U45" t="s">
        <v>202</v>
      </c>
      <c r="V45">
        <v>98.475984240000003</v>
      </c>
    </row>
    <row r="46" spans="1:22" x14ac:dyDescent="0.3">
      <c r="R46" t="s">
        <v>203</v>
      </c>
      <c r="S46">
        <v>11389.42578</v>
      </c>
      <c r="T46">
        <v>0.34463149300000001</v>
      </c>
      <c r="U46" t="s">
        <v>204</v>
      </c>
      <c r="V46">
        <v>91.813718710000003</v>
      </c>
    </row>
    <row r="47" spans="1:22" x14ac:dyDescent="0.3">
      <c r="R47" t="s">
        <v>205</v>
      </c>
      <c r="S47">
        <v>11389.43555</v>
      </c>
      <c r="T47">
        <v>0.25925129699999999</v>
      </c>
      <c r="U47" t="s">
        <v>206</v>
      </c>
      <c r="V47">
        <v>75.225654570000003</v>
      </c>
    </row>
  </sheetData>
  <pageMargins left="0.7" right="0.7" top="0.75" bottom="0.75" header="0.3" footer="0.3"/>
  <pageSetup scale="85" orientation="portrait" horizontalDpi="525" verticalDpi="525" r:id="rId1"/>
  <headerFooter scaleWithDoc="0">
    <oddHeader>&amp;L&amp;D&amp;C&amp;F&amp;R&amp;A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5"/>
  <sheetViews>
    <sheetView topLeftCell="A16" zoomScale="80" zoomScaleNormal="80" workbookViewId="0">
      <selection activeCell="I37" sqref="I37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ht="18" x14ac:dyDescent="0.35">
      <c r="A1" s="1" t="s">
        <v>121</v>
      </c>
      <c r="D1" s="1"/>
      <c r="F1" s="2"/>
      <c r="I1" s="29" t="s">
        <v>120</v>
      </c>
      <c r="J1" s="55"/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f>1-0.0254</f>
        <v>0.97460000000000002</v>
      </c>
      <c r="D3" s="23">
        <v>4.8599999999999997E-2</v>
      </c>
      <c r="E3" s="23">
        <v>8.8599999999999998E-2</v>
      </c>
      <c r="F3" s="24">
        <v>0.45800000000000002</v>
      </c>
      <c r="G3" s="24">
        <v>0.47799999999999998</v>
      </c>
    </row>
    <row r="4" spans="1:10" x14ac:dyDescent="0.3">
      <c r="A4" t="s">
        <v>22</v>
      </c>
      <c r="B4" s="22">
        <v>0</v>
      </c>
      <c r="C4" s="23">
        <v>0.125</v>
      </c>
      <c r="D4" s="23">
        <v>1.5599999999999999E-2</v>
      </c>
      <c r="E4" s="23">
        <v>1.7899999999999999E-2</v>
      </c>
      <c r="F4" s="24">
        <v>1.78E-2</v>
      </c>
      <c r="G4" s="24">
        <v>2.0500000000000001E-2</v>
      </c>
    </row>
    <row r="5" spans="1:10" x14ac:dyDescent="0.3">
      <c r="A5" t="s">
        <v>17</v>
      </c>
      <c r="B5" s="23">
        <v>-0.25600000000000001</v>
      </c>
      <c r="C5" s="23">
        <v>-0.29299999999999998</v>
      </c>
      <c r="D5" s="23">
        <v>-0.13900000000000001</v>
      </c>
      <c r="E5" s="23">
        <v>-0.10100000000000001</v>
      </c>
      <c r="F5" s="24">
        <v>-0.86899999999999999</v>
      </c>
      <c r="G5" s="24">
        <v>-0.91100000000000003</v>
      </c>
    </row>
    <row r="6" spans="1:10" x14ac:dyDescent="0.3">
      <c r="A6" t="s">
        <v>22</v>
      </c>
      <c r="B6" s="23">
        <v>7.7400000000000004E-3</v>
      </c>
      <c r="C6" s="23">
        <v>1.43E-2</v>
      </c>
      <c r="D6" s="23">
        <v>1.5699999999999999E-2</v>
      </c>
      <c r="E6" s="23">
        <v>1.6199999999999999E-2</v>
      </c>
      <c r="F6" s="24">
        <v>0.04</v>
      </c>
      <c r="G6" s="24">
        <v>3.2199999999999999E-2</v>
      </c>
    </row>
    <row r="7" spans="1:10" x14ac:dyDescent="0.3">
      <c r="A7" t="s">
        <v>18</v>
      </c>
      <c r="B7" s="23">
        <v>0.316</v>
      </c>
      <c r="C7" s="23">
        <v>0.3</v>
      </c>
      <c r="D7" s="23">
        <v>0.32500000000000001</v>
      </c>
      <c r="E7" s="23">
        <v>0.35499999999999998</v>
      </c>
      <c r="F7" s="24">
        <v>0.8</v>
      </c>
      <c r="G7" s="23">
        <v>0.85599999999999998</v>
      </c>
    </row>
    <row r="8" spans="1:10" x14ac:dyDescent="0.3">
      <c r="A8" t="s">
        <v>22</v>
      </c>
      <c r="B8" s="23">
        <v>1.0699999999999999E-2</v>
      </c>
      <c r="C8" s="23">
        <v>1.7299999999999999E-2</v>
      </c>
      <c r="D8" s="23">
        <v>1.9099999999999999E-2</v>
      </c>
      <c r="E8" s="23">
        <v>3.7699999999999997E-2</v>
      </c>
      <c r="F8" s="24">
        <v>1.61E-2</v>
      </c>
      <c r="G8" s="23">
        <v>2.1000000000000001E-2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32">
        <v>6.7</v>
      </c>
      <c r="C10" s="49" t="s">
        <v>127</v>
      </c>
      <c r="D10" s="32"/>
      <c r="E10" s="32"/>
      <c r="F10" s="48"/>
      <c r="G10" s="50"/>
    </row>
    <row r="11" spans="1:10" x14ac:dyDescent="0.3">
      <c r="A11" t="s">
        <v>22</v>
      </c>
      <c r="B11" s="32">
        <v>0.114</v>
      </c>
      <c r="C11" s="32"/>
      <c r="D11" s="32"/>
      <c r="E11" s="32"/>
      <c r="F11" s="48"/>
      <c r="G11" s="32"/>
    </row>
    <row r="12" spans="1:10" x14ac:dyDescent="0.3">
      <c r="A12" s="25" t="s">
        <v>21</v>
      </c>
      <c r="B12" s="23">
        <v>50.2</v>
      </c>
      <c r="C12" s="23">
        <v>55.6</v>
      </c>
      <c r="D12" s="23">
        <v>32.200000000000003</v>
      </c>
      <c r="E12" s="24">
        <v>26</v>
      </c>
      <c r="F12" s="23">
        <v>32.299999999999997</v>
      </c>
      <c r="G12" s="23">
        <v>36.6</v>
      </c>
    </row>
    <row r="13" spans="1:10" x14ac:dyDescent="0.3">
      <c r="A13" t="s">
        <v>22</v>
      </c>
      <c r="B13" s="23">
        <v>1.2</v>
      </c>
      <c r="C13" s="23">
        <v>1.6</v>
      </c>
      <c r="D13" s="23">
        <v>1.3</v>
      </c>
      <c r="E13" s="24">
        <v>0.8</v>
      </c>
      <c r="F13" s="23">
        <v>1.4</v>
      </c>
      <c r="G13" s="23">
        <v>1.3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f>1-0.00566</f>
        <v>0.99434</v>
      </c>
      <c r="D15" s="7">
        <v>0.86199999999999999</v>
      </c>
      <c r="E15" s="7">
        <v>0.79800000000000004</v>
      </c>
      <c r="F15" s="27">
        <v>0.46800000000000003</v>
      </c>
      <c r="G15" s="27">
        <v>0.371</v>
      </c>
    </row>
    <row r="16" spans="1:10" x14ac:dyDescent="0.3">
      <c r="A16" t="s">
        <v>22</v>
      </c>
      <c r="B16" s="26">
        <v>0</v>
      </c>
      <c r="C16" s="7">
        <v>1.3299999999999999E-2</v>
      </c>
      <c r="D16" s="7">
        <v>3.1E-2</v>
      </c>
      <c r="E16" s="7">
        <v>2.8400000000000002E-2</v>
      </c>
      <c r="F16" s="27">
        <v>2.0400000000000001E-2</v>
      </c>
      <c r="G16" s="7">
        <v>2.2800000000000001E-2</v>
      </c>
    </row>
    <row r="17" spans="1:14" x14ac:dyDescent="0.3">
      <c r="A17" t="s">
        <v>17</v>
      </c>
      <c r="B17" s="7">
        <v>-0.255</v>
      </c>
      <c r="C17" s="7">
        <v>-0.27500000000000002</v>
      </c>
      <c r="D17" s="7">
        <v>0.624</v>
      </c>
      <c r="E17" s="7">
        <v>0.55300000000000005</v>
      </c>
      <c r="F17" s="27">
        <v>0.151</v>
      </c>
      <c r="G17" s="7">
        <v>2.23E-2</v>
      </c>
    </row>
    <row r="18" spans="1:14" x14ac:dyDescent="0.3">
      <c r="A18" t="s">
        <v>22</v>
      </c>
      <c r="B18" s="7">
        <v>7.4200000000000004E-3</v>
      </c>
      <c r="C18" s="7">
        <v>1.7399999999999999E-2</v>
      </c>
      <c r="D18" s="7">
        <v>2.5499999999999998E-2</v>
      </c>
      <c r="E18" s="7">
        <v>1.9599999999999999E-2</v>
      </c>
      <c r="F18" s="27">
        <v>2.06E-2</v>
      </c>
      <c r="G18" s="7">
        <v>3.5799999999999998E-2</v>
      </c>
    </row>
    <row r="19" spans="1:14" x14ac:dyDescent="0.3">
      <c r="A19" t="s">
        <v>18</v>
      </c>
      <c r="B19" s="7">
        <v>0.312</v>
      </c>
      <c r="C19" s="7">
        <v>0.32700000000000001</v>
      </c>
      <c r="D19" s="7">
        <v>0.17</v>
      </c>
      <c r="E19" s="7">
        <v>7.0000000000000007E-2</v>
      </c>
      <c r="F19" s="27">
        <v>0.80700000000000005</v>
      </c>
      <c r="G19" s="7">
        <v>0.82399999999999995</v>
      </c>
    </row>
    <row r="20" spans="1:14" x14ac:dyDescent="0.3">
      <c r="A20" t="s">
        <v>22</v>
      </c>
      <c r="B20" s="7">
        <v>1.2E-2</v>
      </c>
      <c r="C20" s="7">
        <v>1.03E-2</v>
      </c>
      <c r="D20" s="7">
        <v>4.87E-2</v>
      </c>
      <c r="E20" s="7">
        <v>4.3900000000000002E-2</v>
      </c>
      <c r="F20" s="27">
        <v>2.7E-2</v>
      </c>
      <c r="G20" s="7">
        <v>5.6500000000000002E-2</v>
      </c>
    </row>
    <row r="21" spans="1:14" x14ac:dyDescent="0.3">
      <c r="A21" t="s">
        <v>19</v>
      </c>
      <c r="B21" s="7"/>
      <c r="C21" s="7"/>
      <c r="D21" s="7"/>
      <c r="E21" s="7"/>
      <c r="F21" s="7"/>
      <c r="G21" s="7"/>
    </row>
    <row r="22" spans="1:14" x14ac:dyDescent="0.3">
      <c r="A22" t="s">
        <v>20</v>
      </c>
      <c r="B22" s="7">
        <v>6.7</v>
      </c>
      <c r="C22" s="41" t="s">
        <v>129</v>
      </c>
      <c r="D22" s="7"/>
      <c r="E22" s="7"/>
      <c r="F22" s="27"/>
    </row>
    <row r="23" spans="1:14" x14ac:dyDescent="0.3">
      <c r="A23" t="s">
        <v>22</v>
      </c>
      <c r="B23" s="28">
        <v>0.106</v>
      </c>
      <c r="C23" s="7"/>
      <c r="D23" s="7"/>
      <c r="E23" s="7"/>
      <c r="F23" s="27"/>
      <c r="G23" s="1"/>
    </row>
    <row r="24" spans="1:14" x14ac:dyDescent="0.3">
      <c r="A24" s="25" t="s">
        <v>21</v>
      </c>
      <c r="B24" s="28">
        <v>50.5</v>
      </c>
      <c r="C24" s="28">
        <v>56.6</v>
      </c>
      <c r="D24" s="28">
        <v>34.4</v>
      </c>
      <c r="E24" s="28">
        <v>26.5</v>
      </c>
      <c r="F24" s="52">
        <v>32.299999999999997</v>
      </c>
      <c r="G24" s="52">
        <v>33.799999999999997</v>
      </c>
      <c r="K24" s="75" t="s">
        <v>190</v>
      </c>
      <c r="L24" s="75"/>
      <c r="M24" s="75"/>
      <c r="N24" s="75"/>
    </row>
    <row r="25" spans="1:14" x14ac:dyDescent="0.3">
      <c r="A25" t="s">
        <v>22</v>
      </c>
      <c r="B25" s="28">
        <v>1.8</v>
      </c>
      <c r="C25" s="28">
        <v>1.2</v>
      </c>
      <c r="D25" s="28">
        <v>1.3</v>
      </c>
      <c r="E25" s="28">
        <v>1.3</v>
      </c>
      <c r="F25" s="52">
        <v>1.1000000000000001</v>
      </c>
      <c r="G25" s="7">
        <v>1.1000000000000001</v>
      </c>
      <c r="K25" s="79" t="s">
        <v>191</v>
      </c>
      <c r="L25" s="75"/>
      <c r="M25" s="75"/>
      <c r="N25" s="79"/>
    </row>
    <row r="26" spans="1:14" x14ac:dyDescent="0.3">
      <c r="A26" s="1" t="s">
        <v>125</v>
      </c>
      <c r="F26" s="2"/>
    </row>
    <row r="27" spans="1:14" ht="15.6" x14ac:dyDescent="0.3">
      <c r="A27" s="1" t="s">
        <v>122</v>
      </c>
      <c r="E27" s="4" t="s">
        <v>26</v>
      </c>
      <c r="F27" s="1" t="s">
        <v>123</v>
      </c>
      <c r="I27" s="4" t="s">
        <v>27</v>
      </c>
    </row>
    <row r="28" spans="1:14" x14ac:dyDescent="0.3">
      <c r="B28" t="s">
        <v>124</v>
      </c>
      <c r="D28" s="5" t="s">
        <v>83</v>
      </c>
      <c r="G28" t="s">
        <v>0</v>
      </c>
      <c r="I28" s="5" t="s">
        <v>126</v>
      </c>
    </row>
    <row r="29" spans="1:14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4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</row>
    <row r="31" spans="1:14" x14ac:dyDescent="0.3">
      <c r="A31" s="45" t="s">
        <v>10</v>
      </c>
      <c r="B31" s="8" t="s">
        <v>9</v>
      </c>
      <c r="C31" s="2">
        <v>144.6</v>
      </c>
      <c r="D31" s="9">
        <v>6.3853999999999994E-2</v>
      </c>
      <c r="E31" s="10">
        <f t="shared" ref="E31:E41" si="0">D31/(-0.045+0.0625)</f>
        <v>3.6487999999999992</v>
      </c>
      <c r="G31" s="81">
        <v>200</v>
      </c>
      <c r="H31" s="81">
        <v>3.4599999999999999E-2</v>
      </c>
      <c r="I31" s="78">
        <f t="shared" ref="I31:I41" si="1">H31/(-0.045+0.0625)</f>
        <v>1.9771428571428569</v>
      </c>
      <c r="J31" s="54">
        <v>1</v>
      </c>
      <c r="K31" s="82"/>
      <c r="M31" s="1" t="s">
        <v>192</v>
      </c>
    </row>
    <row r="32" spans="1:14" x14ac:dyDescent="0.3">
      <c r="B32" s="8" t="s">
        <v>9</v>
      </c>
      <c r="C32" s="75">
        <v>143.69999999999999</v>
      </c>
      <c r="D32" s="77">
        <v>8.2000000000000003E-2</v>
      </c>
      <c r="E32" s="78">
        <f t="shared" si="0"/>
        <v>4.6857142857142851</v>
      </c>
      <c r="F32" s="26" t="s">
        <v>8</v>
      </c>
      <c r="G32" s="18">
        <v>199.7</v>
      </c>
      <c r="H32" s="2">
        <v>4.3379000000000001E-2</v>
      </c>
      <c r="I32" s="10">
        <f t="shared" si="1"/>
        <v>2.4787999999999997</v>
      </c>
      <c r="J32" s="50">
        <v>2.0499999999999998</v>
      </c>
      <c r="K32" s="82"/>
    </row>
    <row r="33" spans="1:16" x14ac:dyDescent="0.3">
      <c r="E33" s="10"/>
      <c r="I33" s="10"/>
      <c r="J33" s="54"/>
      <c r="K33" s="82"/>
    </row>
    <row r="34" spans="1:16" x14ac:dyDescent="0.3">
      <c r="A34" s="45" t="s">
        <v>10</v>
      </c>
      <c r="B34" s="13" t="s">
        <v>11</v>
      </c>
      <c r="C34" s="16">
        <v>107.3</v>
      </c>
      <c r="D34" s="9">
        <v>8.1918000000000005E-2</v>
      </c>
      <c r="E34" s="10">
        <f t="shared" si="0"/>
        <v>4.6810285714285715</v>
      </c>
      <c r="G34" s="75">
        <v>141.4</v>
      </c>
      <c r="H34" s="75">
        <v>4.9099999999999998E-2</v>
      </c>
      <c r="I34" s="78">
        <f t="shared" si="1"/>
        <v>2.8057142857142852</v>
      </c>
      <c r="J34" s="54">
        <v>1</v>
      </c>
      <c r="K34" s="82"/>
    </row>
    <row r="35" spans="1:16" x14ac:dyDescent="0.3">
      <c r="B35" s="13" t="s">
        <v>11</v>
      </c>
      <c r="C35" s="76">
        <v>106</v>
      </c>
      <c r="D35" s="77">
        <v>0.10299999999999999</v>
      </c>
      <c r="E35" s="78">
        <f t="shared" si="0"/>
        <v>5.8857142857142852</v>
      </c>
      <c r="F35" s="26" t="s">
        <v>8</v>
      </c>
      <c r="G35" s="61">
        <v>144.69999999999999</v>
      </c>
      <c r="H35" s="2">
        <v>4.2474999999999999E-2</v>
      </c>
      <c r="I35" s="10">
        <f t="shared" si="1"/>
        <v>2.427142857142857</v>
      </c>
      <c r="J35" s="50">
        <v>1.95</v>
      </c>
      <c r="K35" s="82"/>
    </row>
    <row r="36" spans="1:16" x14ac:dyDescent="0.3">
      <c r="A36" s="25"/>
      <c r="E36" s="10"/>
      <c r="F36" s="1" t="s">
        <v>193</v>
      </c>
      <c r="I36" s="10"/>
      <c r="J36" s="50"/>
      <c r="K36" s="82"/>
    </row>
    <row r="37" spans="1:16" x14ac:dyDescent="0.3">
      <c r="A37" s="45" t="s">
        <v>10</v>
      </c>
      <c r="B37" s="14" t="s">
        <v>12</v>
      </c>
      <c r="C37" s="2">
        <v>61.4</v>
      </c>
      <c r="D37" s="9">
        <v>7.2146000000000002E-2</v>
      </c>
      <c r="E37" s="10">
        <f t="shared" si="0"/>
        <v>4.1226285714285709</v>
      </c>
      <c r="G37">
        <v>145.5</v>
      </c>
      <c r="H37" s="2">
        <v>8.6444999999999994E-2</v>
      </c>
      <c r="I37" s="10">
        <f t="shared" si="1"/>
        <v>4.9397142857142846</v>
      </c>
      <c r="J37" s="54">
        <v>1</v>
      </c>
      <c r="K37" s="84" t="s">
        <v>197</v>
      </c>
      <c r="P37">
        <v>6</v>
      </c>
    </row>
    <row r="38" spans="1:16" x14ac:dyDescent="0.3">
      <c r="B38" s="14" t="s">
        <v>12</v>
      </c>
      <c r="C38" s="75">
        <v>61.3</v>
      </c>
      <c r="D38" s="77">
        <v>9.6000000000000002E-2</v>
      </c>
      <c r="E38" s="78">
        <f t="shared" si="0"/>
        <v>5.4857142857142849</v>
      </c>
      <c r="F38" s="26" t="s">
        <v>8</v>
      </c>
      <c r="G38" s="75">
        <v>146.5</v>
      </c>
      <c r="H38" s="75">
        <v>0.1226</v>
      </c>
      <c r="I38" s="78">
        <f t="shared" si="1"/>
        <v>7.0057142857142853</v>
      </c>
      <c r="J38" s="50">
        <v>2</v>
      </c>
      <c r="K38" s="82"/>
    </row>
    <row r="39" spans="1:16" x14ac:dyDescent="0.3">
      <c r="A39" s="25"/>
      <c r="E39" s="10"/>
      <c r="F39" s="25"/>
      <c r="H39" s="16"/>
      <c r="I39" s="12"/>
      <c r="J39" s="54"/>
      <c r="K39" s="82"/>
    </row>
    <row r="40" spans="1:16" x14ac:dyDescent="0.3">
      <c r="A40" s="45" t="s">
        <v>10</v>
      </c>
      <c r="B40" s="15" t="s">
        <v>13</v>
      </c>
      <c r="C40" s="16">
        <v>32.299999999999997</v>
      </c>
      <c r="D40" s="17">
        <v>5.1551E-2</v>
      </c>
      <c r="E40" s="10">
        <f t="shared" si="0"/>
        <v>2.9457714285714283</v>
      </c>
      <c r="G40">
        <v>112.5</v>
      </c>
      <c r="H40" s="16">
        <v>0.21263000000000001</v>
      </c>
      <c r="I40" s="10">
        <f t="shared" si="1"/>
        <v>12.150285714285713</v>
      </c>
      <c r="J40" s="54">
        <v>1</v>
      </c>
      <c r="K40" s="12"/>
    </row>
    <row r="41" spans="1:16" x14ac:dyDescent="0.3">
      <c r="B41" s="15" t="s">
        <v>13</v>
      </c>
      <c r="C41" s="75">
        <v>32.299999999999997</v>
      </c>
      <c r="D41" s="80">
        <v>4.1599999999999998E-2</v>
      </c>
      <c r="E41" s="78">
        <f t="shared" si="0"/>
        <v>2.3771428571428568</v>
      </c>
      <c r="F41" s="26" t="s">
        <v>8</v>
      </c>
      <c r="G41" s="75">
        <v>112.6</v>
      </c>
      <c r="H41" s="75">
        <v>0.28865000000000002</v>
      </c>
      <c r="I41" s="78">
        <f t="shared" si="1"/>
        <v>16.494285714285713</v>
      </c>
      <c r="J41" s="50">
        <v>2</v>
      </c>
      <c r="K41" s="12"/>
    </row>
    <row r="42" spans="1:16" x14ac:dyDescent="0.3">
      <c r="A42" s="33" t="s">
        <v>110</v>
      </c>
      <c r="B42" s="18"/>
      <c r="C42" s="18"/>
      <c r="D42" s="18"/>
      <c r="E42" s="19"/>
      <c r="F42" s="33" t="s">
        <v>110</v>
      </c>
      <c r="G42">
        <v>-0.4</v>
      </c>
      <c r="H42" s="20"/>
    </row>
    <row r="43" spans="1:16" x14ac:dyDescent="0.3">
      <c r="A43" t="s">
        <v>14</v>
      </c>
      <c r="C43" s="20"/>
      <c r="D43" s="18">
        <v>-0.27</v>
      </c>
      <c r="E43" s="18"/>
      <c r="G43" s="25"/>
      <c r="H43" s="62"/>
    </row>
    <row r="44" spans="1:16" x14ac:dyDescent="0.3">
      <c r="G44" s="25"/>
      <c r="H44" s="1"/>
      <c r="I44" s="1"/>
    </row>
    <row r="45" spans="1:16" s="1" customFormat="1" x14ac:dyDescent="0.3">
      <c r="A45" s="3"/>
      <c r="G45"/>
      <c r="H45"/>
      <c r="I45"/>
      <c r="L45" s="47"/>
    </row>
  </sheetData>
  <pageMargins left="0.7" right="0.7" top="0.75" bottom="0.75" header="0.3" footer="0.3"/>
  <pageSetup scale="93" orientation="portrait" horizontalDpi="525" verticalDpi="525" r:id="rId1"/>
  <headerFooter scaleWithDoc="0">
    <oddHeader>&amp;L&amp;D&amp;C&amp;F&amp;R&amp;A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80" zoomScaleNormal="80" workbookViewId="0">
      <selection activeCell="E1" sqref="E1:F1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ht="18" x14ac:dyDescent="0.35">
      <c r="A1" s="1" t="s">
        <v>113</v>
      </c>
      <c r="D1" s="1"/>
      <c r="E1" s="72" t="s">
        <v>185</v>
      </c>
      <c r="F1" s="73"/>
      <c r="I1" s="29" t="s">
        <v>115</v>
      </c>
      <c r="J1" s="55"/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v>0.21</v>
      </c>
      <c r="D3" s="23">
        <v>9.1000000000000004E-3</v>
      </c>
      <c r="E3" s="23">
        <v>3.7199999999999997E-2</v>
      </c>
      <c r="F3" s="24">
        <v>0.56200000000000006</v>
      </c>
      <c r="G3" s="24">
        <v>0.51800000000000002</v>
      </c>
    </row>
    <row r="4" spans="1:10" x14ac:dyDescent="0.3">
      <c r="A4" t="s">
        <v>22</v>
      </c>
      <c r="B4" s="22">
        <v>0</v>
      </c>
      <c r="C4" s="23">
        <v>3.9600000000000003E-2</v>
      </c>
      <c r="D4" s="23">
        <v>1.6199999999999999E-2</v>
      </c>
      <c r="E4" s="23">
        <v>2.23E-2</v>
      </c>
      <c r="F4" s="24">
        <v>2.0400000000000001E-2</v>
      </c>
      <c r="G4" s="24">
        <v>2.47E-2</v>
      </c>
    </row>
    <row r="5" spans="1:10" x14ac:dyDescent="0.3">
      <c r="A5" t="s">
        <v>17</v>
      </c>
      <c r="B5" s="23">
        <v>-0.27600000000000002</v>
      </c>
      <c r="C5" s="23">
        <v>-7.7200000000000005E-2</v>
      </c>
      <c r="D5" s="23">
        <v>-0.222</v>
      </c>
      <c r="E5" s="23">
        <v>-0.20300000000000001</v>
      </c>
      <c r="F5" s="24">
        <v>0.30499999999999999</v>
      </c>
      <c r="G5" s="24">
        <v>0.26700000000000002</v>
      </c>
    </row>
    <row r="6" spans="1:10" x14ac:dyDescent="0.3">
      <c r="A6" t="s">
        <v>22</v>
      </c>
      <c r="B6" s="23">
        <v>9.8099999999999993E-3</v>
      </c>
      <c r="C6" s="23">
        <v>5.0099999999999999E-2</v>
      </c>
      <c r="D6" s="23">
        <v>2.0199999999999999E-2</v>
      </c>
      <c r="E6" s="23">
        <v>3.3399999999999999E-2</v>
      </c>
      <c r="F6" s="24">
        <v>5.2499999999999998E-2</v>
      </c>
      <c r="G6" s="24">
        <v>4.1799999999999997E-2</v>
      </c>
    </row>
    <row r="7" spans="1:10" x14ac:dyDescent="0.3">
      <c r="A7" t="s">
        <v>18</v>
      </c>
      <c r="B7" s="23">
        <v>0.33100000000000002</v>
      </c>
      <c r="C7" s="23">
        <v>0.51900000000000002</v>
      </c>
      <c r="D7" s="23">
        <v>0.34499999999999997</v>
      </c>
      <c r="E7" s="23">
        <v>0.378</v>
      </c>
      <c r="F7" s="24">
        <v>0.82599999999999996</v>
      </c>
      <c r="G7" s="23">
        <v>0.80100000000000005</v>
      </c>
    </row>
    <row r="8" spans="1:10" x14ac:dyDescent="0.3">
      <c r="A8" t="s">
        <v>22</v>
      </c>
      <c r="B8" s="23">
        <v>1.43E-2</v>
      </c>
      <c r="C8" s="23">
        <v>3.8300000000000001E-2</v>
      </c>
      <c r="D8" s="23">
        <v>3.6799999999999999E-2</v>
      </c>
      <c r="E8" s="23">
        <v>4.8000000000000001E-2</v>
      </c>
      <c r="F8" s="24">
        <v>2.0500000000000001E-2</v>
      </c>
      <c r="G8" s="23">
        <v>2.6599999999999999E-2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32">
        <v>8.01</v>
      </c>
      <c r="C10" s="49" t="s">
        <v>52</v>
      </c>
      <c r="D10" s="32"/>
      <c r="E10" s="32"/>
      <c r="F10" s="48"/>
      <c r="G10" s="50"/>
    </row>
    <row r="11" spans="1:10" x14ac:dyDescent="0.3">
      <c r="A11" t="s">
        <v>22</v>
      </c>
      <c r="B11" s="32">
        <v>0.39800000000000002</v>
      </c>
      <c r="C11" s="32"/>
      <c r="D11" s="32"/>
      <c r="E11" s="32"/>
      <c r="F11" s="48"/>
      <c r="G11" s="32"/>
    </row>
    <row r="12" spans="1:10" x14ac:dyDescent="0.3">
      <c r="A12" s="25" t="s">
        <v>21</v>
      </c>
      <c r="B12" s="23">
        <v>48.6</v>
      </c>
      <c r="C12" s="23">
        <v>49</v>
      </c>
      <c r="D12" s="23">
        <v>30.6</v>
      </c>
      <c r="E12" s="24">
        <v>28.4</v>
      </c>
      <c r="F12" s="23">
        <v>22.3</v>
      </c>
      <c r="G12" s="23">
        <v>15.9</v>
      </c>
    </row>
    <row r="13" spans="1:10" x14ac:dyDescent="0.3">
      <c r="A13" t="s">
        <v>22</v>
      </c>
      <c r="B13" s="23">
        <v>3.4</v>
      </c>
      <c r="C13" s="23">
        <v>2.7</v>
      </c>
      <c r="D13" s="23">
        <v>1.8</v>
      </c>
      <c r="E13" s="24">
        <v>1.5</v>
      </c>
      <c r="F13" s="23">
        <v>1.5</v>
      </c>
      <c r="G13" s="23">
        <v>1.6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v>0.21299999999999999</v>
      </c>
      <c r="D15" s="7">
        <v>0.86</v>
      </c>
      <c r="E15" s="7">
        <v>0.80700000000000005</v>
      </c>
      <c r="F15" s="27">
        <v>0.502</v>
      </c>
      <c r="G15" s="27">
        <v>0.36799999999999999</v>
      </c>
    </row>
    <row r="16" spans="1:10" x14ac:dyDescent="0.3">
      <c r="A16" t="s">
        <v>22</v>
      </c>
      <c r="B16" s="26">
        <v>0</v>
      </c>
      <c r="C16" s="7">
        <v>3.27E-2</v>
      </c>
      <c r="D16" s="7">
        <v>2.76E-2</v>
      </c>
      <c r="E16" s="7">
        <v>1.66E-2</v>
      </c>
      <c r="F16" s="27">
        <v>1.6899999999999998E-2</v>
      </c>
      <c r="G16" s="7">
        <v>1.8700000000000001E-2</v>
      </c>
    </row>
    <row r="17" spans="1:10" x14ac:dyDescent="0.3">
      <c r="A17" t="s">
        <v>17</v>
      </c>
      <c r="B17" s="7">
        <v>-0.27300000000000002</v>
      </c>
      <c r="C17" s="7">
        <v>-6.1800000000000001E-2</v>
      </c>
      <c r="D17" s="7">
        <v>-0.375</v>
      </c>
      <c r="E17" s="7">
        <v>-0.437</v>
      </c>
      <c r="F17" s="27">
        <v>0.246</v>
      </c>
      <c r="G17" s="7">
        <v>0.123</v>
      </c>
    </row>
    <row r="18" spans="1:10" x14ac:dyDescent="0.3">
      <c r="A18" t="s">
        <v>22</v>
      </c>
      <c r="B18" s="7">
        <v>7.7000000000000002E-3</v>
      </c>
      <c r="C18" s="7">
        <v>3.6900000000000002E-2</v>
      </c>
      <c r="D18" s="7">
        <v>3.5900000000000001E-2</v>
      </c>
      <c r="E18" s="7">
        <v>1.9099999999999999E-2</v>
      </c>
      <c r="F18" s="27">
        <v>2.63E-2</v>
      </c>
      <c r="G18" s="7">
        <v>2.2599999999999999E-2</v>
      </c>
    </row>
    <row r="19" spans="1:10" x14ac:dyDescent="0.3">
      <c r="A19" t="s">
        <v>18</v>
      </c>
      <c r="B19" s="7">
        <v>0.33300000000000002</v>
      </c>
      <c r="C19" s="7">
        <v>0.504</v>
      </c>
      <c r="D19" s="7">
        <v>0.217</v>
      </c>
      <c r="E19" s="7">
        <v>0.154</v>
      </c>
      <c r="F19" s="27">
        <v>0.77300000000000002</v>
      </c>
      <c r="G19" s="7">
        <v>0.61099999999999999</v>
      </c>
    </row>
    <row r="20" spans="1:10" x14ac:dyDescent="0.3">
      <c r="A20" t="s">
        <v>22</v>
      </c>
      <c r="B20" s="7">
        <v>1.3100000000000001E-2</v>
      </c>
      <c r="C20" s="7">
        <v>0.03</v>
      </c>
      <c r="D20" s="7">
        <v>4.6199999999999998E-2</v>
      </c>
      <c r="E20" s="7">
        <v>3.6999999999999998E-2</v>
      </c>
      <c r="F20" s="27">
        <v>3.0800000000000001E-2</v>
      </c>
      <c r="G20" s="7">
        <v>2.2200000000000001E-2</v>
      </c>
    </row>
    <row r="21" spans="1:10" x14ac:dyDescent="0.3">
      <c r="A21" t="s">
        <v>19</v>
      </c>
      <c r="B21" s="7"/>
      <c r="C21" s="7"/>
      <c r="D21" s="7"/>
      <c r="E21" s="7"/>
      <c r="F21" s="7"/>
      <c r="G21" s="7"/>
    </row>
    <row r="22" spans="1:10" x14ac:dyDescent="0.3">
      <c r="A22" t="s">
        <v>20</v>
      </c>
      <c r="B22" s="7">
        <v>8.67</v>
      </c>
      <c r="C22" s="41" t="s">
        <v>51</v>
      </c>
      <c r="D22" s="7"/>
      <c r="E22" s="7"/>
      <c r="F22" s="27"/>
    </row>
    <row r="23" spans="1:10" x14ac:dyDescent="0.3">
      <c r="A23" t="s">
        <v>22</v>
      </c>
      <c r="B23" s="28">
        <v>0.21299999999999999</v>
      </c>
      <c r="C23" s="7"/>
      <c r="D23" s="7"/>
      <c r="E23" s="7"/>
      <c r="F23" s="27"/>
      <c r="G23" s="1"/>
    </row>
    <row r="24" spans="1:10" x14ac:dyDescent="0.3">
      <c r="A24" s="25" t="s">
        <v>21</v>
      </c>
      <c r="B24" s="28">
        <v>56.6</v>
      </c>
      <c r="C24" s="28">
        <v>52.4</v>
      </c>
      <c r="D24" s="28">
        <v>35.299999999999997</v>
      </c>
      <c r="E24" s="28">
        <v>31.7</v>
      </c>
      <c r="F24" s="52">
        <v>21.9</v>
      </c>
      <c r="G24" s="52">
        <v>16</v>
      </c>
    </row>
    <row r="25" spans="1:10" x14ac:dyDescent="0.3">
      <c r="A25" t="s">
        <v>22</v>
      </c>
      <c r="B25" s="28">
        <v>1.6</v>
      </c>
      <c r="C25" s="28">
        <v>2.9</v>
      </c>
      <c r="D25" s="28">
        <v>1.6</v>
      </c>
      <c r="E25" s="28">
        <v>1.3</v>
      </c>
      <c r="F25" s="52">
        <v>1.2</v>
      </c>
      <c r="G25" s="7">
        <v>0.7</v>
      </c>
    </row>
    <row r="26" spans="1:10" x14ac:dyDescent="0.3">
      <c r="F26" s="2"/>
    </row>
    <row r="27" spans="1:10" ht="15.6" x14ac:dyDescent="0.3">
      <c r="A27" s="1" t="s">
        <v>112</v>
      </c>
      <c r="E27" s="4" t="s">
        <v>26</v>
      </c>
      <c r="F27" s="1" t="s">
        <v>114</v>
      </c>
      <c r="I27" s="4" t="s">
        <v>27</v>
      </c>
    </row>
    <row r="28" spans="1:10" x14ac:dyDescent="0.3">
      <c r="B28" t="s">
        <v>116</v>
      </c>
      <c r="D28" s="5" t="s">
        <v>117</v>
      </c>
      <c r="G28" t="s">
        <v>118</v>
      </c>
      <c r="I28" s="5" t="s">
        <v>76</v>
      </c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</row>
    <row r="31" spans="1:10" x14ac:dyDescent="0.3">
      <c r="A31" s="26" t="s">
        <v>8</v>
      </c>
      <c r="B31" s="8" t="s">
        <v>9</v>
      </c>
      <c r="C31" s="2">
        <v>144</v>
      </c>
      <c r="D31" s="9">
        <v>4.8313000000000002E-2</v>
      </c>
      <c r="E31" s="10">
        <f t="shared" ref="E31:E40" si="0">D31/(-0.045+0.0625)</f>
        <v>2.7607428571428572</v>
      </c>
      <c r="F31" s="26" t="s">
        <v>8</v>
      </c>
      <c r="G31" s="61"/>
      <c r="H31" s="2"/>
      <c r="I31" s="12"/>
      <c r="J31" s="54">
        <v>1</v>
      </c>
    </row>
    <row r="32" spans="1:10" x14ac:dyDescent="0.3">
      <c r="A32" s="45" t="s">
        <v>10</v>
      </c>
      <c r="B32" s="8" t="s">
        <v>9</v>
      </c>
      <c r="C32" s="2"/>
      <c r="D32" s="9"/>
      <c r="E32" s="10"/>
      <c r="F32" s="45" t="s">
        <v>10</v>
      </c>
      <c r="G32" s="1" t="s">
        <v>119</v>
      </c>
      <c r="H32" s="2"/>
      <c r="I32" s="10">
        <f t="shared" ref="I32:I41" si="1">H32/(-0.045+0.0625)</f>
        <v>0</v>
      </c>
      <c r="J32" s="50">
        <v>2</v>
      </c>
    </row>
    <row r="33" spans="1:12" x14ac:dyDescent="0.3">
      <c r="E33" s="10"/>
      <c r="I33" s="10"/>
      <c r="J33" s="54"/>
    </row>
    <row r="34" spans="1:12" x14ac:dyDescent="0.3">
      <c r="A34" s="26" t="s">
        <v>8</v>
      </c>
      <c r="B34" s="13" t="s">
        <v>11</v>
      </c>
      <c r="C34" s="16">
        <v>118.7</v>
      </c>
      <c r="D34" s="9">
        <v>0.19866</v>
      </c>
      <c r="E34" s="10">
        <f t="shared" si="0"/>
        <v>11.351999999999999</v>
      </c>
      <c r="F34" s="26" t="s">
        <v>8</v>
      </c>
      <c r="H34" s="2"/>
      <c r="I34" s="12"/>
      <c r="J34" s="54">
        <v>1</v>
      </c>
    </row>
    <row r="35" spans="1:12" x14ac:dyDescent="0.3">
      <c r="A35" s="45" t="s">
        <v>10</v>
      </c>
      <c r="B35" s="13" t="s">
        <v>11</v>
      </c>
      <c r="C35" s="16"/>
      <c r="D35" s="9"/>
      <c r="E35" s="10"/>
      <c r="F35" s="45" t="s">
        <v>10</v>
      </c>
      <c r="G35" s="64">
        <v>224.1</v>
      </c>
      <c r="H35" s="2">
        <v>4.0105000000000002E-2</v>
      </c>
      <c r="I35" s="10">
        <f t="shared" si="1"/>
        <v>2.2917142857142858</v>
      </c>
      <c r="J35" s="50">
        <v>2</v>
      </c>
    </row>
    <row r="36" spans="1:12" x14ac:dyDescent="0.3">
      <c r="A36" s="25"/>
      <c r="E36" s="10"/>
      <c r="F36" s="25"/>
      <c r="I36" s="10"/>
      <c r="J36" s="50"/>
    </row>
    <row r="37" spans="1:12" x14ac:dyDescent="0.3">
      <c r="A37" s="26" t="s">
        <v>8</v>
      </c>
      <c r="B37" s="14" t="s">
        <v>12</v>
      </c>
      <c r="C37" s="2">
        <v>71.2</v>
      </c>
      <c r="D37" s="9">
        <v>0.14509</v>
      </c>
      <c r="E37" s="10">
        <f t="shared" si="0"/>
        <v>8.290857142857142</v>
      </c>
      <c r="F37" s="26" t="s">
        <v>8</v>
      </c>
      <c r="H37" s="2"/>
      <c r="I37" s="12"/>
      <c r="J37" s="54">
        <v>1</v>
      </c>
    </row>
    <row r="38" spans="1:12" x14ac:dyDescent="0.3">
      <c r="A38" s="45" t="s">
        <v>10</v>
      </c>
      <c r="B38" s="14" t="s">
        <v>12</v>
      </c>
      <c r="C38" s="2"/>
      <c r="D38" s="9"/>
      <c r="E38" s="10"/>
      <c r="F38" s="45" t="s">
        <v>10</v>
      </c>
      <c r="G38">
        <v>152.1</v>
      </c>
      <c r="H38" s="2">
        <v>0.13095999999999999</v>
      </c>
      <c r="I38" s="10">
        <f t="shared" si="1"/>
        <v>7.4834285714285702</v>
      </c>
      <c r="J38" s="50">
        <v>2</v>
      </c>
    </row>
    <row r="39" spans="1:12" x14ac:dyDescent="0.3">
      <c r="A39" s="25"/>
      <c r="E39" s="10"/>
      <c r="F39" s="25"/>
      <c r="I39" s="10"/>
      <c r="J39" s="54"/>
    </row>
    <row r="40" spans="1:12" x14ac:dyDescent="0.3">
      <c r="A40" s="26" t="s">
        <v>8</v>
      </c>
      <c r="B40" s="15" t="s">
        <v>13</v>
      </c>
      <c r="C40" s="16">
        <v>40.4</v>
      </c>
      <c r="D40" s="17">
        <v>7.6255000000000003E-2</v>
      </c>
      <c r="E40" s="10">
        <f t="shared" si="0"/>
        <v>4.3574285714285708</v>
      </c>
      <c r="F40" s="26" t="s">
        <v>8</v>
      </c>
      <c r="H40" s="16"/>
      <c r="I40" s="12"/>
      <c r="J40" s="54">
        <v>1</v>
      </c>
    </row>
    <row r="41" spans="1:12" x14ac:dyDescent="0.3">
      <c r="A41" s="45" t="s">
        <v>10</v>
      </c>
      <c r="B41" s="15" t="s">
        <v>13</v>
      </c>
      <c r="C41" s="16"/>
      <c r="D41" s="17"/>
      <c r="E41" s="10"/>
      <c r="F41" s="45" t="s">
        <v>10</v>
      </c>
      <c r="G41">
        <v>117.3</v>
      </c>
      <c r="H41" s="16">
        <v>0.1497</v>
      </c>
      <c r="I41" s="10">
        <f t="shared" si="1"/>
        <v>8.5542857142857134</v>
      </c>
      <c r="J41" s="50">
        <v>2</v>
      </c>
    </row>
    <row r="42" spans="1:12" x14ac:dyDescent="0.3">
      <c r="A42" s="33"/>
      <c r="B42" s="18"/>
      <c r="C42" s="18"/>
      <c r="D42" s="18"/>
      <c r="E42" s="19"/>
      <c r="F42" s="33" t="s">
        <v>110</v>
      </c>
    </row>
    <row r="43" spans="1:12" x14ac:dyDescent="0.3">
      <c r="A43" t="s">
        <v>14</v>
      </c>
      <c r="C43" s="20">
        <v>-0.2</v>
      </c>
      <c r="D43" s="18"/>
      <c r="E43" s="18"/>
      <c r="G43">
        <v>-0.15</v>
      </c>
      <c r="H43" s="20"/>
    </row>
    <row r="44" spans="1:12" x14ac:dyDescent="0.3">
      <c r="G44" s="25"/>
      <c r="H44" s="62"/>
    </row>
    <row r="45" spans="1:12" s="1" customFormat="1" x14ac:dyDescent="0.3">
      <c r="A45" s="3"/>
      <c r="L45" s="47"/>
    </row>
  </sheetData>
  <pageMargins left="0.7" right="0.7" top="0.75" bottom="0.75" header="0.3" footer="0.3"/>
  <pageSetup scale="93" orientation="portrait" horizontalDpi="525" verticalDpi="525" r:id="rId1"/>
  <headerFooter scaleWithDoc="0">
    <oddHeader>&amp;L&amp;D&amp;C&amp;F&amp;R&amp;A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topLeftCell="I10" zoomScale="80" zoomScaleNormal="80" workbookViewId="0">
      <selection activeCell="R24" sqref="R24:V44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</cols>
  <sheetData>
    <row r="1" spans="1:10" ht="18" x14ac:dyDescent="0.35">
      <c r="A1" s="1" t="s">
        <v>104</v>
      </c>
      <c r="D1" s="1"/>
      <c r="F1" s="2"/>
      <c r="I1" s="29" t="s">
        <v>103</v>
      </c>
      <c r="J1" s="55"/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v>0.127</v>
      </c>
      <c r="D3" s="23">
        <v>6.0699999999999997E-2</v>
      </c>
      <c r="E3" s="23">
        <v>0.121</v>
      </c>
      <c r="F3" s="24">
        <v>0.58699999999999997</v>
      </c>
      <c r="G3" s="24">
        <v>0.65300000000000002</v>
      </c>
    </row>
    <row r="4" spans="1:10" x14ac:dyDescent="0.3">
      <c r="A4" t="s">
        <v>22</v>
      </c>
      <c r="B4" s="22">
        <v>0</v>
      </c>
      <c r="C4" s="23">
        <v>1.8100000000000002E-2</v>
      </c>
      <c r="D4" s="23">
        <v>1.4800000000000001E-2</v>
      </c>
      <c r="E4" s="23">
        <v>8.9300000000000004E-3</v>
      </c>
      <c r="F4" s="24">
        <v>8.4100000000000008E-3</v>
      </c>
      <c r="G4" s="24">
        <v>1.0800000000000001E-2</v>
      </c>
    </row>
    <row r="5" spans="1:10" x14ac:dyDescent="0.3">
      <c r="A5" t="s">
        <v>17</v>
      </c>
      <c r="B5" s="23">
        <v>-0.245</v>
      </c>
      <c r="C5" s="23">
        <v>-0.122</v>
      </c>
      <c r="D5" s="23">
        <v>-0.122</v>
      </c>
      <c r="E5" s="23">
        <v>7.9500000000000005E-3</v>
      </c>
      <c r="F5" s="24">
        <v>0.38500000000000001</v>
      </c>
      <c r="G5" s="24">
        <v>0.39800000000000002</v>
      </c>
    </row>
    <row r="6" spans="1:10" x14ac:dyDescent="0.3">
      <c r="A6" t="s">
        <v>22</v>
      </c>
      <c r="B6" s="23">
        <v>8.0199999999999994E-3</v>
      </c>
      <c r="C6" s="23">
        <v>0.02</v>
      </c>
      <c r="D6" s="23">
        <v>1.2999999999999999E-2</v>
      </c>
      <c r="E6" s="23">
        <v>1.34E-2</v>
      </c>
      <c r="F6" s="24">
        <v>8.4600000000000005E-3</v>
      </c>
      <c r="G6" s="24">
        <v>1.2200000000000001E-2</v>
      </c>
    </row>
    <row r="7" spans="1:10" x14ac:dyDescent="0.3">
      <c r="A7" t="s">
        <v>18</v>
      </c>
      <c r="B7" s="23">
        <v>0.312</v>
      </c>
      <c r="C7" s="23">
        <v>0.438</v>
      </c>
      <c r="D7" s="23">
        <v>0.32800000000000001</v>
      </c>
      <c r="E7" s="23">
        <v>0.36099999999999999</v>
      </c>
      <c r="F7" s="24">
        <v>0.82099999999999995</v>
      </c>
      <c r="G7" s="23">
        <v>0.86</v>
      </c>
    </row>
    <row r="8" spans="1:10" x14ac:dyDescent="0.3">
      <c r="A8" t="s">
        <v>22</v>
      </c>
      <c r="B8" s="23">
        <v>1.12E-2</v>
      </c>
      <c r="C8" s="23">
        <v>2.1600000000000001E-2</v>
      </c>
      <c r="D8" s="23">
        <v>2.3900000000000001E-2</v>
      </c>
      <c r="E8" s="23">
        <v>3.3700000000000001E-2</v>
      </c>
      <c r="F8" s="24">
        <v>1.78E-2</v>
      </c>
      <c r="G8" s="23">
        <v>1.6400000000000001E-2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32">
        <v>7.74</v>
      </c>
      <c r="C10" s="49" t="s">
        <v>64</v>
      </c>
      <c r="D10" s="32"/>
      <c r="E10" s="32"/>
      <c r="F10" s="48"/>
      <c r="G10" s="50"/>
    </row>
    <row r="11" spans="1:10" x14ac:dyDescent="0.3">
      <c r="A11" t="s">
        <v>22</v>
      </c>
      <c r="B11" s="32">
        <v>0.17599999999999999</v>
      </c>
      <c r="C11" s="32"/>
      <c r="D11" s="32"/>
      <c r="E11" s="32"/>
      <c r="F11" s="48"/>
      <c r="G11" s="32"/>
    </row>
    <row r="12" spans="1:10" x14ac:dyDescent="0.3">
      <c r="A12" s="25" t="s">
        <v>21</v>
      </c>
      <c r="B12" s="23">
        <v>55.7</v>
      </c>
      <c r="C12" s="23">
        <v>64.900000000000006</v>
      </c>
      <c r="D12" s="23">
        <v>44</v>
      </c>
      <c r="E12" s="24">
        <v>27.5</v>
      </c>
      <c r="F12" s="23">
        <v>22.2</v>
      </c>
      <c r="G12" s="23">
        <v>27.6</v>
      </c>
    </row>
    <row r="13" spans="1:10" x14ac:dyDescent="0.3">
      <c r="A13" t="s">
        <v>22</v>
      </c>
      <c r="B13" s="23">
        <v>1.5</v>
      </c>
      <c r="C13" s="23">
        <v>1.9</v>
      </c>
      <c r="D13" s="23">
        <v>1.4</v>
      </c>
      <c r="E13" s="24">
        <v>2.1</v>
      </c>
      <c r="F13" s="23">
        <v>0.9</v>
      </c>
      <c r="G13" s="23">
        <v>2.2000000000000002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v>0.114</v>
      </c>
      <c r="D15" s="7">
        <v>0.85599999999999998</v>
      </c>
      <c r="E15" s="7">
        <f>1-0.0708</f>
        <v>0.92920000000000003</v>
      </c>
      <c r="F15" s="27">
        <v>0.55600000000000005</v>
      </c>
      <c r="G15" s="27">
        <v>0.47499999999999998</v>
      </c>
    </row>
    <row r="16" spans="1:10" x14ac:dyDescent="0.3">
      <c r="A16" t="s">
        <v>22</v>
      </c>
      <c r="B16" s="26">
        <v>0</v>
      </c>
      <c r="C16" s="7">
        <v>1.9900000000000001E-2</v>
      </c>
      <c r="D16" s="7">
        <v>1.5699999999999999E-2</v>
      </c>
      <c r="E16" s="7">
        <v>1.15E-2</v>
      </c>
      <c r="F16" s="27">
        <v>1.2699999999999999E-2</v>
      </c>
      <c r="G16" s="7">
        <v>1.72E-2</v>
      </c>
    </row>
    <row r="17" spans="1:10" x14ac:dyDescent="0.3">
      <c r="A17" t="s">
        <v>17</v>
      </c>
      <c r="B17" s="7">
        <v>-0.246</v>
      </c>
      <c r="C17" s="7">
        <v>-0.14000000000000001</v>
      </c>
      <c r="D17" s="7">
        <v>-0.34899999999999998</v>
      </c>
      <c r="E17" s="7">
        <v>-0.30299999999999999</v>
      </c>
      <c r="F17" s="27">
        <v>0.375</v>
      </c>
      <c r="G17" s="7">
        <v>0.23400000000000001</v>
      </c>
    </row>
    <row r="18" spans="1:10" x14ac:dyDescent="0.3">
      <c r="A18" t="s">
        <v>22</v>
      </c>
      <c r="B18" s="7">
        <v>8.0700000000000008E-3</v>
      </c>
      <c r="C18" s="7">
        <v>2.7E-2</v>
      </c>
      <c r="D18" s="7">
        <v>1.9699999999999999E-2</v>
      </c>
      <c r="E18" s="7">
        <v>1.8100000000000002E-2</v>
      </c>
      <c r="F18" s="27">
        <v>1.67E-2</v>
      </c>
      <c r="G18" s="7">
        <v>3.1699999999999999E-2</v>
      </c>
    </row>
    <row r="19" spans="1:10" x14ac:dyDescent="0.3">
      <c r="A19" t="s">
        <v>18</v>
      </c>
      <c r="B19" s="7">
        <v>0.314</v>
      </c>
      <c r="C19" s="7">
        <v>0.43099999999999999</v>
      </c>
      <c r="D19" s="7">
        <v>0.13800000000000001</v>
      </c>
      <c r="E19" s="7">
        <v>0.158</v>
      </c>
      <c r="F19" s="27">
        <v>0.71099999999999997</v>
      </c>
      <c r="G19" s="7">
        <v>0.68600000000000005</v>
      </c>
    </row>
    <row r="20" spans="1:10" x14ac:dyDescent="0.3">
      <c r="A20" t="s">
        <v>22</v>
      </c>
      <c r="B20" s="7">
        <v>1.17E-2</v>
      </c>
      <c r="C20" s="7">
        <v>1.4500000000000001E-2</v>
      </c>
      <c r="D20" s="7">
        <v>3.1600000000000003E-2</v>
      </c>
      <c r="E20" s="7">
        <v>3.1099999999999999E-2</v>
      </c>
      <c r="F20" s="27">
        <v>1.5299999999999999E-2</v>
      </c>
      <c r="G20" s="7">
        <v>1.77E-2</v>
      </c>
    </row>
    <row r="21" spans="1:10" x14ac:dyDescent="0.3">
      <c r="A21" t="s">
        <v>19</v>
      </c>
      <c r="B21" s="7"/>
      <c r="C21" s="7"/>
      <c r="D21" s="7"/>
      <c r="E21" s="7"/>
      <c r="F21" s="7"/>
      <c r="G21" s="7"/>
    </row>
    <row r="22" spans="1:10" x14ac:dyDescent="0.3">
      <c r="A22" t="s">
        <v>20</v>
      </c>
      <c r="B22" s="28">
        <v>7.86</v>
      </c>
      <c r="C22" s="41" t="s">
        <v>50</v>
      </c>
      <c r="D22" s="7"/>
      <c r="E22" s="7"/>
      <c r="F22" s="27"/>
    </row>
    <row r="23" spans="1:10" x14ac:dyDescent="0.3">
      <c r="A23" t="s">
        <v>22</v>
      </c>
      <c r="B23" s="28">
        <v>0.125</v>
      </c>
      <c r="C23" s="7"/>
      <c r="D23" s="7"/>
      <c r="E23" s="7"/>
      <c r="F23" s="27"/>
      <c r="G23" s="1"/>
    </row>
    <row r="24" spans="1:10" x14ac:dyDescent="0.3">
      <c r="A24" s="25" t="s">
        <v>21</v>
      </c>
      <c r="B24" s="28">
        <v>56.9</v>
      </c>
      <c r="C24" s="28">
        <v>66.900000000000006</v>
      </c>
      <c r="D24" s="28">
        <v>45.8</v>
      </c>
      <c r="E24" s="28">
        <v>25.2</v>
      </c>
      <c r="F24" s="52">
        <v>18.100000000000001</v>
      </c>
      <c r="G24" s="52">
        <v>27.2</v>
      </c>
    </row>
    <row r="25" spans="1:10" x14ac:dyDescent="0.3">
      <c r="A25" t="s">
        <v>22</v>
      </c>
      <c r="B25" s="28">
        <v>1.8</v>
      </c>
      <c r="C25" s="28">
        <v>1.5</v>
      </c>
      <c r="D25" s="28">
        <v>1.9</v>
      </c>
      <c r="E25" s="51">
        <v>1.3</v>
      </c>
      <c r="F25" s="52">
        <v>0.9</v>
      </c>
      <c r="G25" s="52">
        <v>2.1</v>
      </c>
    </row>
    <row r="26" spans="1:10" x14ac:dyDescent="0.3">
      <c r="F26" s="2"/>
    </row>
    <row r="27" spans="1:10" ht="15.6" x14ac:dyDescent="0.3">
      <c r="A27" s="1" t="s">
        <v>105</v>
      </c>
      <c r="E27" s="4" t="s">
        <v>26</v>
      </c>
      <c r="F27" s="1" t="s">
        <v>106</v>
      </c>
      <c r="I27" s="4" t="s">
        <v>27</v>
      </c>
    </row>
    <row r="28" spans="1:10" x14ac:dyDescent="0.3">
      <c r="B28" t="s">
        <v>0</v>
      </c>
      <c r="D28" s="5" t="s">
        <v>107</v>
      </c>
      <c r="G28" t="s">
        <v>108</v>
      </c>
      <c r="I28" s="5" t="s">
        <v>109</v>
      </c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x14ac:dyDescent="0.3">
      <c r="C30" t="s">
        <v>5</v>
      </c>
      <c r="D30" t="s">
        <v>6</v>
      </c>
      <c r="E30" t="s">
        <v>7</v>
      </c>
      <c r="F30" s="42"/>
      <c r="G30" t="s">
        <v>5</v>
      </c>
      <c r="H30" t="s">
        <v>6</v>
      </c>
      <c r="I30" t="s">
        <v>7</v>
      </c>
    </row>
    <row r="31" spans="1:10" x14ac:dyDescent="0.3">
      <c r="A31" s="45" t="s">
        <v>10</v>
      </c>
      <c r="B31" s="8" t="s">
        <v>9</v>
      </c>
      <c r="C31" s="2">
        <v>151.19999999999999</v>
      </c>
      <c r="D31" s="9">
        <v>6.1598E-2</v>
      </c>
      <c r="E31" s="10">
        <f t="shared" ref="E31:E40" si="0">D31/(-0.045+0.0625)</f>
        <v>3.5198857142857141</v>
      </c>
      <c r="F31" s="8" t="s">
        <v>9</v>
      </c>
      <c r="G31" s="61"/>
      <c r="H31" s="2"/>
      <c r="I31" s="10"/>
      <c r="J31" s="54">
        <v>1</v>
      </c>
    </row>
    <row r="32" spans="1:10" x14ac:dyDescent="0.3">
      <c r="A32" s="45" t="s">
        <v>10</v>
      </c>
      <c r="B32" s="8" t="s">
        <v>9</v>
      </c>
      <c r="C32" s="2"/>
      <c r="D32" s="9"/>
      <c r="E32" s="10"/>
      <c r="F32" s="8" t="s">
        <v>9</v>
      </c>
      <c r="G32" s="1" t="s">
        <v>111</v>
      </c>
      <c r="H32" s="2">
        <v>0.02</v>
      </c>
      <c r="I32" s="10">
        <f t="shared" ref="I32:I35" si="1">H32/(-0.045+0.0625)</f>
        <v>1.1428571428571428</v>
      </c>
      <c r="J32" s="50">
        <v>2</v>
      </c>
    </row>
    <row r="33" spans="1:12" x14ac:dyDescent="0.3">
      <c r="A33" s="45"/>
      <c r="E33" s="10"/>
      <c r="I33" s="10"/>
      <c r="J33" s="54"/>
    </row>
    <row r="34" spans="1:12" x14ac:dyDescent="0.3">
      <c r="A34" s="45" t="s">
        <v>10</v>
      </c>
      <c r="B34" s="13" t="s">
        <v>11</v>
      </c>
      <c r="C34" s="46">
        <v>109.5</v>
      </c>
      <c r="D34" s="9">
        <v>0.12300999999999999</v>
      </c>
      <c r="E34" s="10">
        <f t="shared" si="0"/>
        <v>7.0291428571428565</v>
      </c>
      <c r="F34" s="13" t="s">
        <v>11</v>
      </c>
      <c r="H34" s="2"/>
      <c r="I34" s="10"/>
      <c r="J34" s="54">
        <v>1</v>
      </c>
    </row>
    <row r="35" spans="1:12" x14ac:dyDescent="0.3">
      <c r="A35" s="45" t="s">
        <v>10</v>
      </c>
      <c r="B35" s="13" t="s">
        <v>11</v>
      </c>
      <c r="C35" s="16"/>
      <c r="D35" s="9"/>
      <c r="E35" s="10"/>
      <c r="F35" s="13" t="s">
        <v>11</v>
      </c>
      <c r="G35" s="64">
        <v>225.8</v>
      </c>
      <c r="H35" s="2">
        <v>8.0834000000000003E-2</v>
      </c>
      <c r="I35" s="10">
        <f t="shared" si="1"/>
        <v>4.6190857142857142</v>
      </c>
      <c r="J35" s="50">
        <v>2</v>
      </c>
    </row>
    <row r="36" spans="1:12" x14ac:dyDescent="0.3">
      <c r="A36" s="45"/>
      <c r="E36" s="10"/>
      <c r="F36" s="1"/>
      <c r="I36" s="10"/>
      <c r="J36" s="50"/>
    </row>
    <row r="37" spans="1:12" x14ac:dyDescent="0.3">
      <c r="A37" s="45" t="s">
        <v>10</v>
      </c>
      <c r="B37" s="14" t="s">
        <v>12</v>
      </c>
      <c r="C37" s="2">
        <v>108.9</v>
      </c>
      <c r="D37" s="9">
        <v>0.10893</v>
      </c>
      <c r="E37" s="10">
        <f t="shared" si="0"/>
        <v>6.2245714285714282</v>
      </c>
      <c r="F37" s="14" t="s">
        <v>12</v>
      </c>
      <c r="H37" s="2"/>
      <c r="I37" s="10"/>
      <c r="J37" s="54">
        <v>1</v>
      </c>
    </row>
    <row r="38" spans="1:12" x14ac:dyDescent="0.3">
      <c r="A38" s="45" t="s">
        <v>10</v>
      </c>
      <c r="B38" s="14" t="s">
        <v>12</v>
      </c>
      <c r="C38" s="2"/>
      <c r="D38" s="9"/>
      <c r="E38" s="10"/>
      <c r="F38" s="14" t="s">
        <v>12</v>
      </c>
      <c r="G38">
        <v>154.19999999999999</v>
      </c>
      <c r="H38" s="16">
        <v>0.12945000000000001</v>
      </c>
      <c r="I38" s="10">
        <f>H38/(-0.045+0.0625)</f>
        <v>7.3971428571428568</v>
      </c>
      <c r="J38" s="50">
        <v>2</v>
      </c>
    </row>
    <row r="39" spans="1:12" x14ac:dyDescent="0.3">
      <c r="A39" s="45"/>
      <c r="E39" s="10"/>
      <c r="I39" s="10"/>
      <c r="J39" s="54"/>
    </row>
    <row r="40" spans="1:12" x14ac:dyDescent="0.3">
      <c r="A40" s="45" t="s">
        <v>10</v>
      </c>
      <c r="B40" s="15" t="s">
        <v>13</v>
      </c>
      <c r="C40" s="16">
        <v>30.5</v>
      </c>
      <c r="D40" s="17">
        <v>0.10105</v>
      </c>
      <c r="E40" s="10">
        <f t="shared" si="0"/>
        <v>5.774285714285714</v>
      </c>
      <c r="F40" s="15" t="s">
        <v>13</v>
      </c>
      <c r="H40" s="16"/>
      <c r="I40" s="10"/>
      <c r="J40" s="54">
        <v>1</v>
      </c>
    </row>
    <row r="41" spans="1:12" x14ac:dyDescent="0.3">
      <c r="A41" s="45" t="s">
        <v>10</v>
      </c>
      <c r="B41" s="15" t="s">
        <v>13</v>
      </c>
      <c r="D41" s="17"/>
      <c r="E41" s="10"/>
      <c r="F41" s="15" t="s">
        <v>13</v>
      </c>
      <c r="G41">
        <v>105</v>
      </c>
      <c r="H41" s="16">
        <v>0.29701</v>
      </c>
      <c r="I41" s="10">
        <f t="shared" ref="I41" si="2">H41/(-0.045+0.0625)</f>
        <v>16.971999999999998</v>
      </c>
      <c r="J41" s="50">
        <v>2</v>
      </c>
    </row>
    <row r="42" spans="1:12" x14ac:dyDescent="0.3">
      <c r="A42" s="63" t="s">
        <v>110</v>
      </c>
      <c r="B42" s="18"/>
      <c r="C42" s="18"/>
      <c r="D42" s="18"/>
      <c r="E42" s="19"/>
    </row>
    <row r="43" spans="1:12" x14ac:dyDescent="0.3">
      <c r="A43" t="s">
        <v>14</v>
      </c>
      <c r="C43" s="20">
        <v>-0.2</v>
      </c>
      <c r="D43" s="18"/>
      <c r="E43" s="18"/>
      <c r="G43">
        <v>-0.4</v>
      </c>
      <c r="H43" s="20"/>
    </row>
    <row r="44" spans="1:12" x14ac:dyDescent="0.3">
      <c r="C44" s="85" t="s">
        <v>198</v>
      </c>
      <c r="D44" s="55"/>
      <c r="E44" s="55"/>
      <c r="F44" s="55"/>
    </row>
    <row r="45" spans="1:12" s="1" customFormat="1" x14ac:dyDescent="0.3">
      <c r="A45" s="3"/>
      <c r="L45" s="47"/>
    </row>
  </sheetData>
  <pageMargins left="0.57999999999999996" right="0.32" top="0.75" bottom="0.75" header="0.3" footer="0.3"/>
  <pageSetup scale="81" orientation="portrait" horizontalDpi="525" verticalDpi="525" r:id="rId1"/>
  <headerFooter scaleWithDoc="0">
    <oddHeader>&amp;L&amp;D&amp;C&amp;F&amp;R&amp;A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0"/>
  <sheetViews>
    <sheetView zoomScale="80" zoomScaleNormal="80" workbookViewId="0">
      <selection activeCell="X15" sqref="X15"/>
    </sheetView>
  </sheetViews>
  <sheetFormatPr defaultRowHeight="14.4" x14ac:dyDescent="0.3"/>
  <cols>
    <col min="1" max="1" width="12.5546875" customWidth="1"/>
    <col min="6" max="6" width="11.88671875" customWidth="1"/>
    <col min="12" max="12" width="3.44140625" style="2" customWidth="1"/>
    <col min="18" max="18" width="4" customWidth="1"/>
    <col min="19" max="23" width="11.44140625" customWidth="1"/>
  </cols>
  <sheetData>
    <row r="1" spans="1:23" ht="18" x14ac:dyDescent="0.35">
      <c r="A1" s="1" t="s">
        <v>93</v>
      </c>
      <c r="D1" s="1"/>
      <c r="F1" s="72" t="s">
        <v>185</v>
      </c>
      <c r="G1" s="73"/>
      <c r="I1" s="29" t="s">
        <v>102</v>
      </c>
      <c r="J1" s="55"/>
      <c r="M1" t="s">
        <v>186</v>
      </c>
      <c r="O1" t="s">
        <v>187</v>
      </c>
    </row>
    <row r="2" spans="1:23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23" ht="15.6" x14ac:dyDescent="0.3">
      <c r="A3" t="s">
        <v>16</v>
      </c>
      <c r="B3" s="22">
        <v>0</v>
      </c>
      <c r="C3" s="23">
        <v>0.106</v>
      </c>
      <c r="D3" s="23">
        <v>7.3400000000000007E-2</v>
      </c>
      <c r="E3" s="23">
        <v>0.1</v>
      </c>
      <c r="F3" s="24">
        <v>0.53500000000000003</v>
      </c>
      <c r="G3" s="24">
        <v>0.59</v>
      </c>
      <c r="M3" s="8" t="s">
        <v>9</v>
      </c>
      <c r="N3" s="13" t="s">
        <v>11</v>
      </c>
      <c r="O3" s="14" t="s">
        <v>12</v>
      </c>
      <c r="P3" s="15" t="s">
        <v>13</v>
      </c>
      <c r="Q3" s="30" t="s">
        <v>26</v>
      </c>
      <c r="S3" s="8" t="s">
        <v>9</v>
      </c>
      <c r="T3" s="13" t="s">
        <v>11</v>
      </c>
      <c r="U3" s="14" t="s">
        <v>12</v>
      </c>
      <c r="V3" s="15" t="s">
        <v>13</v>
      </c>
      <c r="W3" s="30" t="s">
        <v>27</v>
      </c>
    </row>
    <row r="4" spans="1:23" x14ac:dyDescent="0.3">
      <c r="A4" t="s">
        <v>22</v>
      </c>
      <c r="B4" s="22">
        <v>0</v>
      </c>
      <c r="C4" s="23">
        <v>1.2800000000000001E-2</v>
      </c>
      <c r="D4" s="23">
        <v>1.3299999999999999E-2</v>
      </c>
      <c r="E4" s="23">
        <v>1.43E-2</v>
      </c>
      <c r="F4" s="24">
        <v>1.83E-2</v>
      </c>
      <c r="G4" s="24">
        <v>3.3300000000000003E-2</v>
      </c>
      <c r="M4" s="53">
        <v>108.755064</v>
      </c>
      <c r="N4">
        <v>108.11790000000001</v>
      </c>
      <c r="O4">
        <v>107.44569</v>
      </c>
      <c r="P4">
        <v>106.695171</v>
      </c>
      <c r="Q4" t="s">
        <v>189</v>
      </c>
      <c r="S4" s="74">
        <v>138.27310199999999</v>
      </c>
      <c r="T4">
        <v>137.73701700000001</v>
      </c>
      <c r="U4">
        <v>138.50505899999999</v>
      </c>
      <c r="V4">
        <v>138.90274199999999</v>
      </c>
      <c r="W4" t="s">
        <v>189</v>
      </c>
    </row>
    <row r="5" spans="1:23" x14ac:dyDescent="0.3">
      <c r="A5" t="s">
        <v>17</v>
      </c>
      <c r="B5" s="23">
        <v>-0.26800000000000002</v>
      </c>
      <c r="C5" s="23">
        <v>-0.14899999999999999</v>
      </c>
      <c r="D5" s="23">
        <v>-0.14299999999999999</v>
      </c>
      <c r="E5" s="23">
        <v>-0.106</v>
      </c>
      <c r="F5" s="24">
        <v>0.23699999999999999</v>
      </c>
      <c r="G5" s="24">
        <v>0.27600000000000002</v>
      </c>
      <c r="M5" s="64">
        <v>108.941085</v>
      </c>
      <c r="N5">
        <v>108.388566</v>
      </c>
      <c r="O5">
        <v>107.70705</v>
      </c>
      <c r="P5">
        <v>106.944948</v>
      </c>
      <c r="S5" s="74">
        <v>138.43051199999999</v>
      </c>
      <c r="T5">
        <v>137.961747</v>
      </c>
      <c r="U5">
        <v>138.73315500000001</v>
      </c>
      <c r="V5">
        <v>139.08312000000001</v>
      </c>
    </row>
    <row r="6" spans="1:23" x14ac:dyDescent="0.3">
      <c r="A6" t="s">
        <v>22</v>
      </c>
      <c r="B6" s="23">
        <v>8.4799999999999997E-3</v>
      </c>
      <c r="C6" s="23">
        <v>2.0500000000000001E-2</v>
      </c>
      <c r="D6" s="23">
        <v>1.8800000000000001E-2</v>
      </c>
      <c r="E6" s="23">
        <v>1.21E-2</v>
      </c>
      <c r="F6" s="24">
        <v>3.9899999999999998E-2</v>
      </c>
      <c r="G6" s="24">
        <v>5.6899999999999999E-2</v>
      </c>
      <c r="M6" s="53">
        <v>109.101564</v>
      </c>
      <c r="N6">
        <v>108.52112700000001</v>
      </c>
      <c r="O6">
        <v>107.880201</v>
      </c>
      <c r="P6">
        <v>107.171361</v>
      </c>
      <c r="S6" s="74">
        <v>138.522582</v>
      </c>
      <c r="T6">
        <v>138.08312100000001</v>
      </c>
      <c r="U6">
        <v>138.88294200000001</v>
      </c>
      <c r="V6">
        <v>139.200435</v>
      </c>
    </row>
    <row r="7" spans="1:23" x14ac:dyDescent="0.3">
      <c r="A7" t="s">
        <v>18</v>
      </c>
      <c r="B7" s="23">
        <v>0.34300000000000003</v>
      </c>
      <c r="C7" s="23">
        <v>0.38100000000000001</v>
      </c>
      <c r="D7" s="23">
        <v>0.38300000000000001</v>
      </c>
      <c r="E7" s="23">
        <v>0.40799999999999997</v>
      </c>
      <c r="F7" s="24">
        <v>0.82599999999999996</v>
      </c>
      <c r="G7" s="23">
        <v>0.86399999999999999</v>
      </c>
      <c r="M7" s="53">
        <v>109.179675</v>
      </c>
      <c r="N7">
        <v>108.650223</v>
      </c>
      <c r="O7">
        <v>107.99949599999999</v>
      </c>
      <c r="P7">
        <v>107.367183</v>
      </c>
      <c r="S7" s="74">
        <v>138.62633400000001</v>
      </c>
      <c r="T7">
        <v>138.19924800000001</v>
      </c>
      <c r="U7">
        <v>139.01401799999999</v>
      </c>
      <c r="V7">
        <v>139.316958</v>
      </c>
    </row>
    <row r="8" spans="1:23" x14ac:dyDescent="0.3">
      <c r="A8" t="s">
        <v>22</v>
      </c>
      <c r="B8" s="23">
        <v>1.8800000000000001E-2</v>
      </c>
      <c r="C8" s="23">
        <v>1.1599999999999999E-2</v>
      </c>
      <c r="D8" s="23">
        <v>2.46E-2</v>
      </c>
      <c r="E8" s="23">
        <v>2.06E-2</v>
      </c>
      <c r="F8" s="24">
        <v>1.7100000000000001E-2</v>
      </c>
      <c r="G8" s="23">
        <v>1.8800000000000001E-2</v>
      </c>
      <c r="M8" s="64">
        <v>109.253727</v>
      </c>
      <c r="N8">
        <v>108.799812</v>
      </c>
      <c r="O8">
        <v>108.07315199999999</v>
      </c>
      <c r="P8">
        <v>107.530137</v>
      </c>
      <c r="S8" s="74">
        <v>138.76691400000001</v>
      </c>
      <c r="T8">
        <v>138.278448</v>
      </c>
      <c r="U8">
        <v>139.112325</v>
      </c>
      <c r="V8">
        <v>139.418037</v>
      </c>
    </row>
    <row r="9" spans="1:23" x14ac:dyDescent="0.3">
      <c r="A9" t="s">
        <v>19</v>
      </c>
      <c r="B9" s="23"/>
      <c r="C9" s="23"/>
      <c r="D9" s="23"/>
      <c r="E9" s="23"/>
      <c r="F9" s="23"/>
      <c r="G9" s="23"/>
      <c r="M9" s="53">
        <v>109.331739</v>
      </c>
      <c r="N9">
        <v>108.954846</v>
      </c>
      <c r="O9">
        <v>108.160173</v>
      </c>
      <c r="P9">
        <v>107.693487</v>
      </c>
      <c r="S9" s="74">
        <v>138.88967400000001</v>
      </c>
      <c r="T9">
        <v>138.39467400000001</v>
      </c>
      <c r="U9">
        <v>139.219245</v>
      </c>
      <c r="V9">
        <v>139.49961300000001</v>
      </c>
    </row>
    <row r="10" spans="1:23" x14ac:dyDescent="0.3">
      <c r="A10" t="s">
        <v>20</v>
      </c>
      <c r="B10" s="32">
        <v>8.6</v>
      </c>
      <c r="C10" s="49" t="s">
        <v>50</v>
      </c>
      <c r="D10" s="32"/>
      <c r="E10" s="32"/>
      <c r="F10" s="48"/>
      <c r="G10" s="50"/>
      <c r="M10" s="53">
        <v>109.446777</v>
      </c>
      <c r="N10">
        <v>109.013454</v>
      </c>
      <c r="O10">
        <v>108.24452100000001</v>
      </c>
      <c r="P10">
        <v>107.81793</v>
      </c>
      <c r="S10" s="74">
        <v>138.94976700000001</v>
      </c>
      <c r="T10">
        <v>138.45021299999999</v>
      </c>
      <c r="U10">
        <v>139.308345</v>
      </c>
      <c r="V10">
        <v>139.58544599999999</v>
      </c>
    </row>
    <row r="11" spans="1:23" x14ac:dyDescent="0.3">
      <c r="A11" t="s">
        <v>22</v>
      </c>
      <c r="B11" s="32">
        <v>0.182</v>
      </c>
      <c r="C11" s="32"/>
      <c r="D11" s="32"/>
      <c r="E11" s="32"/>
      <c r="F11" s="48"/>
      <c r="G11" s="32"/>
      <c r="M11" s="64">
        <v>109.507563</v>
      </c>
      <c r="N11">
        <v>109.07552699999999</v>
      </c>
      <c r="O11">
        <v>108.37430999999999</v>
      </c>
      <c r="P11">
        <v>107.95207499999999</v>
      </c>
      <c r="S11" s="74">
        <v>139.016097</v>
      </c>
      <c r="T11">
        <v>138.59653499999999</v>
      </c>
      <c r="U11">
        <v>139.390218</v>
      </c>
      <c r="V11">
        <v>139.663557</v>
      </c>
    </row>
    <row r="12" spans="1:23" x14ac:dyDescent="0.3">
      <c r="A12" s="25" t="s">
        <v>21</v>
      </c>
      <c r="B12" s="23">
        <v>55.5</v>
      </c>
      <c r="C12" s="23">
        <v>52.2</v>
      </c>
      <c r="D12" s="23">
        <v>36.5</v>
      </c>
      <c r="E12" s="24">
        <v>34.9</v>
      </c>
      <c r="F12" s="23">
        <v>27.5</v>
      </c>
      <c r="G12" s="23">
        <v>41.3</v>
      </c>
      <c r="M12" s="53">
        <v>109.567161</v>
      </c>
      <c r="N12">
        <v>109.13809500000001</v>
      </c>
      <c r="O12">
        <v>108.509445</v>
      </c>
      <c r="P12">
        <v>108.093447</v>
      </c>
      <c r="S12" s="74">
        <v>139.08222900000001</v>
      </c>
      <c r="T12">
        <v>138.64841100000001</v>
      </c>
      <c r="U12">
        <v>139.46743799999999</v>
      </c>
      <c r="V12">
        <v>139.75305299999999</v>
      </c>
    </row>
    <row r="13" spans="1:23" x14ac:dyDescent="0.3">
      <c r="A13" t="s">
        <v>22</v>
      </c>
      <c r="B13" s="23">
        <v>1.8</v>
      </c>
      <c r="C13" s="23">
        <v>2.2000000000000002</v>
      </c>
      <c r="D13" s="23">
        <v>1.6</v>
      </c>
      <c r="E13" s="24">
        <v>1.7</v>
      </c>
      <c r="F13" s="23">
        <v>2.1</v>
      </c>
      <c r="G13" s="23">
        <v>7.7</v>
      </c>
      <c r="M13" s="53">
        <v>109.63804500000001</v>
      </c>
      <c r="N13">
        <v>109.201059</v>
      </c>
      <c r="O13">
        <v>108.63814499999999</v>
      </c>
      <c r="P13">
        <v>108.21828600000001</v>
      </c>
      <c r="S13" s="74">
        <v>139.145094</v>
      </c>
      <c r="T13">
        <v>138.70692</v>
      </c>
      <c r="U13">
        <v>139.54624200000001</v>
      </c>
      <c r="V13">
        <v>139.83849000000001</v>
      </c>
    </row>
    <row r="14" spans="1:23" x14ac:dyDescent="0.3">
      <c r="A14" s="1"/>
      <c r="B14" s="23"/>
      <c r="C14" s="23"/>
      <c r="D14" s="23"/>
      <c r="E14" s="23"/>
      <c r="F14" s="24"/>
      <c r="M14" s="64">
        <v>109.702197</v>
      </c>
      <c r="N14">
        <v>109.26333</v>
      </c>
      <c r="O14">
        <v>108.75367799999999</v>
      </c>
      <c r="P14">
        <v>108.31689</v>
      </c>
      <c r="S14" s="74">
        <v>139.20558299999999</v>
      </c>
      <c r="T14">
        <v>138.76592400000001</v>
      </c>
      <c r="U14">
        <v>139.624155</v>
      </c>
      <c r="V14">
        <v>139.915413</v>
      </c>
    </row>
    <row r="15" spans="1:23" x14ac:dyDescent="0.3">
      <c r="A15" t="s">
        <v>16</v>
      </c>
      <c r="B15" s="26">
        <v>0</v>
      </c>
      <c r="C15" s="7">
        <v>7.3400000000000007E-2</v>
      </c>
      <c r="D15" s="7">
        <f>1-0.0754</f>
        <v>0.92459999999999998</v>
      </c>
      <c r="E15" s="7">
        <v>0.876</v>
      </c>
      <c r="F15" s="27">
        <v>0.49399999999999999</v>
      </c>
      <c r="G15" s="27">
        <v>0.42499999999999999</v>
      </c>
      <c r="M15" s="64">
        <v>109.763379</v>
      </c>
      <c r="N15">
        <v>109.32659099999999</v>
      </c>
      <c r="O15">
        <v>108.86485500000001</v>
      </c>
      <c r="P15">
        <v>108.409851</v>
      </c>
      <c r="S15" s="74">
        <v>139.26725999999999</v>
      </c>
      <c r="T15">
        <v>138.82670999999999</v>
      </c>
      <c r="U15">
        <v>139.715532</v>
      </c>
      <c r="V15">
        <v>139.98996</v>
      </c>
    </row>
    <row r="16" spans="1:23" x14ac:dyDescent="0.3">
      <c r="A16" t="s">
        <v>22</v>
      </c>
      <c r="B16" s="26">
        <v>0</v>
      </c>
      <c r="C16" s="7">
        <v>2.1700000000000001E-2</v>
      </c>
      <c r="D16" s="7">
        <v>1.52E-2</v>
      </c>
      <c r="E16" s="7">
        <v>1.52E-2</v>
      </c>
      <c r="F16" s="27">
        <v>1.7899999999999999E-2</v>
      </c>
      <c r="G16" s="7">
        <v>1.8800000000000001E-2</v>
      </c>
      <c r="M16" s="64">
        <v>109.827927</v>
      </c>
      <c r="N16">
        <v>109.38678299999999</v>
      </c>
      <c r="O16">
        <v>108.98811000000001</v>
      </c>
      <c r="P16">
        <v>108.505386</v>
      </c>
      <c r="S16" s="74">
        <v>139.33032299999999</v>
      </c>
      <c r="T16">
        <v>138.88254599999999</v>
      </c>
      <c r="U16">
        <v>139.79562300000001</v>
      </c>
      <c r="V16">
        <v>140.072427</v>
      </c>
    </row>
    <row r="17" spans="1:22" x14ac:dyDescent="0.3">
      <c r="A17" t="s">
        <v>17</v>
      </c>
      <c r="B17" s="7">
        <v>-0.27</v>
      </c>
      <c r="C17" s="7">
        <v>-0.19600000000000001</v>
      </c>
      <c r="D17" s="7">
        <v>-0.35099999999999998</v>
      </c>
      <c r="E17" s="7">
        <v>-0.44800000000000001</v>
      </c>
      <c r="F17" s="27">
        <v>0.161</v>
      </c>
      <c r="G17" s="7">
        <v>6.2899999999999998E-2</v>
      </c>
      <c r="M17" s="64">
        <v>109.89326699999999</v>
      </c>
      <c r="N17">
        <v>109.45370699999999</v>
      </c>
      <c r="O17">
        <v>109.09166399999999</v>
      </c>
      <c r="P17">
        <v>108.607356</v>
      </c>
      <c r="S17" s="74">
        <v>139.39487099999999</v>
      </c>
      <c r="T17">
        <v>138.94372799999999</v>
      </c>
      <c r="U17">
        <v>139.87531799999999</v>
      </c>
      <c r="V17">
        <v>140.15192400000001</v>
      </c>
    </row>
    <row r="18" spans="1:22" x14ac:dyDescent="0.3">
      <c r="A18" t="s">
        <v>22</v>
      </c>
      <c r="B18" s="7">
        <v>1.21E-2</v>
      </c>
      <c r="C18" s="7">
        <v>2.3099999999999999E-2</v>
      </c>
      <c r="D18" s="7">
        <v>2.0799999999999999E-2</v>
      </c>
      <c r="E18" s="7">
        <v>2.5600000000000001E-2</v>
      </c>
      <c r="F18" s="27">
        <v>4.53E-2</v>
      </c>
      <c r="G18" s="7">
        <v>4.4200000000000003E-2</v>
      </c>
      <c r="M18" s="64">
        <v>109.958409</v>
      </c>
      <c r="N18">
        <v>109.516176</v>
      </c>
      <c r="O18">
        <v>109.190862</v>
      </c>
      <c r="P18">
        <v>108.724176</v>
      </c>
      <c r="S18" s="74">
        <v>139.45823100000001</v>
      </c>
      <c r="T18">
        <v>139.00243499999999</v>
      </c>
      <c r="U18">
        <v>139.956399</v>
      </c>
      <c r="V18">
        <v>140.24102400000001</v>
      </c>
    </row>
    <row r="19" spans="1:22" x14ac:dyDescent="0.3">
      <c r="A19" t="s">
        <v>18</v>
      </c>
      <c r="B19" s="7">
        <v>0.313</v>
      </c>
      <c r="C19" s="7">
        <v>0.36799999999999999</v>
      </c>
      <c r="D19" s="7">
        <v>0.253</v>
      </c>
      <c r="E19" s="7">
        <v>0.18</v>
      </c>
      <c r="F19" s="27">
        <v>0.82599999999999996</v>
      </c>
      <c r="G19" s="7">
        <v>0.79600000000000004</v>
      </c>
      <c r="M19" s="64">
        <v>110.023056</v>
      </c>
      <c r="N19">
        <v>109.58339700000001</v>
      </c>
      <c r="O19">
        <v>109.311741</v>
      </c>
      <c r="P19">
        <v>108.839709</v>
      </c>
      <c r="S19" s="74">
        <v>139.523571</v>
      </c>
      <c r="T19">
        <v>139.06104300000001</v>
      </c>
      <c r="U19">
        <v>140.03540100000001</v>
      </c>
      <c r="V19">
        <v>140.32913400000001</v>
      </c>
    </row>
    <row r="20" spans="1:22" x14ac:dyDescent="0.3">
      <c r="A20" t="s">
        <v>22</v>
      </c>
      <c r="B20" s="7">
        <v>2.0899999999999998E-2</v>
      </c>
      <c r="C20" s="7">
        <v>2.2599999999999999E-2</v>
      </c>
      <c r="D20" s="7">
        <v>4.0599999999999997E-2</v>
      </c>
      <c r="E20" s="7">
        <v>3.6700000000000003E-2</v>
      </c>
      <c r="F20" s="27">
        <v>1.8800000000000001E-2</v>
      </c>
      <c r="G20" s="7">
        <v>3.9300000000000002E-2</v>
      </c>
      <c r="M20" s="64">
        <v>110.094336</v>
      </c>
      <c r="N20">
        <v>109.647648</v>
      </c>
      <c r="O20">
        <v>109.43064</v>
      </c>
      <c r="P20">
        <v>108.957519</v>
      </c>
      <c r="S20" s="74">
        <v>139.587129</v>
      </c>
      <c r="T20">
        <v>139.119057</v>
      </c>
      <c r="U20">
        <v>140.11677900000001</v>
      </c>
      <c r="V20">
        <v>140.41407599999999</v>
      </c>
    </row>
    <row r="21" spans="1:22" x14ac:dyDescent="0.3">
      <c r="A21" t="s">
        <v>19</v>
      </c>
      <c r="B21" s="7"/>
      <c r="C21" s="7"/>
      <c r="D21" s="7"/>
      <c r="E21" s="7"/>
      <c r="F21" s="7"/>
      <c r="G21" s="7"/>
      <c r="M21" s="64">
        <v>110.159379</v>
      </c>
      <c r="N21">
        <v>109.71249299999999</v>
      </c>
      <c r="O21">
        <v>109.548153</v>
      </c>
      <c r="P21">
        <v>109.088694</v>
      </c>
      <c r="S21" s="74">
        <v>139.652964</v>
      </c>
      <c r="T21">
        <v>139.18043700000001</v>
      </c>
      <c r="U21">
        <v>140.20835400000001</v>
      </c>
      <c r="V21">
        <v>140.49446399999999</v>
      </c>
    </row>
    <row r="22" spans="1:22" x14ac:dyDescent="0.3">
      <c r="A22" t="s">
        <v>20</v>
      </c>
      <c r="B22" s="7">
        <v>8.5</v>
      </c>
      <c r="C22" s="41" t="s">
        <v>50</v>
      </c>
      <c r="D22" s="7"/>
      <c r="E22" s="7"/>
      <c r="F22" s="27"/>
      <c r="M22" s="64">
        <v>110.228382</v>
      </c>
      <c r="N22">
        <v>109.78308</v>
      </c>
      <c r="O22">
        <v>109.64170799999999</v>
      </c>
      <c r="P22">
        <v>109.199574</v>
      </c>
      <c r="S22" s="74">
        <v>139.723254</v>
      </c>
      <c r="T22">
        <v>139.24340100000001</v>
      </c>
      <c r="U22">
        <v>140.303394</v>
      </c>
      <c r="V22">
        <v>140.58326700000001</v>
      </c>
    </row>
    <row r="23" spans="1:22" x14ac:dyDescent="0.3">
      <c r="A23" t="s">
        <v>22</v>
      </c>
      <c r="B23" s="28">
        <v>0.17399999999999999</v>
      </c>
      <c r="C23" s="7"/>
      <c r="D23" s="7"/>
      <c r="E23" s="7"/>
      <c r="F23" s="27"/>
      <c r="G23" s="1"/>
      <c r="M23" s="64">
        <v>110.29986</v>
      </c>
      <c r="N23">
        <v>109.850202</v>
      </c>
      <c r="O23">
        <v>109.767141</v>
      </c>
      <c r="P23">
        <v>109.326987</v>
      </c>
      <c r="S23" s="74">
        <v>139.790178</v>
      </c>
      <c r="T23">
        <v>139.30359300000001</v>
      </c>
      <c r="U23">
        <v>140.39041499999999</v>
      </c>
      <c r="V23">
        <v>140.67870300000001</v>
      </c>
    </row>
    <row r="24" spans="1:22" x14ac:dyDescent="0.3">
      <c r="A24" s="25" t="s">
        <v>21</v>
      </c>
      <c r="B24" s="28">
        <v>54.7</v>
      </c>
      <c r="C24" s="28">
        <v>53.5</v>
      </c>
      <c r="D24" s="28">
        <v>34.9</v>
      </c>
      <c r="E24" s="28">
        <v>34.9</v>
      </c>
      <c r="F24" s="52">
        <v>30.7</v>
      </c>
      <c r="G24" s="52">
        <v>51.2</v>
      </c>
      <c r="M24" s="64">
        <v>110.36985300000001</v>
      </c>
      <c r="N24">
        <v>109.91633400000001</v>
      </c>
      <c r="O24">
        <v>109.90118699999999</v>
      </c>
      <c r="P24">
        <v>109.44717300000001</v>
      </c>
      <c r="S24" s="74">
        <v>139.857102</v>
      </c>
      <c r="T24">
        <v>139.36665600000001</v>
      </c>
      <c r="U24">
        <v>140.483475</v>
      </c>
      <c r="V24">
        <v>140.78304900000001</v>
      </c>
    </row>
    <row r="25" spans="1:22" x14ac:dyDescent="0.3">
      <c r="A25" t="s">
        <v>22</v>
      </c>
      <c r="B25" s="28">
        <v>1.8</v>
      </c>
      <c r="C25" s="28">
        <v>1.7</v>
      </c>
      <c r="D25" s="28">
        <v>0.9</v>
      </c>
      <c r="E25" s="51">
        <v>1.4</v>
      </c>
      <c r="F25" s="52">
        <v>2.4</v>
      </c>
      <c r="G25" s="60">
        <v>7.1</v>
      </c>
      <c r="M25" s="64">
        <v>110.443212</v>
      </c>
      <c r="N25">
        <v>109.98494100000001</v>
      </c>
      <c r="O25">
        <v>110.03572800000001</v>
      </c>
      <c r="P25">
        <v>109.55409299999999</v>
      </c>
      <c r="S25" s="74">
        <v>139.926996</v>
      </c>
      <c r="T25">
        <v>139.42942199999999</v>
      </c>
      <c r="U25">
        <v>140.57970299999999</v>
      </c>
      <c r="V25">
        <v>140.88086100000001</v>
      </c>
    </row>
    <row r="26" spans="1:22" x14ac:dyDescent="0.3">
      <c r="F26" s="2"/>
      <c r="M26" s="64">
        <v>110.514096</v>
      </c>
      <c r="N26">
        <v>110.057211</v>
      </c>
      <c r="O26">
        <v>110.1771</v>
      </c>
      <c r="P26">
        <v>109.659627</v>
      </c>
      <c r="S26" s="74">
        <v>139.99491</v>
      </c>
      <c r="T26">
        <v>139.48941600000001</v>
      </c>
      <c r="U26">
        <v>140.69424599999999</v>
      </c>
      <c r="V26">
        <v>140.977881</v>
      </c>
    </row>
    <row r="27" spans="1:22" ht="15.6" x14ac:dyDescent="0.3">
      <c r="A27" s="1" t="s">
        <v>94</v>
      </c>
      <c r="E27" s="4" t="s">
        <v>26</v>
      </c>
      <c r="F27" s="1" t="s">
        <v>95</v>
      </c>
      <c r="I27" s="4" t="s">
        <v>27</v>
      </c>
      <c r="M27" s="64">
        <v>110.586366</v>
      </c>
      <c r="N27">
        <v>110.126115</v>
      </c>
      <c r="O27">
        <v>110.316789</v>
      </c>
      <c r="P27">
        <v>109.785456</v>
      </c>
      <c r="S27" s="74">
        <v>140.06391300000001</v>
      </c>
      <c r="T27">
        <v>139.55129099999999</v>
      </c>
      <c r="U27">
        <v>140.799879</v>
      </c>
      <c r="V27">
        <v>141.09816599999999</v>
      </c>
    </row>
    <row r="28" spans="1:22" x14ac:dyDescent="0.3">
      <c r="B28" t="s">
        <v>0</v>
      </c>
      <c r="D28" s="5" t="s">
        <v>97</v>
      </c>
      <c r="G28" t="s">
        <v>96</v>
      </c>
      <c r="I28" s="5" t="s">
        <v>100</v>
      </c>
      <c r="M28" s="64">
        <v>110.65942800000001</v>
      </c>
      <c r="N28">
        <v>110.197593</v>
      </c>
      <c r="O28">
        <v>110.47023900000001</v>
      </c>
      <c r="P28">
        <v>109.89494999999999</v>
      </c>
      <c r="S28" s="74">
        <v>140.13143099999999</v>
      </c>
      <c r="T28">
        <v>139.61801700000001</v>
      </c>
      <c r="U28">
        <v>140.90491800000001</v>
      </c>
      <c r="V28">
        <v>141.21874800000001</v>
      </c>
    </row>
    <row r="29" spans="1:22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  <c r="M29" s="64">
        <v>110.733183</v>
      </c>
      <c r="N29">
        <v>110.269863</v>
      </c>
      <c r="O29">
        <v>110.63151000000001</v>
      </c>
      <c r="P29">
        <v>110.00256299999999</v>
      </c>
      <c r="S29" s="74">
        <v>140.20261199999999</v>
      </c>
      <c r="T29">
        <v>139.68058500000001</v>
      </c>
      <c r="U29">
        <v>141.01758000000001</v>
      </c>
      <c r="V29">
        <v>141.357348</v>
      </c>
    </row>
    <row r="30" spans="1:22" x14ac:dyDescent="0.3">
      <c r="C30" t="s">
        <v>5</v>
      </c>
      <c r="D30" t="s">
        <v>6</v>
      </c>
      <c r="E30" t="s">
        <v>7</v>
      </c>
      <c r="F30" s="42" t="s">
        <v>101</v>
      </c>
      <c r="G30" t="s">
        <v>5</v>
      </c>
      <c r="H30" t="s">
        <v>6</v>
      </c>
      <c r="I30" t="s">
        <v>7</v>
      </c>
      <c r="M30" s="64">
        <v>110.811492</v>
      </c>
      <c r="N30">
        <v>110.344905</v>
      </c>
      <c r="O30">
        <v>110.760012</v>
      </c>
      <c r="P30">
        <v>110.130966</v>
      </c>
      <c r="S30" s="74">
        <v>140.27082300000001</v>
      </c>
      <c r="T30">
        <v>139.74622199999999</v>
      </c>
      <c r="U30">
        <v>141.14558700000001</v>
      </c>
      <c r="V30">
        <v>141.53426099999999</v>
      </c>
    </row>
    <row r="31" spans="1:22" x14ac:dyDescent="0.3">
      <c r="A31" s="26" t="s">
        <v>8</v>
      </c>
      <c r="B31" s="8" t="s">
        <v>9</v>
      </c>
      <c r="C31" s="2">
        <v>134</v>
      </c>
      <c r="D31" s="9">
        <v>6.2530000000000002E-2</v>
      </c>
      <c r="E31" s="10">
        <f t="shared" ref="E31:E40" si="0">D31/(-0.045+0.0625)</f>
        <v>3.573142857142857</v>
      </c>
      <c r="F31" s="8">
        <v>-40</v>
      </c>
      <c r="G31" s="61">
        <v>155</v>
      </c>
      <c r="H31" s="2">
        <v>5.5224000000000002E-2</v>
      </c>
      <c r="I31" s="12">
        <f>H31/(-0.04+0.0625)</f>
        <v>2.4544000000000001</v>
      </c>
      <c r="J31" s="54">
        <v>1.05</v>
      </c>
      <c r="M31" s="64">
        <v>110.884158</v>
      </c>
      <c r="N31">
        <v>110.420739</v>
      </c>
      <c r="O31">
        <v>110.935935</v>
      </c>
      <c r="P31">
        <v>110.286</v>
      </c>
      <c r="S31" s="74">
        <v>140.34071700000001</v>
      </c>
      <c r="T31">
        <v>139.81116599999999</v>
      </c>
      <c r="U31">
        <v>141.279336</v>
      </c>
      <c r="V31">
        <v>141.69226499999999</v>
      </c>
    </row>
    <row r="32" spans="1:22" x14ac:dyDescent="0.3">
      <c r="B32" s="8" t="s">
        <v>9</v>
      </c>
      <c r="C32" s="2"/>
      <c r="D32" s="9"/>
      <c r="E32" s="10"/>
      <c r="F32" s="8">
        <v>-45</v>
      </c>
      <c r="G32">
        <v>180.8</v>
      </c>
      <c r="H32" s="2">
        <v>3.4549999999999997E-2</v>
      </c>
      <c r="I32" s="10">
        <f t="shared" ref="I32:I41" si="1">H32/(-0.045+0.0625)</f>
        <v>1.974285714285714</v>
      </c>
      <c r="J32" s="50">
        <v>1.9</v>
      </c>
      <c r="M32" s="64">
        <v>110.96019</v>
      </c>
      <c r="N32">
        <v>110.495385</v>
      </c>
      <c r="O32">
        <v>111.115818</v>
      </c>
      <c r="P32">
        <v>110.41707599999999</v>
      </c>
      <c r="S32" s="74">
        <v>140.411205</v>
      </c>
      <c r="T32">
        <v>139.87808999999999</v>
      </c>
      <c r="U32">
        <v>141.42249000000001</v>
      </c>
      <c r="V32">
        <v>141.88244399999999</v>
      </c>
    </row>
    <row r="33" spans="1:22" x14ac:dyDescent="0.3">
      <c r="E33" s="10"/>
      <c r="I33" s="10"/>
      <c r="J33" s="54"/>
      <c r="M33" s="64">
        <v>111.038499</v>
      </c>
      <c r="N33">
        <v>110.570031</v>
      </c>
      <c r="O33">
        <v>111.332628</v>
      </c>
      <c r="P33">
        <v>110.575773</v>
      </c>
      <c r="S33" s="74">
        <v>140.48139599999999</v>
      </c>
      <c r="T33">
        <v>139.945806</v>
      </c>
      <c r="U33">
        <v>141.58831499999999</v>
      </c>
      <c r="V33">
        <v>142.15013999999999</v>
      </c>
    </row>
    <row r="34" spans="1:22" x14ac:dyDescent="0.3">
      <c r="A34" s="26" t="s">
        <v>8</v>
      </c>
      <c r="B34" s="13" t="s">
        <v>11</v>
      </c>
      <c r="C34" s="16">
        <v>100</v>
      </c>
      <c r="D34" s="9">
        <v>0.10968</v>
      </c>
      <c r="E34" s="10">
        <f t="shared" si="0"/>
        <v>6.2674285714285709</v>
      </c>
      <c r="F34" s="13">
        <v>-40</v>
      </c>
      <c r="G34">
        <v>105</v>
      </c>
      <c r="H34" s="2">
        <v>5.7173000000000002E-2</v>
      </c>
      <c r="I34" s="12">
        <f>H34/(-0.04+0.0625)</f>
        <v>2.5410222222222223</v>
      </c>
      <c r="J34" s="54">
        <v>1</v>
      </c>
      <c r="M34" s="64">
        <v>111.114234</v>
      </c>
      <c r="N34">
        <v>110.64863699999999</v>
      </c>
      <c r="O34">
        <v>111.51013500000001</v>
      </c>
      <c r="P34">
        <v>110.761695</v>
      </c>
      <c r="S34" s="74">
        <v>140.55218099999999</v>
      </c>
      <c r="T34">
        <v>140.017482</v>
      </c>
      <c r="U34">
        <v>141.738696</v>
      </c>
      <c r="V34">
        <v>142.45030800000001</v>
      </c>
    </row>
    <row r="35" spans="1:22" x14ac:dyDescent="0.3">
      <c r="B35" s="13" t="s">
        <v>11</v>
      </c>
      <c r="C35" s="16"/>
      <c r="D35" s="9"/>
      <c r="E35" s="10"/>
      <c r="F35" s="13">
        <v>-45</v>
      </c>
      <c r="G35" s="61">
        <v>137.19999999999999</v>
      </c>
      <c r="H35" s="2">
        <v>3.8100000000000002E-2</v>
      </c>
      <c r="I35" s="10">
        <f t="shared" si="1"/>
        <v>2.177142857142857</v>
      </c>
      <c r="J35" s="50">
        <v>2.1</v>
      </c>
      <c r="M35" s="64">
        <v>111.193731</v>
      </c>
      <c r="N35">
        <v>110.728728</v>
      </c>
      <c r="O35">
        <v>111.779712</v>
      </c>
      <c r="P35">
        <v>110.96118</v>
      </c>
      <c r="S35" s="74">
        <v>140.62633199999999</v>
      </c>
      <c r="T35">
        <v>140.08707899999999</v>
      </c>
      <c r="U35">
        <v>141.91650000000001</v>
      </c>
      <c r="V35">
        <v>146.57019299999999</v>
      </c>
    </row>
    <row r="36" spans="1:22" x14ac:dyDescent="0.3">
      <c r="A36" s="25"/>
      <c r="E36" s="10"/>
      <c r="F36" s="1"/>
      <c r="I36" s="10"/>
      <c r="J36" s="50"/>
      <c r="M36" s="64">
        <v>111.277287</v>
      </c>
      <c r="N36">
        <v>110.81040299999999</v>
      </c>
      <c r="O36">
        <v>112.06552499999999</v>
      </c>
      <c r="P36">
        <v>111.14670599999999</v>
      </c>
      <c r="S36" s="74">
        <v>140.69899799999999</v>
      </c>
      <c r="T36">
        <v>140.16212100000001</v>
      </c>
      <c r="U36">
        <v>142.12360799999999</v>
      </c>
      <c r="V36">
        <v>146.71077299999999</v>
      </c>
    </row>
    <row r="37" spans="1:22" x14ac:dyDescent="0.3">
      <c r="A37" s="26" t="s">
        <v>8</v>
      </c>
      <c r="B37" s="14" t="s">
        <v>12</v>
      </c>
      <c r="C37" s="2">
        <v>57.1</v>
      </c>
      <c r="D37" s="9">
        <v>7.7271999999999993E-2</v>
      </c>
      <c r="E37" s="10">
        <f t="shared" si="0"/>
        <v>4.4155428571428565</v>
      </c>
      <c r="F37" s="14">
        <v>-40</v>
      </c>
      <c r="G37">
        <v>149.69999999999999</v>
      </c>
      <c r="H37" s="2">
        <v>8.2040000000000002E-2</v>
      </c>
      <c r="I37" s="12">
        <f>H37/(-0.04+0.0625)</f>
        <v>3.6462222222222223</v>
      </c>
      <c r="J37" s="54">
        <v>1</v>
      </c>
      <c r="M37" s="64">
        <v>111.35272500000001</v>
      </c>
      <c r="N37">
        <v>110.89296899999999</v>
      </c>
      <c r="O37">
        <v>112.533597</v>
      </c>
      <c r="P37">
        <v>111.454398</v>
      </c>
      <c r="S37" s="74">
        <v>140.771466</v>
      </c>
      <c r="T37">
        <v>140.233698</v>
      </c>
      <c r="U37">
        <v>146.10509099999999</v>
      </c>
      <c r="V37">
        <v>146.83303799999999</v>
      </c>
    </row>
    <row r="38" spans="1:22" x14ac:dyDescent="0.3">
      <c r="B38" s="14" t="s">
        <v>12</v>
      </c>
      <c r="C38" s="2"/>
      <c r="D38" s="9"/>
      <c r="E38" s="10"/>
      <c r="F38" s="14">
        <v>-45</v>
      </c>
      <c r="G38">
        <v>150.69999999999999</v>
      </c>
      <c r="H38" s="2">
        <v>6.0657999999999997E-2</v>
      </c>
      <c r="I38" s="10">
        <f t="shared" si="1"/>
        <v>3.4661714285714282</v>
      </c>
      <c r="J38" s="50">
        <v>2</v>
      </c>
      <c r="M38" s="64">
        <v>111.42905399999999</v>
      </c>
      <c r="N38">
        <v>110.976921</v>
      </c>
      <c r="O38">
        <v>115.222734</v>
      </c>
      <c r="P38">
        <v>111.766446</v>
      </c>
      <c r="S38" s="74">
        <v>140.84918099999999</v>
      </c>
      <c r="T38">
        <v>140.31042299999999</v>
      </c>
      <c r="U38">
        <v>146.29754700000001</v>
      </c>
      <c r="V38">
        <v>146.936691</v>
      </c>
    </row>
    <row r="39" spans="1:22" x14ac:dyDescent="0.3">
      <c r="A39" s="25"/>
      <c r="E39" s="10"/>
      <c r="I39" s="10"/>
      <c r="J39" s="54"/>
      <c r="M39" s="64">
        <v>111.512907</v>
      </c>
      <c r="N39">
        <v>111.061368</v>
      </c>
      <c r="O39">
        <v>115.447068</v>
      </c>
      <c r="P39">
        <v>114.406479</v>
      </c>
      <c r="S39" s="74">
        <v>140.921154</v>
      </c>
      <c r="T39">
        <v>140.38892999999999</v>
      </c>
      <c r="U39">
        <v>146.47970699999999</v>
      </c>
      <c r="V39">
        <v>147.04103699999999</v>
      </c>
    </row>
    <row r="40" spans="1:22" x14ac:dyDescent="0.3">
      <c r="A40" s="26" t="s">
        <v>8</v>
      </c>
      <c r="B40" s="15" t="s">
        <v>13</v>
      </c>
      <c r="C40" s="16">
        <v>27.8</v>
      </c>
      <c r="D40" s="17">
        <v>6.3987000000000002E-2</v>
      </c>
      <c r="E40" s="10">
        <f t="shared" si="0"/>
        <v>3.6563999999999997</v>
      </c>
      <c r="F40" s="15">
        <v>-40</v>
      </c>
      <c r="G40">
        <v>113.5</v>
      </c>
      <c r="H40" s="16">
        <v>8.4372000000000003E-2</v>
      </c>
      <c r="I40" s="12">
        <f>H40/(-0.04+0.0625)</f>
        <v>3.7498666666666671</v>
      </c>
      <c r="J40" s="54">
        <v>0.9</v>
      </c>
      <c r="M40" s="64">
        <v>111.597255</v>
      </c>
      <c r="N40">
        <v>111.148686</v>
      </c>
      <c r="O40">
        <v>115.626456</v>
      </c>
      <c r="P40">
        <v>114.63833700000001</v>
      </c>
      <c r="S40" s="74">
        <v>140.99510699999999</v>
      </c>
      <c r="T40">
        <v>140.463774</v>
      </c>
      <c r="U40">
        <v>146.58375599999999</v>
      </c>
      <c r="V40">
        <v>147.12290999999999</v>
      </c>
    </row>
    <row r="41" spans="1:22" x14ac:dyDescent="0.3">
      <c r="B41" s="15" t="s">
        <v>13</v>
      </c>
      <c r="C41" s="16"/>
      <c r="D41" s="17"/>
      <c r="E41" s="10"/>
      <c r="F41" s="15">
        <v>-45</v>
      </c>
      <c r="G41">
        <v>112.6</v>
      </c>
      <c r="H41" s="16">
        <v>6.9549E-2</v>
      </c>
      <c r="I41" s="10">
        <f t="shared" si="1"/>
        <v>3.9742285714285712</v>
      </c>
      <c r="J41" s="50">
        <v>2</v>
      </c>
      <c r="M41" s="64">
        <v>111.68348400000001</v>
      </c>
      <c r="N41">
        <v>111.24333</v>
      </c>
      <c r="O41">
        <v>115.72605</v>
      </c>
      <c r="P41">
        <v>114.808617</v>
      </c>
      <c r="S41" s="74">
        <v>141.07391100000001</v>
      </c>
      <c r="T41">
        <v>140.53851900000001</v>
      </c>
      <c r="U41">
        <v>146.67998399999999</v>
      </c>
      <c r="V41">
        <v>147.20379299999999</v>
      </c>
    </row>
    <row r="42" spans="1:22" x14ac:dyDescent="0.3">
      <c r="A42" s="33"/>
      <c r="B42" s="18"/>
      <c r="C42" s="18"/>
      <c r="D42" s="18"/>
      <c r="E42" s="19"/>
      <c r="M42" s="64">
        <v>111.772188</v>
      </c>
      <c r="N42">
        <v>111.338172</v>
      </c>
      <c r="O42">
        <v>115.808319</v>
      </c>
      <c r="P42">
        <v>114.96860100000001</v>
      </c>
      <c r="S42" s="74">
        <v>141.154695</v>
      </c>
      <c r="T42">
        <v>140.61623399999999</v>
      </c>
      <c r="U42">
        <v>146.767797</v>
      </c>
      <c r="V42">
        <v>147.29051699999999</v>
      </c>
    </row>
    <row r="43" spans="1:22" x14ac:dyDescent="0.3">
      <c r="A43" t="s">
        <v>14</v>
      </c>
      <c r="C43" s="20">
        <v>-0.6</v>
      </c>
      <c r="D43" s="18"/>
      <c r="E43" s="18"/>
      <c r="G43">
        <v>-0.4</v>
      </c>
      <c r="H43" s="20" t="s">
        <v>99</v>
      </c>
      <c r="M43" s="64">
        <v>111.854358</v>
      </c>
      <c r="N43">
        <v>111.428757</v>
      </c>
      <c r="O43">
        <v>115.887123</v>
      </c>
      <c r="P43">
        <v>115.09641000000001</v>
      </c>
      <c r="S43" s="74">
        <v>141.239439</v>
      </c>
      <c r="T43">
        <v>140.69899799999999</v>
      </c>
      <c r="U43">
        <v>146.85897600000001</v>
      </c>
      <c r="V43">
        <v>147.36546000000001</v>
      </c>
    </row>
    <row r="44" spans="1:22" x14ac:dyDescent="0.3">
      <c r="G44" s="25">
        <v>-0.6</v>
      </c>
      <c r="H44" s="62" t="s">
        <v>98</v>
      </c>
      <c r="M44" s="64">
        <v>111.94632900000001</v>
      </c>
      <c r="N44">
        <v>111.522114</v>
      </c>
      <c r="O44">
        <v>115.986024</v>
      </c>
      <c r="P44">
        <v>115.223229</v>
      </c>
      <c r="S44" s="74">
        <v>141.32329200000001</v>
      </c>
      <c r="T44">
        <v>140.78265300000001</v>
      </c>
      <c r="U44">
        <v>146.93877000000001</v>
      </c>
      <c r="V44">
        <v>147.44069999999999</v>
      </c>
    </row>
    <row r="45" spans="1:22" s="1" customFormat="1" x14ac:dyDescent="0.3">
      <c r="A45" s="3"/>
      <c r="L45" s="47"/>
      <c r="M45" s="35">
        <v>112.038003</v>
      </c>
      <c r="N45" s="1">
        <v>111.615273</v>
      </c>
      <c r="O45" s="1">
        <v>116.14046399999999</v>
      </c>
      <c r="P45" s="1">
        <v>115.364304</v>
      </c>
      <c r="S45" s="74">
        <v>141.40655100000001</v>
      </c>
      <c r="T45" s="1">
        <v>140.86205100000001</v>
      </c>
      <c r="U45" s="1">
        <v>147.019158</v>
      </c>
      <c r="V45" s="1">
        <v>147.51594</v>
      </c>
    </row>
    <row r="46" spans="1:22" x14ac:dyDescent="0.3">
      <c r="M46" s="64">
        <v>112.12571699999999</v>
      </c>
      <c r="N46">
        <v>111.713877</v>
      </c>
      <c r="O46">
        <v>116.266491</v>
      </c>
      <c r="P46">
        <v>115.485777</v>
      </c>
      <c r="S46" s="74">
        <v>141.490206</v>
      </c>
      <c r="T46">
        <v>140.94699299999999</v>
      </c>
      <c r="U46">
        <v>147.098457</v>
      </c>
      <c r="V46">
        <v>147.588705</v>
      </c>
    </row>
    <row r="47" spans="1:22" x14ac:dyDescent="0.3">
      <c r="M47" s="64">
        <v>112.21719299999999</v>
      </c>
      <c r="N47">
        <v>111.815253</v>
      </c>
      <c r="O47">
        <v>116.385291</v>
      </c>
      <c r="P47">
        <v>115.59230100000001</v>
      </c>
      <c r="S47" s="74">
        <v>141.57613799999999</v>
      </c>
      <c r="T47">
        <v>141.027084</v>
      </c>
      <c r="U47">
        <v>147.16963799999999</v>
      </c>
      <c r="V47">
        <v>147.66166799999999</v>
      </c>
    </row>
    <row r="48" spans="1:22" x14ac:dyDescent="0.3">
      <c r="M48" s="64">
        <v>112.311243</v>
      </c>
      <c r="N48">
        <v>111.911382</v>
      </c>
      <c r="O48">
        <v>116.512902</v>
      </c>
      <c r="P48">
        <v>115.71912</v>
      </c>
      <c r="S48" s="74">
        <v>141.66098099999999</v>
      </c>
      <c r="T48">
        <v>141.11331300000001</v>
      </c>
      <c r="U48">
        <v>147.246858</v>
      </c>
      <c r="V48">
        <v>147.73611600000001</v>
      </c>
    </row>
    <row r="49" spans="13:22" x14ac:dyDescent="0.3">
      <c r="M49" s="64">
        <v>112.410045</v>
      </c>
      <c r="N49">
        <v>112.01661900000001</v>
      </c>
      <c r="O49">
        <v>116.622</v>
      </c>
      <c r="P49">
        <v>115.82505</v>
      </c>
      <c r="S49" s="74">
        <v>141.753942</v>
      </c>
      <c r="T49">
        <v>141.19785899999999</v>
      </c>
      <c r="U49">
        <v>147.33625499999999</v>
      </c>
      <c r="V49">
        <v>147.837591</v>
      </c>
    </row>
    <row r="50" spans="13:22" x14ac:dyDescent="0.3">
      <c r="M50" s="64">
        <v>112.506372</v>
      </c>
      <c r="N50">
        <v>112.117104</v>
      </c>
      <c r="O50">
        <v>116.727633</v>
      </c>
      <c r="P50">
        <v>115.926327</v>
      </c>
      <c r="S50" s="74">
        <v>141.838686</v>
      </c>
      <c r="T50">
        <v>141.28824599999999</v>
      </c>
      <c r="U50">
        <v>147.41446500000001</v>
      </c>
      <c r="V50">
        <v>147.92698799999999</v>
      </c>
    </row>
    <row r="51" spans="13:22" x14ac:dyDescent="0.3">
      <c r="M51" s="64">
        <v>112.61547</v>
      </c>
      <c r="N51">
        <v>112.228281</v>
      </c>
      <c r="O51">
        <v>116.82287100000001</v>
      </c>
      <c r="P51">
        <v>116.03017800000001</v>
      </c>
      <c r="S51" s="74">
        <v>141.93877499999999</v>
      </c>
      <c r="T51">
        <v>141.374673</v>
      </c>
      <c r="U51">
        <v>147.49742699999999</v>
      </c>
      <c r="V51">
        <v>148.017177</v>
      </c>
    </row>
    <row r="52" spans="13:22" x14ac:dyDescent="0.3">
      <c r="M52" s="64">
        <v>112.720905</v>
      </c>
      <c r="N52">
        <v>112.32955800000001</v>
      </c>
      <c r="O52">
        <v>116.913456</v>
      </c>
      <c r="P52">
        <v>116.144721</v>
      </c>
      <c r="S52" s="74">
        <v>142.03074599999999</v>
      </c>
      <c r="T52">
        <v>141.467634</v>
      </c>
      <c r="U52">
        <v>147.57910200000001</v>
      </c>
      <c r="V52">
        <v>148.096971</v>
      </c>
    </row>
    <row r="53" spans="13:22" x14ac:dyDescent="0.3">
      <c r="M53" s="64">
        <v>112.83752699999999</v>
      </c>
      <c r="N53">
        <v>112.47231600000001</v>
      </c>
      <c r="O53">
        <v>117.01374300000001</v>
      </c>
      <c r="P53">
        <v>116.24728500000001</v>
      </c>
      <c r="S53" s="74">
        <v>142.13469599999999</v>
      </c>
      <c r="T53">
        <v>141.59187900000001</v>
      </c>
      <c r="U53">
        <v>147.66364799999999</v>
      </c>
      <c r="V53">
        <v>148.181715</v>
      </c>
    </row>
    <row r="54" spans="13:22" x14ac:dyDescent="0.3">
      <c r="M54" s="64">
        <v>112.97187</v>
      </c>
      <c r="N54">
        <v>112.644576</v>
      </c>
      <c r="O54">
        <v>117.11056499999999</v>
      </c>
      <c r="P54">
        <v>116.35875900000001</v>
      </c>
      <c r="S54" s="74">
        <v>142.253298</v>
      </c>
      <c r="T54">
        <v>141.691968</v>
      </c>
      <c r="U54">
        <v>147.753342</v>
      </c>
      <c r="V54">
        <v>148.29012</v>
      </c>
    </row>
    <row r="55" spans="13:22" x14ac:dyDescent="0.3">
      <c r="M55" s="64">
        <v>116.285202</v>
      </c>
      <c r="N55">
        <v>116.08443</v>
      </c>
      <c r="O55">
        <v>117.205506</v>
      </c>
      <c r="P55">
        <v>116.468649</v>
      </c>
      <c r="S55" s="74">
        <v>142.36655400000001</v>
      </c>
      <c r="T55">
        <v>141.78938400000001</v>
      </c>
      <c r="U55">
        <v>147.846699</v>
      </c>
      <c r="V55">
        <v>148.388229</v>
      </c>
    </row>
    <row r="56" spans="13:22" x14ac:dyDescent="0.3">
      <c r="M56" s="64">
        <v>116.455878</v>
      </c>
      <c r="N56">
        <v>116.28272699999999</v>
      </c>
      <c r="O56">
        <v>117.30410999999999</v>
      </c>
      <c r="P56">
        <v>116.58022200000001</v>
      </c>
      <c r="S56" s="74">
        <v>142.52396400000001</v>
      </c>
      <c r="T56">
        <v>142.023618</v>
      </c>
      <c r="U56">
        <v>147.93401700000001</v>
      </c>
      <c r="V56">
        <v>148.48960500000001</v>
      </c>
    </row>
    <row r="57" spans="13:22" x14ac:dyDescent="0.3">
      <c r="M57" s="64">
        <v>116.580915</v>
      </c>
      <c r="N57">
        <v>116.42004</v>
      </c>
      <c r="O57">
        <v>117.417663</v>
      </c>
      <c r="P57">
        <v>116.68377599999999</v>
      </c>
      <c r="S57" s="74">
        <v>145.81373400000001</v>
      </c>
      <c r="T57">
        <v>145.471293</v>
      </c>
      <c r="U57">
        <v>148.03628399999999</v>
      </c>
      <c r="V57">
        <v>148.60424699999999</v>
      </c>
    </row>
    <row r="58" spans="13:22" x14ac:dyDescent="0.3">
      <c r="M58" s="64">
        <v>116.73139500000001</v>
      </c>
      <c r="N58">
        <v>116.53547399999999</v>
      </c>
      <c r="O58">
        <v>117.52121699999999</v>
      </c>
      <c r="P58">
        <v>116.79129</v>
      </c>
      <c r="S58" s="74">
        <v>145.991241</v>
      </c>
      <c r="T58">
        <v>145.65078</v>
      </c>
      <c r="U58">
        <v>148.13073</v>
      </c>
      <c r="V58">
        <v>148.71126599999999</v>
      </c>
    </row>
    <row r="59" spans="13:22" x14ac:dyDescent="0.3">
      <c r="M59" s="64">
        <v>116.802477</v>
      </c>
      <c r="N59">
        <v>116.660016</v>
      </c>
      <c r="O59">
        <v>117.619128</v>
      </c>
      <c r="P59">
        <v>116.89751699999999</v>
      </c>
      <c r="S59" s="74">
        <v>146.082618</v>
      </c>
      <c r="T59">
        <v>145.77611400000001</v>
      </c>
      <c r="U59">
        <v>148.23923400000001</v>
      </c>
      <c r="V59">
        <v>148.826502</v>
      </c>
    </row>
    <row r="60" spans="13:22" x14ac:dyDescent="0.3">
      <c r="M60" s="64">
        <v>116.907714</v>
      </c>
      <c r="N60">
        <v>116.77327200000001</v>
      </c>
      <c r="O60">
        <v>117.72971099999999</v>
      </c>
      <c r="P60">
        <v>117.01235699999999</v>
      </c>
      <c r="S60" s="74">
        <v>146.17785599999999</v>
      </c>
      <c r="T60">
        <v>145.890162</v>
      </c>
      <c r="U60">
        <v>148.341204</v>
      </c>
      <c r="V60">
        <v>148.94183699999999</v>
      </c>
    </row>
    <row r="61" spans="13:22" x14ac:dyDescent="0.3">
      <c r="M61" s="64">
        <v>116.972262</v>
      </c>
      <c r="N61">
        <v>116.836236</v>
      </c>
      <c r="O61">
        <v>117.840591</v>
      </c>
      <c r="P61">
        <v>117.12185100000001</v>
      </c>
      <c r="S61" s="74">
        <v>146.35764</v>
      </c>
      <c r="T61">
        <v>146.038365</v>
      </c>
      <c r="U61">
        <v>148.448421</v>
      </c>
      <c r="V61">
        <v>149.060439</v>
      </c>
    </row>
    <row r="62" spans="13:22" x14ac:dyDescent="0.3">
      <c r="M62" s="64">
        <v>117.034632</v>
      </c>
      <c r="N62">
        <v>116.941275</v>
      </c>
      <c r="O62">
        <v>117.95741099999999</v>
      </c>
      <c r="P62">
        <v>117.229761</v>
      </c>
      <c r="S62" s="74">
        <v>146.41506000000001</v>
      </c>
      <c r="T62">
        <v>146.14350300000001</v>
      </c>
      <c r="U62">
        <v>148.561182</v>
      </c>
      <c r="V62">
        <v>149.234679</v>
      </c>
    </row>
    <row r="63" spans="13:22" x14ac:dyDescent="0.3">
      <c r="M63" s="64">
        <v>117.094725</v>
      </c>
      <c r="N63">
        <v>116.999289</v>
      </c>
      <c r="O63">
        <v>118.09511999999999</v>
      </c>
      <c r="P63">
        <v>117.33371099999999</v>
      </c>
      <c r="S63" s="74">
        <v>146.485647</v>
      </c>
      <c r="T63">
        <v>146.205873</v>
      </c>
      <c r="U63">
        <v>148.69107</v>
      </c>
      <c r="V63">
        <v>149.38278299999999</v>
      </c>
    </row>
    <row r="64" spans="13:22" x14ac:dyDescent="0.3">
      <c r="M64" s="64">
        <v>117.161649</v>
      </c>
      <c r="N64">
        <v>117.062748</v>
      </c>
      <c r="O64">
        <v>118.216296</v>
      </c>
      <c r="P64">
        <v>117.453501</v>
      </c>
      <c r="S64" s="74">
        <v>146.548314</v>
      </c>
      <c r="T64">
        <v>146.265174</v>
      </c>
      <c r="U64">
        <v>148.813929</v>
      </c>
      <c r="V64">
        <v>149.57494199999999</v>
      </c>
    </row>
    <row r="65" spans="13:22" x14ac:dyDescent="0.3">
      <c r="M65" s="64">
        <v>117.224514</v>
      </c>
      <c r="N65">
        <v>117.122445</v>
      </c>
      <c r="O65">
        <v>118.35459899999999</v>
      </c>
      <c r="P65">
        <v>117.575964</v>
      </c>
      <c r="S65" s="74">
        <v>146.617614</v>
      </c>
      <c r="T65">
        <v>146.328732</v>
      </c>
      <c r="U65">
        <v>148.935204</v>
      </c>
      <c r="V65">
        <v>149.773833</v>
      </c>
    </row>
    <row r="66" spans="13:22" x14ac:dyDescent="0.3">
      <c r="M66" s="64">
        <v>117.28846799999999</v>
      </c>
      <c r="N66">
        <v>117.18610200000001</v>
      </c>
      <c r="O66">
        <v>118.500129</v>
      </c>
      <c r="P66">
        <v>117.724068</v>
      </c>
      <c r="S66" s="74">
        <v>146.680083</v>
      </c>
      <c r="T66">
        <v>146.38971599999999</v>
      </c>
      <c r="U66">
        <v>149.06499299999999</v>
      </c>
      <c r="V66">
        <v>150.086871</v>
      </c>
    </row>
    <row r="67" spans="13:22" x14ac:dyDescent="0.3">
      <c r="M67" s="64">
        <v>117.350244</v>
      </c>
      <c r="N67">
        <v>117.248868</v>
      </c>
      <c r="O67">
        <v>118.66199400000001</v>
      </c>
      <c r="P67">
        <v>117.86108400000001</v>
      </c>
      <c r="S67" s="74">
        <v>146.746116</v>
      </c>
      <c r="T67">
        <v>146.44822500000001</v>
      </c>
      <c r="U67">
        <v>149.21517600000001</v>
      </c>
      <c r="V67">
        <v>153.93232800000001</v>
      </c>
    </row>
    <row r="68" spans="13:22" x14ac:dyDescent="0.3">
      <c r="M68" s="64">
        <v>117.415188</v>
      </c>
      <c r="N68">
        <v>117.31420799999999</v>
      </c>
      <c r="O68">
        <v>118.83762</v>
      </c>
      <c r="P68">
        <v>118.00988099999999</v>
      </c>
      <c r="S68" s="74">
        <v>146.806308</v>
      </c>
      <c r="T68">
        <v>146.50891200000001</v>
      </c>
      <c r="U68">
        <v>149.39703900000001</v>
      </c>
      <c r="V68">
        <v>154.10914199999999</v>
      </c>
    </row>
    <row r="69" spans="13:22" x14ac:dyDescent="0.3">
      <c r="M69" s="64">
        <v>117.479043</v>
      </c>
      <c r="N69">
        <v>117.376875</v>
      </c>
      <c r="O69">
        <v>119.04908399999999</v>
      </c>
      <c r="P69">
        <v>118.178775</v>
      </c>
      <c r="S69" s="74">
        <v>146.874717</v>
      </c>
      <c r="T69">
        <v>146.565045</v>
      </c>
      <c r="U69">
        <v>149.57860500000001</v>
      </c>
      <c r="V69">
        <v>154.254276</v>
      </c>
    </row>
    <row r="70" spans="13:22" x14ac:dyDescent="0.3">
      <c r="M70" s="64">
        <v>117.54190800000001</v>
      </c>
      <c r="N70">
        <v>117.438849</v>
      </c>
      <c r="O70">
        <v>119.296683</v>
      </c>
      <c r="P70">
        <v>118.37459699999999</v>
      </c>
      <c r="S70" s="74">
        <v>146.93886900000001</v>
      </c>
      <c r="T70">
        <v>146.624742</v>
      </c>
      <c r="U70">
        <v>149.80165199999999</v>
      </c>
      <c r="V70">
        <v>154.37060099999999</v>
      </c>
    </row>
    <row r="71" spans="13:22" x14ac:dyDescent="0.3">
      <c r="M71" s="64">
        <v>117.60645599999999</v>
      </c>
      <c r="N71">
        <v>117.50557499999999</v>
      </c>
      <c r="O71">
        <v>119.5227</v>
      </c>
      <c r="P71">
        <v>118.583388</v>
      </c>
      <c r="S71" s="74">
        <v>147.00549599999999</v>
      </c>
      <c r="T71">
        <v>146.687805</v>
      </c>
      <c r="U71">
        <v>153.55493999999999</v>
      </c>
      <c r="V71">
        <v>154.45762199999999</v>
      </c>
    </row>
    <row r="72" spans="13:22" x14ac:dyDescent="0.3">
      <c r="M72" s="64">
        <v>117.671301</v>
      </c>
      <c r="N72">
        <v>117.57200400000001</v>
      </c>
      <c r="O72">
        <v>119.83118399999999</v>
      </c>
      <c r="P72">
        <v>118.861875</v>
      </c>
      <c r="S72" s="74">
        <v>147.067668</v>
      </c>
      <c r="T72">
        <v>146.74601699999999</v>
      </c>
      <c r="U72">
        <v>153.73888199999999</v>
      </c>
      <c r="V72">
        <v>154.54414800000001</v>
      </c>
    </row>
    <row r="73" spans="13:22" x14ac:dyDescent="0.3">
      <c r="M73" s="64">
        <v>117.739017</v>
      </c>
      <c r="N73">
        <v>117.63793800000001</v>
      </c>
      <c r="O73">
        <v>120.15432</v>
      </c>
      <c r="P73">
        <v>119.194416</v>
      </c>
      <c r="S73" s="74">
        <v>147.13152299999999</v>
      </c>
      <c r="T73">
        <v>146.803437</v>
      </c>
      <c r="U73">
        <v>153.88213500000001</v>
      </c>
      <c r="V73">
        <v>154.61998199999999</v>
      </c>
    </row>
    <row r="74" spans="13:22" x14ac:dyDescent="0.3">
      <c r="M74" s="64">
        <v>117.803961</v>
      </c>
      <c r="N74">
        <v>117.70585199999999</v>
      </c>
      <c r="O74">
        <v>122.77584</v>
      </c>
      <c r="P74">
        <v>122.008194</v>
      </c>
      <c r="S74" s="74">
        <v>147.198645</v>
      </c>
      <c r="T74">
        <v>146.86174800000001</v>
      </c>
      <c r="U74">
        <v>154.01459700000001</v>
      </c>
      <c r="V74">
        <v>154.69126199999999</v>
      </c>
    </row>
    <row r="75" spans="13:22" x14ac:dyDescent="0.3">
      <c r="M75" s="64">
        <v>117.871578</v>
      </c>
      <c r="N75">
        <v>117.77733000000001</v>
      </c>
      <c r="O75">
        <v>123.044625</v>
      </c>
      <c r="P75">
        <v>122.24321999999999</v>
      </c>
      <c r="S75" s="74">
        <v>147.26428200000001</v>
      </c>
      <c r="T75">
        <v>146.92510799999999</v>
      </c>
      <c r="U75">
        <v>154.13943599999999</v>
      </c>
      <c r="V75">
        <v>154.78699499999999</v>
      </c>
    </row>
    <row r="76" spans="13:22" x14ac:dyDescent="0.3">
      <c r="M76" s="64">
        <v>117.94058099999999</v>
      </c>
      <c r="N76">
        <v>117.847521</v>
      </c>
      <c r="O76">
        <v>123.212232</v>
      </c>
      <c r="P76">
        <v>122.47587</v>
      </c>
      <c r="S76" s="74">
        <v>147.33288899999999</v>
      </c>
      <c r="T76">
        <v>146.98599300000001</v>
      </c>
      <c r="U76">
        <v>154.21992299999999</v>
      </c>
      <c r="V76">
        <v>154.86649199999999</v>
      </c>
    </row>
    <row r="77" spans="13:22" x14ac:dyDescent="0.3">
      <c r="M77" s="64">
        <v>118.006713</v>
      </c>
      <c r="N77">
        <v>117.91602899999999</v>
      </c>
      <c r="O77">
        <v>123.332517</v>
      </c>
      <c r="P77">
        <v>122.678721</v>
      </c>
      <c r="S77" s="74">
        <v>147.398427</v>
      </c>
      <c r="T77">
        <v>147.05024399999999</v>
      </c>
      <c r="U77">
        <v>154.31258700000001</v>
      </c>
      <c r="V77">
        <v>154.945098</v>
      </c>
    </row>
    <row r="78" spans="13:22" x14ac:dyDescent="0.3">
      <c r="M78" s="64">
        <v>118.078587</v>
      </c>
      <c r="N78">
        <v>117.98721</v>
      </c>
      <c r="O78">
        <v>123.44943600000001</v>
      </c>
      <c r="P78">
        <v>122.819796</v>
      </c>
      <c r="S78" s="74">
        <v>147.464361</v>
      </c>
      <c r="T78">
        <v>147.11380199999999</v>
      </c>
      <c r="U78">
        <v>154.38683700000001</v>
      </c>
      <c r="V78">
        <v>155.02320900000001</v>
      </c>
    </row>
    <row r="79" spans="13:22" x14ac:dyDescent="0.3">
      <c r="M79" s="64">
        <v>118.14947100000001</v>
      </c>
      <c r="N79">
        <v>118.06146</v>
      </c>
      <c r="O79">
        <v>123.54695100000001</v>
      </c>
      <c r="P79">
        <v>122.93889299999999</v>
      </c>
      <c r="S79" s="74">
        <v>147.538611</v>
      </c>
      <c r="T79">
        <v>147.17468700000001</v>
      </c>
      <c r="U79">
        <v>154.46178</v>
      </c>
      <c r="V79">
        <v>155.122704</v>
      </c>
    </row>
    <row r="80" spans="13:22" x14ac:dyDescent="0.3">
      <c r="M80" s="64">
        <v>118.218771</v>
      </c>
      <c r="N80">
        <v>118.13313599999999</v>
      </c>
      <c r="O80">
        <v>123.630606</v>
      </c>
      <c r="P80">
        <v>123.07897800000001</v>
      </c>
      <c r="S80" s="74">
        <v>147.60721799999999</v>
      </c>
      <c r="T80">
        <v>147.240027</v>
      </c>
      <c r="U80">
        <v>154.533456</v>
      </c>
      <c r="V80">
        <v>155.199825</v>
      </c>
    </row>
    <row r="81" spans="13:22" x14ac:dyDescent="0.3">
      <c r="M81" s="64">
        <v>118.29203099999999</v>
      </c>
      <c r="N81">
        <v>118.206594</v>
      </c>
      <c r="O81">
        <v>123.751485</v>
      </c>
      <c r="P81">
        <v>123.212034</v>
      </c>
      <c r="S81" s="74">
        <v>147.67849799999999</v>
      </c>
      <c r="T81">
        <v>147.30437699999999</v>
      </c>
      <c r="U81">
        <v>154.61067600000001</v>
      </c>
      <c r="V81">
        <v>155.280708</v>
      </c>
    </row>
    <row r="82" spans="13:22" x14ac:dyDescent="0.3">
      <c r="M82" s="64">
        <v>118.364499</v>
      </c>
      <c r="N82">
        <v>118.279854</v>
      </c>
      <c r="O82">
        <v>123.88711499999999</v>
      </c>
      <c r="P82">
        <v>123.321924</v>
      </c>
      <c r="S82" s="74">
        <v>147.749976</v>
      </c>
      <c r="T82">
        <v>147.37021200000001</v>
      </c>
      <c r="U82">
        <v>154.68690599999999</v>
      </c>
      <c r="V82">
        <v>155.360502</v>
      </c>
    </row>
    <row r="83" spans="13:22" x14ac:dyDescent="0.3">
      <c r="M83" s="64">
        <v>118.434591</v>
      </c>
      <c r="N83">
        <v>118.35509399999999</v>
      </c>
      <c r="O83">
        <v>124.00433099999999</v>
      </c>
      <c r="P83">
        <v>123.44804999999999</v>
      </c>
      <c r="S83" s="74">
        <v>147.81897900000001</v>
      </c>
      <c r="T83">
        <v>147.43624500000001</v>
      </c>
      <c r="U83">
        <v>154.76580899999999</v>
      </c>
      <c r="V83">
        <v>155.44069200000001</v>
      </c>
    </row>
    <row r="84" spans="13:22" x14ac:dyDescent="0.3">
      <c r="M84" s="64">
        <v>118.509732</v>
      </c>
      <c r="N84">
        <v>118.430037</v>
      </c>
      <c r="O84">
        <v>124.11026099999999</v>
      </c>
      <c r="P84">
        <v>123.556257</v>
      </c>
      <c r="S84" s="74">
        <v>147.88491300000001</v>
      </c>
      <c r="T84">
        <v>147.50277299999999</v>
      </c>
      <c r="U84">
        <v>154.84599900000001</v>
      </c>
      <c r="V84">
        <v>155.53949399999999</v>
      </c>
    </row>
    <row r="85" spans="13:22" x14ac:dyDescent="0.3">
      <c r="M85" s="64">
        <v>118.583685</v>
      </c>
      <c r="N85">
        <v>118.50745499999999</v>
      </c>
      <c r="O85">
        <v>124.215498</v>
      </c>
      <c r="P85">
        <v>123.66515699999999</v>
      </c>
      <c r="S85" s="74">
        <v>147.95678699999999</v>
      </c>
      <c r="T85">
        <v>147.57019199999999</v>
      </c>
      <c r="U85">
        <v>154.92846599999999</v>
      </c>
      <c r="V85">
        <v>155.624931</v>
      </c>
    </row>
    <row r="86" spans="13:22" x14ac:dyDescent="0.3">
      <c r="M86" s="64">
        <v>118.658529</v>
      </c>
      <c r="N86">
        <v>118.58398200000001</v>
      </c>
      <c r="O86">
        <v>124.32330899999999</v>
      </c>
      <c r="P86">
        <v>123.766434</v>
      </c>
      <c r="S86" s="74">
        <v>148.03321500000001</v>
      </c>
      <c r="T86">
        <v>147.63711599999999</v>
      </c>
      <c r="U86">
        <v>155.00370599999999</v>
      </c>
      <c r="V86">
        <v>155.71571399999999</v>
      </c>
    </row>
    <row r="87" spans="13:22" x14ac:dyDescent="0.3">
      <c r="M87" s="64">
        <v>118.736244</v>
      </c>
      <c r="N87">
        <v>118.670013</v>
      </c>
      <c r="O87">
        <v>124.42993199999999</v>
      </c>
      <c r="P87">
        <v>123.880185</v>
      </c>
      <c r="S87" s="74">
        <v>148.107168</v>
      </c>
      <c r="T87">
        <v>147.704733</v>
      </c>
      <c r="U87">
        <v>155.09260800000001</v>
      </c>
      <c r="V87">
        <v>155.81045700000001</v>
      </c>
    </row>
    <row r="88" spans="13:22" x14ac:dyDescent="0.3">
      <c r="M88" s="64">
        <v>118.813266</v>
      </c>
      <c r="N88">
        <v>118.759806</v>
      </c>
      <c r="O88">
        <v>124.531803</v>
      </c>
      <c r="P88">
        <v>123.986808</v>
      </c>
      <c r="S88" s="74">
        <v>148.185081</v>
      </c>
      <c r="T88">
        <v>147.77601300000001</v>
      </c>
      <c r="U88">
        <v>155.17299600000001</v>
      </c>
      <c r="V88">
        <v>155.91975299999999</v>
      </c>
    </row>
    <row r="89" spans="13:22" x14ac:dyDescent="0.3">
      <c r="M89" s="64">
        <v>118.891971</v>
      </c>
      <c r="N89">
        <v>118.845738</v>
      </c>
      <c r="O89">
        <v>124.64001</v>
      </c>
      <c r="P89">
        <v>124.08570899999999</v>
      </c>
      <c r="S89" s="74">
        <v>148.260222</v>
      </c>
      <c r="T89">
        <v>147.85125300000001</v>
      </c>
      <c r="U89">
        <v>155.25308699999999</v>
      </c>
      <c r="V89">
        <v>156.02310900000001</v>
      </c>
    </row>
    <row r="90" spans="13:22" x14ac:dyDescent="0.3">
      <c r="M90" s="64">
        <v>118.96929</v>
      </c>
      <c r="N90">
        <v>118.931274</v>
      </c>
      <c r="O90">
        <v>124.72891199999999</v>
      </c>
      <c r="P90">
        <v>124.202529</v>
      </c>
      <c r="S90" s="74">
        <v>148.33833300000001</v>
      </c>
      <c r="T90">
        <v>147.92104800000001</v>
      </c>
      <c r="U90">
        <v>155.34792899999999</v>
      </c>
      <c r="V90">
        <v>156.13408799999999</v>
      </c>
    </row>
    <row r="91" spans="13:22" x14ac:dyDescent="0.3">
      <c r="M91" s="64">
        <v>119.051064</v>
      </c>
      <c r="N91">
        <v>119.02304700000001</v>
      </c>
      <c r="O91">
        <v>124.837119</v>
      </c>
      <c r="P91">
        <v>124.313112</v>
      </c>
      <c r="S91" s="74">
        <v>148.41347400000001</v>
      </c>
      <c r="T91">
        <v>147.99747600000001</v>
      </c>
      <c r="U91">
        <v>155.438019</v>
      </c>
      <c r="V91">
        <v>156.25041300000001</v>
      </c>
    </row>
    <row r="92" spans="13:22" x14ac:dyDescent="0.3">
      <c r="M92" s="64">
        <v>119.135412</v>
      </c>
      <c r="N92">
        <v>119.112048</v>
      </c>
      <c r="O92">
        <v>124.948989</v>
      </c>
      <c r="P92">
        <v>124.413597</v>
      </c>
      <c r="S92" s="74">
        <v>148.49356499999999</v>
      </c>
      <c r="T92">
        <v>148.07509200000001</v>
      </c>
      <c r="U92">
        <v>155.53840500000001</v>
      </c>
      <c r="V92">
        <v>156.397131</v>
      </c>
    </row>
    <row r="93" spans="13:22" x14ac:dyDescent="0.3">
      <c r="M93" s="64">
        <v>119.21877000000001</v>
      </c>
      <c r="N93">
        <v>119.19996</v>
      </c>
      <c r="O93">
        <v>125.06422499999999</v>
      </c>
      <c r="P93">
        <v>124.505568</v>
      </c>
      <c r="S93" s="74">
        <v>148.573656</v>
      </c>
      <c r="T93">
        <v>148.150431</v>
      </c>
      <c r="U93">
        <v>155.632158</v>
      </c>
      <c r="V93">
        <v>156.52870200000001</v>
      </c>
    </row>
    <row r="94" spans="13:22" x14ac:dyDescent="0.3">
      <c r="M94" s="64">
        <v>119.307771</v>
      </c>
      <c r="N94">
        <v>119.29203</v>
      </c>
      <c r="O94">
        <v>125.160453</v>
      </c>
      <c r="P94">
        <v>124.60516200000001</v>
      </c>
      <c r="S94" s="74">
        <v>148.65077700000001</v>
      </c>
      <c r="T94">
        <v>148.222206</v>
      </c>
      <c r="U94">
        <v>155.72195099999999</v>
      </c>
      <c r="V94">
        <v>156.667599</v>
      </c>
    </row>
    <row r="95" spans="13:22" x14ac:dyDescent="0.3">
      <c r="M95" s="64">
        <v>119.38875299999999</v>
      </c>
      <c r="N95">
        <v>119.379645</v>
      </c>
      <c r="O95">
        <v>125.27163</v>
      </c>
      <c r="P95">
        <v>124.70069700000001</v>
      </c>
      <c r="S95" s="74">
        <v>148.73482799999999</v>
      </c>
      <c r="T95">
        <v>148.29615899999999</v>
      </c>
      <c r="U95">
        <v>155.83590000000001</v>
      </c>
      <c r="V95">
        <v>156.83362199999999</v>
      </c>
    </row>
    <row r="96" spans="13:22" x14ac:dyDescent="0.3">
      <c r="M96" s="64">
        <v>119.477853</v>
      </c>
      <c r="N96">
        <v>119.47993200000001</v>
      </c>
      <c r="O96">
        <v>125.37280800000001</v>
      </c>
      <c r="P96">
        <v>124.796628</v>
      </c>
      <c r="S96" s="74">
        <v>148.81402800000001</v>
      </c>
      <c r="T96">
        <v>148.37704199999999</v>
      </c>
      <c r="U96">
        <v>155.95786799999999</v>
      </c>
      <c r="V96">
        <v>157.01875200000001</v>
      </c>
    </row>
    <row r="97" spans="13:22" x14ac:dyDescent="0.3">
      <c r="M97" s="64">
        <v>119.56447799999999</v>
      </c>
      <c r="N97">
        <v>119.576061</v>
      </c>
      <c r="O97">
        <v>125.47705500000001</v>
      </c>
      <c r="P97">
        <v>124.909488</v>
      </c>
      <c r="S97" s="74">
        <v>148.899663</v>
      </c>
      <c r="T97">
        <v>148.45465799999999</v>
      </c>
      <c r="U97">
        <v>156.07577699999999</v>
      </c>
      <c r="V97">
        <v>157.26159899999999</v>
      </c>
    </row>
    <row r="98" spans="13:22" x14ac:dyDescent="0.3">
      <c r="M98" s="64">
        <v>119.64942000000001</v>
      </c>
      <c r="N98">
        <v>119.679714</v>
      </c>
      <c r="O98">
        <v>125.588331</v>
      </c>
      <c r="P98">
        <v>125.02927800000001</v>
      </c>
      <c r="S98" s="74">
        <v>148.98539700000001</v>
      </c>
      <c r="T98">
        <v>148.531284</v>
      </c>
      <c r="U98">
        <v>156.20616000000001</v>
      </c>
      <c r="V98">
        <v>157.488606</v>
      </c>
    </row>
    <row r="99" spans="13:22" x14ac:dyDescent="0.3">
      <c r="M99" s="64">
        <v>119.73366900000001</v>
      </c>
      <c r="N99">
        <v>119.780001</v>
      </c>
      <c r="O99">
        <v>125.72792099999999</v>
      </c>
      <c r="P99">
        <v>125.133228</v>
      </c>
      <c r="S99" s="74">
        <v>149.07360600000001</v>
      </c>
      <c r="T99">
        <v>148.61632499999999</v>
      </c>
      <c r="U99">
        <v>156.366342</v>
      </c>
      <c r="V99">
        <v>161.43504300000001</v>
      </c>
    </row>
    <row r="100" spans="13:22" x14ac:dyDescent="0.3">
      <c r="M100" s="64">
        <v>119.821185</v>
      </c>
      <c r="N100">
        <v>119.893158</v>
      </c>
      <c r="O100">
        <v>125.85078</v>
      </c>
      <c r="P100">
        <v>125.234802</v>
      </c>
      <c r="S100" s="74">
        <v>149.16320099999999</v>
      </c>
      <c r="T100">
        <v>148.70492999999999</v>
      </c>
      <c r="U100">
        <v>156.50959499999999</v>
      </c>
      <c r="V100">
        <v>161.59344300000001</v>
      </c>
    </row>
    <row r="101" spans="13:22" x14ac:dyDescent="0.3">
      <c r="M101" s="64">
        <v>119.91493800000001</v>
      </c>
      <c r="N101">
        <v>120.00384</v>
      </c>
      <c r="O101">
        <v>125.98452899999999</v>
      </c>
      <c r="P101">
        <v>125.348949</v>
      </c>
      <c r="S101" s="74">
        <v>149.257746</v>
      </c>
      <c r="T101">
        <v>148.78125900000001</v>
      </c>
      <c r="U101">
        <v>156.64205699999999</v>
      </c>
      <c r="V101">
        <v>161.745507</v>
      </c>
    </row>
    <row r="102" spans="13:22" x14ac:dyDescent="0.3">
      <c r="M102" s="64">
        <v>120.004533</v>
      </c>
      <c r="N102">
        <v>120.141846</v>
      </c>
      <c r="O102">
        <v>126.122337</v>
      </c>
      <c r="P102">
        <v>125.457849</v>
      </c>
      <c r="S102" s="74">
        <v>149.35337999999999</v>
      </c>
      <c r="T102">
        <v>148.86372600000001</v>
      </c>
      <c r="U102">
        <v>156.802041</v>
      </c>
      <c r="V102">
        <v>161.85450599999999</v>
      </c>
    </row>
    <row r="103" spans="13:22" x14ac:dyDescent="0.3">
      <c r="M103" s="64">
        <v>120.092742</v>
      </c>
      <c r="N103">
        <v>123.595461</v>
      </c>
      <c r="O103">
        <v>126.28202400000001</v>
      </c>
      <c r="P103">
        <v>125.59961699999999</v>
      </c>
      <c r="S103" s="74">
        <v>149.44713300000001</v>
      </c>
      <c r="T103">
        <v>148.94520299999999</v>
      </c>
      <c r="U103">
        <v>157.008456</v>
      </c>
      <c r="V103">
        <v>161.97677100000001</v>
      </c>
    </row>
    <row r="104" spans="13:22" x14ac:dyDescent="0.3">
      <c r="M104" s="64">
        <v>120.203226</v>
      </c>
      <c r="N104">
        <v>123.79464900000001</v>
      </c>
      <c r="O104">
        <v>126.45656099999999</v>
      </c>
      <c r="P104">
        <v>125.7201</v>
      </c>
      <c r="S104" s="74">
        <v>149.54682600000001</v>
      </c>
      <c r="T104">
        <v>149.03034299999999</v>
      </c>
      <c r="U104">
        <v>157.256055</v>
      </c>
      <c r="V104">
        <v>162.061218</v>
      </c>
    </row>
    <row r="105" spans="13:22" x14ac:dyDescent="0.3">
      <c r="M105" s="64">
        <v>120.30153300000001</v>
      </c>
      <c r="N105">
        <v>123.972354</v>
      </c>
      <c r="O105">
        <v>126.651096</v>
      </c>
      <c r="P105">
        <v>125.862759</v>
      </c>
      <c r="S105" s="74">
        <v>149.66146800000001</v>
      </c>
      <c r="T105">
        <v>149.11904699999999</v>
      </c>
      <c r="U105">
        <v>157.59720899999999</v>
      </c>
      <c r="V105">
        <v>162.13675499999999</v>
      </c>
    </row>
    <row r="106" spans="13:22" x14ac:dyDescent="0.3">
      <c r="M106" s="64">
        <v>120.406572</v>
      </c>
      <c r="N106">
        <v>124.09481700000001</v>
      </c>
      <c r="O106">
        <v>126.875826</v>
      </c>
      <c r="P106">
        <v>126.020763</v>
      </c>
      <c r="S106" s="74">
        <v>149.77749600000001</v>
      </c>
      <c r="T106">
        <v>149.20557299999999</v>
      </c>
      <c r="U106">
        <v>161.05785299999999</v>
      </c>
      <c r="V106">
        <v>162.21229199999999</v>
      </c>
    </row>
    <row r="107" spans="13:22" x14ac:dyDescent="0.3">
      <c r="M107" s="64">
        <v>120.513195</v>
      </c>
      <c r="N107">
        <v>124.219161</v>
      </c>
      <c r="O107">
        <v>127.184409</v>
      </c>
      <c r="P107">
        <v>126.235197</v>
      </c>
      <c r="S107" s="74">
        <v>149.949657</v>
      </c>
      <c r="T107">
        <v>149.30031600000001</v>
      </c>
      <c r="U107">
        <v>161.273079</v>
      </c>
      <c r="V107">
        <v>162.290502</v>
      </c>
    </row>
    <row r="108" spans="13:22" x14ac:dyDescent="0.3">
      <c r="M108" s="64">
        <v>120.6216</v>
      </c>
      <c r="N108">
        <v>124.405182</v>
      </c>
      <c r="O108">
        <v>127.593081</v>
      </c>
      <c r="P108">
        <v>126.38627099999999</v>
      </c>
      <c r="S108" s="74">
        <v>153.444357</v>
      </c>
      <c r="T108">
        <v>149.44376700000001</v>
      </c>
      <c r="U108">
        <v>161.396928</v>
      </c>
      <c r="V108">
        <v>162.37504799999999</v>
      </c>
    </row>
    <row r="109" spans="13:22" x14ac:dyDescent="0.3">
      <c r="M109" s="64">
        <v>123.76336499999999</v>
      </c>
      <c r="N109">
        <v>124.465869</v>
      </c>
      <c r="O109">
        <v>130.37161499999999</v>
      </c>
      <c r="P109">
        <v>126.63288</v>
      </c>
      <c r="S109" s="74">
        <v>153.655326</v>
      </c>
      <c r="T109">
        <v>152.674533</v>
      </c>
      <c r="U109">
        <v>161.50008600000001</v>
      </c>
      <c r="V109">
        <v>162.44721899999999</v>
      </c>
    </row>
    <row r="110" spans="13:22" x14ac:dyDescent="0.3">
      <c r="M110" s="64">
        <v>124.018884</v>
      </c>
      <c r="N110">
        <v>124.527942</v>
      </c>
      <c r="O110">
        <v>130.58733599999999</v>
      </c>
      <c r="P110">
        <v>129.66970499999999</v>
      </c>
      <c r="S110" s="74">
        <v>153.76858200000001</v>
      </c>
      <c r="T110">
        <v>152.89866900000001</v>
      </c>
      <c r="U110">
        <v>161.59492800000001</v>
      </c>
      <c r="V110">
        <v>162.52909199999999</v>
      </c>
    </row>
    <row r="111" spans="13:22" x14ac:dyDescent="0.3">
      <c r="M111" s="64">
        <v>124.11045900000001</v>
      </c>
      <c r="N111">
        <v>124.592787</v>
      </c>
      <c r="O111">
        <v>130.800681</v>
      </c>
      <c r="P111">
        <v>129.90057300000001</v>
      </c>
      <c r="S111" s="74">
        <v>153.86580000000001</v>
      </c>
      <c r="T111">
        <v>153.06578099999999</v>
      </c>
      <c r="U111">
        <v>161.687196</v>
      </c>
      <c r="V111">
        <v>162.60462899999999</v>
      </c>
    </row>
    <row r="112" spans="13:22" x14ac:dyDescent="0.3">
      <c r="M112" s="64">
        <v>124.213914</v>
      </c>
      <c r="N112">
        <v>124.659711</v>
      </c>
      <c r="O112">
        <v>130.91690700000001</v>
      </c>
      <c r="P112">
        <v>130.12688700000001</v>
      </c>
      <c r="S112" s="74">
        <v>154.01944800000001</v>
      </c>
      <c r="T112">
        <v>153.19032300000001</v>
      </c>
      <c r="U112">
        <v>161.77065300000001</v>
      </c>
      <c r="V112">
        <v>162.67818600000001</v>
      </c>
    </row>
    <row r="113" spans="13:22" x14ac:dyDescent="0.3">
      <c r="M113" s="64">
        <v>124.339545</v>
      </c>
      <c r="N113">
        <v>124.720794</v>
      </c>
      <c r="O113">
        <v>130.98927599999999</v>
      </c>
      <c r="P113">
        <v>130.293207</v>
      </c>
      <c r="S113" s="74">
        <v>154.08399600000001</v>
      </c>
      <c r="T113">
        <v>153.356841</v>
      </c>
      <c r="U113">
        <v>161.84787299999999</v>
      </c>
      <c r="V113">
        <v>162.75609900000001</v>
      </c>
    </row>
    <row r="114" spans="13:22" x14ac:dyDescent="0.3">
      <c r="M114" s="64">
        <v>124.406667</v>
      </c>
      <c r="N114">
        <v>124.78187699999999</v>
      </c>
      <c r="O114">
        <v>131.064615</v>
      </c>
      <c r="P114">
        <v>130.44725099999999</v>
      </c>
      <c r="S114" s="74">
        <v>154.24388099999999</v>
      </c>
      <c r="T114">
        <v>153.41772599999999</v>
      </c>
      <c r="U114">
        <v>161.93133</v>
      </c>
      <c r="V114">
        <v>162.84420900000001</v>
      </c>
    </row>
    <row r="115" spans="13:22" x14ac:dyDescent="0.3">
      <c r="M115" s="64">
        <v>124.47616499999999</v>
      </c>
      <c r="N115">
        <v>124.84880099999999</v>
      </c>
      <c r="O115">
        <v>131.14025100000001</v>
      </c>
      <c r="P115">
        <v>130.60159200000001</v>
      </c>
      <c r="S115" s="74">
        <v>154.306647</v>
      </c>
      <c r="T115">
        <v>153.564741</v>
      </c>
      <c r="U115">
        <v>162.00221400000001</v>
      </c>
      <c r="V115">
        <v>162.924993</v>
      </c>
    </row>
    <row r="116" spans="13:22" x14ac:dyDescent="0.3">
      <c r="M116" s="64">
        <v>124.582095</v>
      </c>
      <c r="N116">
        <v>124.911072</v>
      </c>
      <c r="O116">
        <v>131.22024300000001</v>
      </c>
      <c r="P116">
        <v>130.74860699999999</v>
      </c>
      <c r="S116" s="74">
        <v>154.36624499999999</v>
      </c>
      <c r="T116">
        <v>153.62146799999999</v>
      </c>
      <c r="U116">
        <v>162.08210700000001</v>
      </c>
      <c r="V116">
        <v>163.01181600000001</v>
      </c>
    </row>
    <row r="117" spans="13:22" x14ac:dyDescent="0.3">
      <c r="M117" s="64">
        <v>124.640109</v>
      </c>
      <c r="N117">
        <v>124.97958</v>
      </c>
      <c r="O117">
        <v>131.324589</v>
      </c>
      <c r="P117">
        <v>130.87008</v>
      </c>
      <c r="S117" s="74">
        <v>154.43306999999999</v>
      </c>
      <c r="T117">
        <v>153.678393</v>
      </c>
      <c r="U117">
        <v>162.154674</v>
      </c>
      <c r="V117">
        <v>163.10586599999999</v>
      </c>
    </row>
    <row r="118" spans="13:22" x14ac:dyDescent="0.3">
      <c r="M118" s="64">
        <v>124.699905</v>
      </c>
      <c r="N118">
        <v>125.050167</v>
      </c>
      <c r="O118">
        <v>131.449725</v>
      </c>
      <c r="P118">
        <v>131.01244199999999</v>
      </c>
      <c r="S118" s="74">
        <v>154.49722199999999</v>
      </c>
      <c r="T118">
        <v>153.73482300000001</v>
      </c>
      <c r="U118">
        <v>162.23397299999999</v>
      </c>
      <c r="V118">
        <v>163.19377800000001</v>
      </c>
    </row>
    <row r="119" spans="13:22" x14ac:dyDescent="0.3">
      <c r="M119" s="64">
        <v>124.817319</v>
      </c>
      <c r="N119">
        <v>125.11669500000001</v>
      </c>
      <c r="O119">
        <v>131.56446600000001</v>
      </c>
      <c r="P119">
        <v>131.135301</v>
      </c>
      <c r="S119" s="74">
        <v>154.563255</v>
      </c>
      <c r="T119">
        <v>153.79481699999999</v>
      </c>
      <c r="U119">
        <v>162.30743100000001</v>
      </c>
      <c r="V119">
        <v>163.30040099999999</v>
      </c>
    </row>
    <row r="120" spans="13:22" x14ac:dyDescent="0.3">
      <c r="M120" s="64">
        <v>124.881669</v>
      </c>
      <c r="N120">
        <v>125.18352</v>
      </c>
      <c r="O120">
        <v>131.669703</v>
      </c>
      <c r="P120">
        <v>131.22756899999999</v>
      </c>
      <c r="S120" s="74">
        <v>154.625328</v>
      </c>
      <c r="T120">
        <v>153.85302899999999</v>
      </c>
      <c r="U120">
        <v>162.40326300000001</v>
      </c>
      <c r="V120">
        <v>163.40801400000001</v>
      </c>
    </row>
    <row r="121" spans="13:22" x14ac:dyDescent="0.3">
      <c r="M121" s="64">
        <v>124.945821</v>
      </c>
      <c r="N121">
        <v>125.25084</v>
      </c>
      <c r="O121">
        <v>131.78513699999999</v>
      </c>
      <c r="P121">
        <v>131.303898</v>
      </c>
      <c r="S121" s="74">
        <v>154.69165799999999</v>
      </c>
      <c r="T121">
        <v>153.91589400000001</v>
      </c>
      <c r="U121">
        <v>162.48998700000001</v>
      </c>
      <c r="V121">
        <v>163.49186700000001</v>
      </c>
    </row>
    <row r="122" spans="13:22" x14ac:dyDescent="0.3">
      <c r="M122" s="64">
        <v>125.013042</v>
      </c>
      <c r="N122">
        <v>125.320635</v>
      </c>
      <c r="O122">
        <v>131.8878</v>
      </c>
      <c r="P122">
        <v>131.42111399999999</v>
      </c>
      <c r="S122" s="74">
        <v>154.75897800000001</v>
      </c>
      <c r="T122">
        <v>153.97470000000001</v>
      </c>
      <c r="U122">
        <v>162.571167</v>
      </c>
      <c r="V122">
        <v>163.60155900000001</v>
      </c>
    </row>
    <row r="123" spans="13:22" x14ac:dyDescent="0.3">
      <c r="M123" s="64">
        <v>125.076204</v>
      </c>
      <c r="N123">
        <v>125.390034</v>
      </c>
      <c r="O123">
        <v>131.99798699999999</v>
      </c>
      <c r="P123">
        <v>131.532588</v>
      </c>
      <c r="S123" s="74">
        <v>154.826199</v>
      </c>
      <c r="T123">
        <v>154.03835699999999</v>
      </c>
      <c r="U123">
        <v>162.65799000000001</v>
      </c>
      <c r="V123">
        <v>163.70897400000001</v>
      </c>
    </row>
    <row r="124" spans="13:22" x14ac:dyDescent="0.3">
      <c r="M124" s="64">
        <v>125.139762</v>
      </c>
      <c r="N124">
        <v>125.46359099999999</v>
      </c>
      <c r="O124">
        <v>132.105501</v>
      </c>
      <c r="P124">
        <v>131.62990500000001</v>
      </c>
      <c r="S124" s="74">
        <v>154.89193499999999</v>
      </c>
      <c r="T124">
        <v>154.09983600000001</v>
      </c>
      <c r="U124">
        <v>162.73877400000001</v>
      </c>
      <c r="V124">
        <v>163.8252</v>
      </c>
    </row>
    <row r="125" spans="13:22" x14ac:dyDescent="0.3">
      <c r="M125" s="64">
        <v>125.20985400000001</v>
      </c>
      <c r="N125">
        <v>125.53605899999999</v>
      </c>
      <c r="O125">
        <v>132.210342</v>
      </c>
      <c r="P125">
        <v>131.73939899999999</v>
      </c>
      <c r="S125" s="74">
        <v>154.95727500000001</v>
      </c>
      <c r="T125">
        <v>154.16091900000001</v>
      </c>
      <c r="U125">
        <v>162.830646</v>
      </c>
      <c r="V125">
        <v>163.93815900000001</v>
      </c>
    </row>
    <row r="126" spans="13:22" x14ac:dyDescent="0.3">
      <c r="M126" s="64">
        <v>125.280936</v>
      </c>
      <c r="N126">
        <v>125.607141</v>
      </c>
      <c r="O126">
        <v>132.31429199999999</v>
      </c>
      <c r="P126">
        <v>131.84364600000001</v>
      </c>
      <c r="S126" s="74">
        <v>155.03112899999999</v>
      </c>
      <c r="T126">
        <v>154.22279399999999</v>
      </c>
      <c r="U126">
        <v>162.91311300000001</v>
      </c>
      <c r="V126">
        <v>164.05715699999999</v>
      </c>
    </row>
    <row r="127" spans="13:22" x14ac:dyDescent="0.3">
      <c r="M127" s="64">
        <v>125.34885</v>
      </c>
      <c r="N127">
        <v>125.682975</v>
      </c>
      <c r="O127">
        <v>132.43447800000001</v>
      </c>
      <c r="P127">
        <v>131.94779399999999</v>
      </c>
      <c r="S127" s="74">
        <v>155.09567699999999</v>
      </c>
      <c r="T127">
        <v>154.28516400000001</v>
      </c>
      <c r="U127">
        <v>163.00320300000001</v>
      </c>
      <c r="V127">
        <v>164.169522</v>
      </c>
    </row>
    <row r="128" spans="13:22" x14ac:dyDescent="0.3">
      <c r="M128" s="64">
        <v>125.416764</v>
      </c>
      <c r="N128">
        <v>125.757621</v>
      </c>
      <c r="O128">
        <v>132.53466599999999</v>
      </c>
      <c r="P128">
        <v>132.050061</v>
      </c>
      <c r="S128" s="74">
        <v>155.163591</v>
      </c>
      <c r="T128">
        <v>154.346148</v>
      </c>
      <c r="U128">
        <v>163.094877</v>
      </c>
      <c r="V128">
        <v>164.30238</v>
      </c>
    </row>
    <row r="129" spans="13:22" x14ac:dyDescent="0.3">
      <c r="M129" s="64">
        <v>125.486163</v>
      </c>
      <c r="N129">
        <v>125.833653</v>
      </c>
      <c r="O129">
        <v>132.63762600000001</v>
      </c>
      <c r="P129">
        <v>132.17688000000001</v>
      </c>
      <c r="S129" s="74">
        <v>155.23269300000001</v>
      </c>
      <c r="T129">
        <v>154.40960699999999</v>
      </c>
      <c r="U129">
        <v>163.18704600000001</v>
      </c>
      <c r="V129">
        <v>164.467017</v>
      </c>
    </row>
    <row r="130" spans="13:22" x14ac:dyDescent="0.3">
      <c r="M130" s="64">
        <v>125.55526500000001</v>
      </c>
      <c r="N130">
        <v>125.906616</v>
      </c>
      <c r="O130">
        <v>132.76028700000001</v>
      </c>
      <c r="P130">
        <v>132.28538399999999</v>
      </c>
      <c r="S130" s="74">
        <v>155.30694299999999</v>
      </c>
      <c r="T130">
        <v>154.47217499999999</v>
      </c>
      <c r="U130">
        <v>163.29257999999999</v>
      </c>
      <c r="V130">
        <v>164.68164899999999</v>
      </c>
    </row>
    <row r="131" spans="13:22" x14ac:dyDescent="0.3">
      <c r="M131" s="64">
        <v>125.627436</v>
      </c>
      <c r="N131">
        <v>125.981559</v>
      </c>
      <c r="O131">
        <v>132.863643</v>
      </c>
      <c r="P131">
        <v>132.39200700000001</v>
      </c>
      <c r="S131" s="74">
        <v>155.377827</v>
      </c>
      <c r="T131">
        <v>154.53702000000001</v>
      </c>
      <c r="U131">
        <v>163.38781800000001</v>
      </c>
      <c r="V131">
        <v>165.02131800000001</v>
      </c>
    </row>
    <row r="132" spans="13:22" x14ac:dyDescent="0.3">
      <c r="M132" s="64">
        <v>125.702082</v>
      </c>
      <c r="N132">
        <v>126.061848</v>
      </c>
      <c r="O132">
        <v>132.99669900000001</v>
      </c>
      <c r="P132">
        <v>132.52110300000001</v>
      </c>
      <c r="S132" s="74">
        <v>155.45336399999999</v>
      </c>
      <c r="T132">
        <v>154.604142</v>
      </c>
      <c r="U132">
        <v>163.50255899999999</v>
      </c>
      <c r="V132">
        <v>168.643629</v>
      </c>
    </row>
    <row r="133" spans="13:22" x14ac:dyDescent="0.3">
      <c r="M133" s="64">
        <v>125.776926</v>
      </c>
      <c r="N133">
        <v>126.14144400000001</v>
      </c>
      <c r="O133">
        <v>133.125102</v>
      </c>
      <c r="P133">
        <v>132.62861699999999</v>
      </c>
      <c r="S133" s="74">
        <v>155.525139</v>
      </c>
      <c r="T133">
        <v>154.670571</v>
      </c>
      <c r="U133">
        <v>163.62571500000001</v>
      </c>
      <c r="V133">
        <v>168.779754</v>
      </c>
    </row>
    <row r="134" spans="13:22" x14ac:dyDescent="0.3">
      <c r="M134" s="64">
        <v>125.848602</v>
      </c>
      <c r="N134">
        <v>126.22163399999999</v>
      </c>
      <c r="O134">
        <v>133.23558600000001</v>
      </c>
      <c r="P134">
        <v>132.77295899999999</v>
      </c>
      <c r="S134" s="74">
        <v>155.60226</v>
      </c>
      <c r="T134">
        <v>154.737495</v>
      </c>
      <c r="U134">
        <v>163.760256</v>
      </c>
      <c r="V134">
        <v>168.89934600000001</v>
      </c>
    </row>
    <row r="135" spans="13:22" x14ac:dyDescent="0.3">
      <c r="M135" s="64">
        <v>125.929485</v>
      </c>
      <c r="N135">
        <v>126.302814</v>
      </c>
      <c r="O135">
        <v>133.38111599999999</v>
      </c>
      <c r="P135">
        <v>132.89809500000001</v>
      </c>
      <c r="S135" s="74">
        <v>155.675421</v>
      </c>
      <c r="T135">
        <v>154.80679499999999</v>
      </c>
      <c r="U135">
        <v>163.895094</v>
      </c>
      <c r="V135">
        <v>169.00874099999999</v>
      </c>
    </row>
    <row r="136" spans="13:22" x14ac:dyDescent="0.3">
      <c r="M136" s="64">
        <v>126.005517</v>
      </c>
      <c r="N136">
        <v>126.381816</v>
      </c>
      <c r="O136">
        <v>133.52773500000001</v>
      </c>
      <c r="P136">
        <v>133.042833</v>
      </c>
      <c r="S136" s="74">
        <v>155.74828500000001</v>
      </c>
      <c r="T136">
        <v>154.874709</v>
      </c>
      <c r="U136">
        <v>164.014983</v>
      </c>
      <c r="V136">
        <v>169.114473</v>
      </c>
    </row>
    <row r="137" spans="13:22" x14ac:dyDescent="0.3">
      <c r="M137" s="64">
        <v>126.085212</v>
      </c>
      <c r="N137">
        <v>126.46566900000001</v>
      </c>
      <c r="O137">
        <v>133.69207499999999</v>
      </c>
      <c r="P137">
        <v>133.19321400000001</v>
      </c>
      <c r="S137" s="74">
        <v>155.82877199999999</v>
      </c>
      <c r="T137">
        <v>154.94816700000001</v>
      </c>
      <c r="U137">
        <v>164.16011700000001</v>
      </c>
      <c r="V137">
        <v>169.195851</v>
      </c>
    </row>
    <row r="138" spans="13:22" x14ac:dyDescent="0.3">
      <c r="M138" s="64">
        <v>126.16262999999999</v>
      </c>
      <c r="N138">
        <v>126.55368</v>
      </c>
      <c r="O138">
        <v>133.85760300000001</v>
      </c>
      <c r="P138">
        <v>133.32191399999999</v>
      </c>
      <c r="S138" s="74">
        <v>155.906982</v>
      </c>
      <c r="T138">
        <v>155.022021</v>
      </c>
      <c r="U138">
        <v>164.364552</v>
      </c>
      <c r="V138">
        <v>169.27109100000001</v>
      </c>
    </row>
    <row r="139" spans="13:22" x14ac:dyDescent="0.3">
      <c r="M139" s="64">
        <v>126.240345</v>
      </c>
      <c r="N139">
        <v>126.63882</v>
      </c>
      <c r="O139">
        <v>134.04788099999999</v>
      </c>
      <c r="P139">
        <v>133.473681</v>
      </c>
      <c r="S139" s="74">
        <v>155.98232100000001</v>
      </c>
      <c r="T139">
        <v>155.09409299999999</v>
      </c>
      <c r="U139">
        <v>164.68263899999999</v>
      </c>
      <c r="V139">
        <v>169.353261</v>
      </c>
    </row>
    <row r="140" spans="13:22" x14ac:dyDescent="0.3">
      <c r="M140" s="64">
        <v>126.323604</v>
      </c>
      <c r="N140">
        <v>126.72376199999999</v>
      </c>
      <c r="O140">
        <v>134.27686800000001</v>
      </c>
      <c r="P140">
        <v>133.70365799999999</v>
      </c>
      <c r="S140" s="74">
        <v>156.06270900000001</v>
      </c>
      <c r="T140">
        <v>155.16477900000001</v>
      </c>
      <c r="U140">
        <v>168.103386</v>
      </c>
      <c r="V140">
        <v>169.42572899999999</v>
      </c>
    </row>
    <row r="141" spans="13:22" x14ac:dyDescent="0.3">
      <c r="M141" s="64">
        <v>126.401517</v>
      </c>
      <c r="N141">
        <v>126.814545</v>
      </c>
      <c r="O141">
        <v>134.51813100000001</v>
      </c>
      <c r="P141">
        <v>133.937298</v>
      </c>
      <c r="S141" s="74">
        <v>156.13784999999999</v>
      </c>
      <c r="T141">
        <v>155.23556400000001</v>
      </c>
      <c r="U141">
        <v>168.34227300000001</v>
      </c>
      <c r="V141">
        <v>169.51819499999999</v>
      </c>
    </row>
    <row r="142" spans="13:22" x14ac:dyDescent="0.3">
      <c r="M142" s="64">
        <v>126.487251</v>
      </c>
      <c r="N142">
        <v>126.90889199999999</v>
      </c>
      <c r="O142">
        <v>134.838099</v>
      </c>
      <c r="P142">
        <v>134.277264</v>
      </c>
      <c r="S142" s="74">
        <v>156.21813900000001</v>
      </c>
      <c r="T142">
        <v>155.312883</v>
      </c>
      <c r="U142">
        <v>168.51611700000001</v>
      </c>
      <c r="V142">
        <v>169.59383099999999</v>
      </c>
    </row>
    <row r="143" spans="13:22" x14ac:dyDescent="0.3">
      <c r="M143" s="64">
        <v>126.568134</v>
      </c>
      <c r="N143">
        <v>126.997992</v>
      </c>
      <c r="O143">
        <v>135.519813</v>
      </c>
      <c r="P143">
        <v>137.25805500000001</v>
      </c>
      <c r="S143" s="74">
        <v>156.30090300000001</v>
      </c>
      <c r="T143">
        <v>155.386044</v>
      </c>
      <c r="U143">
        <v>168.636897</v>
      </c>
      <c r="V143">
        <v>169.66728900000001</v>
      </c>
    </row>
    <row r="144" spans="13:22" x14ac:dyDescent="0.3">
      <c r="M144" s="64">
        <v>126.652779</v>
      </c>
      <c r="N144">
        <v>127.097982</v>
      </c>
      <c r="O144">
        <v>138.015702</v>
      </c>
      <c r="P144">
        <v>137.49209099999999</v>
      </c>
      <c r="S144" s="74">
        <v>156.37960799999999</v>
      </c>
      <c r="T144">
        <v>155.45801700000001</v>
      </c>
      <c r="U144">
        <v>168.73708500000001</v>
      </c>
      <c r="V144">
        <v>169.74114299999999</v>
      </c>
    </row>
    <row r="145" spans="13:22" x14ac:dyDescent="0.3">
      <c r="M145" s="64">
        <v>126.73881</v>
      </c>
      <c r="N145">
        <v>127.19846699999999</v>
      </c>
      <c r="O145">
        <v>138.24884700000001</v>
      </c>
      <c r="P145">
        <v>137.690586</v>
      </c>
      <c r="S145" s="74">
        <v>156.46039200000001</v>
      </c>
      <c r="T145">
        <v>155.53266300000001</v>
      </c>
      <c r="U145">
        <v>168.82974899999999</v>
      </c>
      <c r="V145">
        <v>169.814007</v>
      </c>
    </row>
    <row r="146" spans="13:22" x14ac:dyDescent="0.3">
      <c r="M146" s="64">
        <v>126.825534</v>
      </c>
      <c r="N146">
        <v>127.301922</v>
      </c>
      <c r="O146">
        <v>138.44437199999999</v>
      </c>
      <c r="P146">
        <v>137.88343800000001</v>
      </c>
      <c r="S146" s="74">
        <v>156.54701700000001</v>
      </c>
      <c r="T146">
        <v>155.61166499999999</v>
      </c>
      <c r="U146">
        <v>168.92122499999999</v>
      </c>
      <c r="V146">
        <v>169.89924600000001</v>
      </c>
    </row>
    <row r="147" spans="13:22" x14ac:dyDescent="0.3">
      <c r="M147" s="64">
        <v>126.91998</v>
      </c>
      <c r="N147">
        <v>127.424286</v>
      </c>
      <c r="O147">
        <v>138.62960100000001</v>
      </c>
      <c r="P147">
        <v>138.028671</v>
      </c>
      <c r="S147" s="74">
        <v>156.63166200000001</v>
      </c>
      <c r="T147">
        <v>155.69819100000001</v>
      </c>
      <c r="U147">
        <v>169.00141500000001</v>
      </c>
      <c r="V147">
        <v>169.97805</v>
      </c>
    </row>
    <row r="148" spans="13:22" x14ac:dyDescent="0.3">
      <c r="M148" s="64">
        <v>127.00729800000001</v>
      </c>
      <c r="N148">
        <v>127.53090899999999</v>
      </c>
      <c r="O148">
        <v>138.76137</v>
      </c>
      <c r="P148">
        <v>138.15925200000001</v>
      </c>
      <c r="S148" s="74">
        <v>156.71660399999999</v>
      </c>
      <c r="T148">
        <v>155.78729100000001</v>
      </c>
      <c r="U148">
        <v>169.08190200000001</v>
      </c>
      <c r="V148">
        <v>170.057547</v>
      </c>
    </row>
    <row r="149" spans="13:22" x14ac:dyDescent="0.3">
      <c r="M149" s="64">
        <v>127.096695</v>
      </c>
      <c r="N149">
        <v>127.67099399999999</v>
      </c>
      <c r="O149">
        <v>138.89244600000001</v>
      </c>
      <c r="P149">
        <v>138.30101999999999</v>
      </c>
      <c r="S149" s="74">
        <v>156.80065500000001</v>
      </c>
      <c r="T149">
        <v>155.87490600000001</v>
      </c>
      <c r="U149">
        <v>169.15734</v>
      </c>
      <c r="V149">
        <v>170.141796</v>
      </c>
    </row>
    <row r="150" spans="13:22" x14ac:dyDescent="0.3">
      <c r="M150" s="64">
        <v>127.190547</v>
      </c>
      <c r="N150">
        <v>127.83058200000001</v>
      </c>
      <c r="O150">
        <v>139.019958</v>
      </c>
      <c r="P150">
        <v>138.42882900000001</v>
      </c>
      <c r="S150" s="74">
        <v>156.889161</v>
      </c>
      <c r="T150">
        <v>155.95727400000001</v>
      </c>
      <c r="U150">
        <v>169.23366899999999</v>
      </c>
      <c r="V150">
        <v>170.23356899999999</v>
      </c>
    </row>
    <row r="151" spans="13:22" x14ac:dyDescent="0.3">
      <c r="M151" s="64">
        <v>127.284993</v>
      </c>
      <c r="N151">
        <v>131.17826700000001</v>
      </c>
      <c r="O151">
        <v>139.14004499999999</v>
      </c>
      <c r="P151">
        <v>138.567825</v>
      </c>
      <c r="S151" s="74">
        <v>156.97420199999999</v>
      </c>
      <c r="T151">
        <v>156.048948</v>
      </c>
      <c r="U151">
        <v>169.31019599999999</v>
      </c>
      <c r="V151">
        <v>170.326233</v>
      </c>
    </row>
    <row r="152" spans="13:22" x14ac:dyDescent="0.3">
      <c r="M152" s="64">
        <v>127.378845</v>
      </c>
      <c r="N152">
        <v>131.325579</v>
      </c>
      <c r="O152">
        <v>139.259241</v>
      </c>
      <c r="P152">
        <v>138.70860300000001</v>
      </c>
      <c r="S152" s="74">
        <v>157.069143</v>
      </c>
      <c r="T152">
        <v>156.14507699999999</v>
      </c>
      <c r="U152">
        <v>169.38860399999999</v>
      </c>
      <c r="V152">
        <v>170.41176899999999</v>
      </c>
    </row>
    <row r="153" spans="13:22" x14ac:dyDescent="0.3">
      <c r="M153" s="64">
        <v>127.474281</v>
      </c>
      <c r="N153">
        <v>131.494968</v>
      </c>
      <c r="O153">
        <v>139.36883399999999</v>
      </c>
      <c r="P153">
        <v>138.82670999999999</v>
      </c>
      <c r="S153" s="74">
        <v>157.16863799999999</v>
      </c>
      <c r="T153">
        <v>156.24575999999999</v>
      </c>
      <c r="U153">
        <v>169.47582299999999</v>
      </c>
      <c r="V153">
        <v>170.51314500000001</v>
      </c>
    </row>
    <row r="154" spans="13:22" x14ac:dyDescent="0.3">
      <c r="M154" s="64">
        <v>127.56961800000001</v>
      </c>
      <c r="N154">
        <v>131.613372</v>
      </c>
      <c r="O154">
        <v>139.48555500000001</v>
      </c>
      <c r="P154">
        <v>138.94026299999999</v>
      </c>
      <c r="S154" s="74">
        <v>157.26110399999999</v>
      </c>
      <c r="T154">
        <v>156.340305</v>
      </c>
      <c r="U154">
        <v>169.55660700000001</v>
      </c>
      <c r="V154">
        <v>170.61620400000001</v>
      </c>
    </row>
    <row r="155" spans="13:22" x14ac:dyDescent="0.3">
      <c r="M155" s="64">
        <v>127.668024</v>
      </c>
      <c r="N155">
        <v>131.73741899999999</v>
      </c>
      <c r="O155">
        <v>139.59247500000001</v>
      </c>
      <c r="P155">
        <v>139.047777</v>
      </c>
      <c r="S155" s="74">
        <v>157.38039900000001</v>
      </c>
      <c r="T155">
        <v>156.439503</v>
      </c>
      <c r="U155">
        <v>169.64045999999999</v>
      </c>
      <c r="V155">
        <v>170.72183699999999</v>
      </c>
    </row>
    <row r="156" spans="13:22" x14ac:dyDescent="0.3">
      <c r="M156" s="64">
        <v>127.770786</v>
      </c>
      <c r="N156">
        <v>131.81691599999999</v>
      </c>
      <c r="O156">
        <v>139.69840500000001</v>
      </c>
      <c r="P156">
        <v>139.177269</v>
      </c>
      <c r="S156" s="74">
        <v>160.86430799999999</v>
      </c>
      <c r="T156">
        <v>156.544443</v>
      </c>
      <c r="U156">
        <v>169.72421399999999</v>
      </c>
      <c r="V156">
        <v>170.827866</v>
      </c>
    </row>
    <row r="157" spans="13:22" x14ac:dyDescent="0.3">
      <c r="M157" s="64">
        <v>127.872063</v>
      </c>
      <c r="N157">
        <v>132.03194400000001</v>
      </c>
      <c r="O157">
        <v>139.81750199999999</v>
      </c>
      <c r="P157">
        <v>139.292406</v>
      </c>
      <c r="S157" s="74">
        <v>161.03666699999999</v>
      </c>
      <c r="T157">
        <v>156.69878399999999</v>
      </c>
      <c r="U157">
        <v>169.82271900000001</v>
      </c>
      <c r="V157">
        <v>170.93696399999999</v>
      </c>
    </row>
    <row r="158" spans="13:22" x14ac:dyDescent="0.3">
      <c r="M158" s="64">
        <v>127.985418</v>
      </c>
      <c r="N158">
        <v>132.09025500000001</v>
      </c>
      <c r="O158">
        <v>139.92135300000001</v>
      </c>
      <c r="P158">
        <v>139.397346</v>
      </c>
      <c r="S158" s="74">
        <v>161.15289300000001</v>
      </c>
      <c r="T158">
        <v>157.07577599999999</v>
      </c>
      <c r="U158">
        <v>169.91013599999999</v>
      </c>
      <c r="V158">
        <v>171.09427500000001</v>
      </c>
    </row>
    <row r="159" spans="13:22" x14ac:dyDescent="0.3">
      <c r="M159" s="64">
        <v>128.09105099999999</v>
      </c>
      <c r="N159">
        <v>132.15104099999999</v>
      </c>
      <c r="O159">
        <v>140.021343</v>
      </c>
      <c r="P159">
        <v>139.49921699999999</v>
      </c>
      <c r="S159" s="74">
        <v>161.26129800000001</v>
      </c>
      <c r="T159">
        <v>160.18041600000001</v>
      </c>
      <c r="U159">
        <v>170.00200799999999</v>
      </c>
      <c r="V159">
        <v>171.22445999999999</v>
      </c>
    </row>
    <row r="160" spans="13:22" x14ac:dyDescent="0.3">
      <c r="M160" s="64">
        <v>128.23291800000001</v>
      </c>
      <c r="N160">
        <v>132.21222299999999</v>
      </c>
      <c r="O160">
        <v>140.11559099999999</v>
      </c>
      <c r="P160">
        <v>139.61573999999999</v>
      </c>
      <c r="S160" s="74">
        <v>161.44672499999999</v>
      </c>
      <c r="T160">
        <v>160.40969999999999</v>
      </c>
      <c r="U160">
        <v>170.093682</v>
      </c>
      <c r="V160">
        <v>171.36721800000001</v>
      </c>
    </row>
    <row r="161" spans="13:22" x14ac:dyDescent="0.3">
      <c r="M161" s="64">
        <v>131.297067</v>
      </c>
      <c r="N161">
        <v>132.27459300000001</v>
      </c>
      <c r="O161">
        <v>140.22379799999999</v>
      </c>
      <c r="P161">
        <v>139.720977</v>
      </c>
      <c r="S161" s="74">
        <v>161.57849400000001</v>
      </c>
      <c r="T161">
        <v>160.536123</v>
      </c>
      <c r="U161">
        <v>170.190405</v>
      </c>
      <c r="V161">
        <v>171.56403</v>
      </c>
    </row>
    <row r="162" spans="13:22" x14ac:dyDescent="0.3">
      <c r="M162" s="64">
        <v>131.51724300000001</v>
      </c>
      <c r="N162">
        <v>132.34022999999999</v>
      </c>
      <c r="O162">
        <v>140.328045</v>
      </c>
      <c r="P162">
        <v>139.84938</v>
      </c>
      <c r="S162" s="74">
        <v>161.64135899999999</v>
      </c>
      <c r="T162">
        <v>160.666605</v>
      </c>
      <c r="U162">
        <v>170.29524599999999</v>
      </c>
      <c r="V162">
        <v>171.78371100000001</v>
      </c>
    </row>
    <row r="163" spans="13:22" x14ac:dyDescent="0.3">
      <c r="M163" s="64">
        <v>131.64940799999999</v>
      </c>
      <c r="N163">
        <v>132.40547100000001</v>
      </c>
      <c r="O163">
        <v>140.43516299999999</v>
      </c>
      <c r="P163">
        <v>139.97352599999999</v>
      </c>
      <c r="S163" s="74">
        <v>161.69838300000001</v>
      </c>
      <c r="T163">
        <v>160.74234000000001</v>
      </c>
      <c r="U163">
        <v>170.39523600000001</v>
      </c>
      <c r="V163">
        <v>175.69510199999999</v>
      </c>
    </row>
    <row r="164" spans="13:22" x14ac:dyDescent="0.3">
      <c r="M164" s="64">
        <v>131.76622800000001</v>
      </c>
      <c r="N164">
        <v>132.478137</v>
      </c>
      <c r="O164">
        <v>140.550399</v>
      </c>
      <c r="P164">
        <v>140.07272399999999</v>
      </c>
      <c r="S164" s="74">
        <v>161.75966399999999</v>
      </c>
      <c r="T164">
        <v>160.900542</v>
      </c>
      <c r="U164">
        <v>170.50156200000001</v>
      </c>
      <c r="V164">
        <v>175.87894499999999</v>
      </c>
    </row>
    <row r="165" spans="13:22" x14ac:dyDescent="0.3">
      <c r="M165" s="64">
        <v>131.91799499999999</v>
      </c>
      <c r="N165">
        <v>132.54318000000001</v>
      </c>
      <c r="O165">
        <v>140.67781199999999</v>
      </c>
      <c r="P165">
        <v>140.18132700000001</v>
      </c>
      <c r="S165" s="74">
        <v>161.82074700000001</v>
      </c>
      <c r="T165">
        <v>160.95934800000001</v>
      </c>
      <c r="U165">
        <v>170.61392699999999</v>
      </c>
      <c r="V165">
        <v>176.00358600000001</v>
      </c>
    </row>
    <row r="166" spans="13:22" x14ac:dyDescent="0.3">
      <c r="M166" s="64">
        <v>132.03501299999999</v>
      </c>
      <c r="N166">
        <v>132.61277699999999</v>
      </c>
      <c r="O166">
        <v>140.81255100000001</v>
      </c>
      <c r="P166">
        <v>140.28587099999999</v>
      </c>
      <c r="S166" s="74">
        <v>161.88737399999999</v>
      </c>
      <c r="T166">
        <v>161.015184</v>
      </c>
      <c r="U166">
        <v>170.72995499999999</v>
      </c>
      <c r="V166">
        <v>176.10426899999999</v>
      </c>
    </row>
    <row r="167" spans="13:22" x14ac:dyDescent="0.3">
      <c r="M167" s="64">
        <v>132.139062</v>
      </c>
      <c r="N167">
        <v>132.67989900000001</v>
      </c>
      <c r="O167">
        <v>140.92481699999999</v>
      </c>
      <c r="P167">
        <v>140.41160099999999</v>
      </c>
      <c r="S167" s="74">
        <v>161.94974400000001</v>
      </c>
      <c r="T167">
        <v>161.07270299999999</v>
      </c>
      <c r="U167">
        <v>170.85400200000001</v>
      </c>
      <c r="V167">
        <v>176.195052</v>
      </c>
    </row>
    <row r="168" spans="13:22" x14ac:dyDescent="0.3">
      <c r="M168" s="64">
        <v>132.20054099999999</v>
      </c>
      <c r="N168">
        <v>132.74603099999999</v>
      </c>
      <c r="O168">
        <v>141.06084300000001</v>
      </c>
      <c r="P168">
        <v>140.51614499999999</v>
      </c>
      <c r="S168" s="74">
        <v>162.013104</v>
      </c>
      <c r="T168">
        <v>161.13576599999999</v>
      </c>
      <c r="U168">
        <v>170.99913599999999</v>
      </c>
      <c r="V168">
        <v>176.26890599999999</v>
      </c>
    </row>
    <row r="169" spans="13:22" x14ac:dyDescent="0.3">
      <c r="M169" s="64">
        <v>132.26548500000001</v>
      </c>
      <c r="N169">
        <v>132.81493499999999</v>
      </c>
      <c r="O169">
        <v>141.21251100000001</v>
      </c>
      <c r="P169">
        <v>140.64266699999999</v>
      </c>
      <c r="S169" s="74">
        <v>162.077652</v>
      </c>
      <c r="T169">
        <v>161.19863100000001</v>
      </c>
      <c r="U169">
        <v>171.14823000000001</v>
      </c>
      <c r="V169">
        <v>176.35275899999999</v>
      </c>
    </row>
    <row r="170" spans="13:22" x14ac:dyDescent="0.3">
      <c r="M170" s="64">
        <v>132.328845</v>
      </c>
      <c r="N170">
        <v>132.881958</v>
      </c>
      <c r="O170">
        <v>141.39140399999999</v>
      </c>
      <c r="P170">
        <v>140.750181</v>
      </c>
      <c r="S170" s="74">
        <v>162.13962599999999</v>
      </c>
      <c r="T170">
        <v>161.25882300000001</v>
      </c>
      <c r="U170">
        <v>171.32583600000001</v>
      </c>
      <c r="V170">
        <v>176.42403899999999</v>
      </c>
    </row>
    <row r="171" spans="13:22" x14ac:dyDescent="0.3">
      <c r="M171" s="64">
        <v>132.39586800000001</v>
      </c>
      <c r="N171">
        <v>132.952248</v>
      </c>
      <c r="O171">
        <v>141.56564399999999</v>
      </c>
      <c r="P171">
        <v>140.91184799999999</v>
      </c>
      <c r="S171" s="74">
        <v>162.20219399999999</v>
      </c>
      <c r="T171">
        <v>161.319312</v>
      </c>
      <c r="U171">
        <v>171.55373399999999</v>
      </c>
      <c r="V171">
        <v>176.505516</v>
      </c>
    </row>
    <row r="172" spans="13:22" x14ac:dyDescent="0.3">
      <c r="M172" s="64">
        <v>132.458337</v>
      </c>
      <c r="N172">
        <v>133.016796</v>
      </c>
      <c r="O172">
        <v>141.79364100000001</v>
      </c>
      <c r="P172">
        <v>141.10103699999999</v>
      </c>
      <c r="S172" s="74">
        <v>162.26604900000001</v>
      </c>
      <c r="T172">
        <v>161.375643</v>
      </c>
      <c r="U172">
        <v>171.86093099999999</v>
      </c>
      <c r="V172">
        <v>176.578677</v>
      </c>
    </row>
    <row r="173" spans="13:22" x14ac:dyDescent="0.3">
      <c r="M173" s="64">
        <v>132.522786</v>
      </c>
      <c r="N173">
        <v>133.09015500000001</v>
      </c>
      <c r="O173">
        <v>142.03332</v>
      </c>
      <c r="P173">
        <v>141.28715700000001</v>
      </c>
      <c r="S173" s="74">
        <v>162.331785</v>
      </c>
      <c r="T173">
        <v>161.435934</v>
      </c>
      <c r="U173">
        <v>175.33959300000001</v>
      </c>
      <c r="V173">
        <v>176.64837299999999</v>
      </c>
    </row>
    <row r="174" spans="13:22" x14ac:dyDescent="0.3">
      <c r="M174" s="64">
        <v>132.59188800000001</v>
      </c>
      <c r="N174">
        <v>133.16064299999999</v>
      </c>
      <c r="O174">
        <v>142.28616600000001</v>
      </c>
      <c r="P174">
        <v>141.52446</v>
      </c>
      <c r="S174" s="74">
        <v>162.40128300000001</v>
      </c>
      <c r="T174">
        <v>161.49711600000001</v>
      </c>
      <c r="U174">
        <v>175.53709799999999</v>
      </c>
      <c r="V174">
        <v>176.752026</v>
      </c>
    </row>
    <row r="175" spans="13:22" x14ac:dyDescent="0.3">
      <c r="M175" s="64">
        <v>132.66099</v>
      </c>
      <c r="N175">
        <v>133.23865499999999</v>
      </c>
      <c r="O175">
        <v>142.56534600000001</v>
      </c>
      <c r="P175">
        <v>141.98876999999999</v>
      </c>
      <c r="S175" s="74">
        <v>162.46721700000001</v>
      </c>
      <c r="T175">
        <v>161.55889199999999</v>
      </c>
      <c r="U175">
        <v>175.670649</v>
      </c>
      <c r="V175">
        <v>176.82785999999999</v>
      </c>
    </row>
    <row r="176" spans="13:22" x14ac:dyDescent="0.3">
      <c r="M176" s="64">
        <v>132.728013</v>
      </c>
      <c r="N176">
        <v>133.31557799999999</v>
      </c>
      <c r="O176">
        <v>142.92837900000001</v>
      </c>
      <c r="P176">
        <v>142.767504</v>
      </c>
      <c r="S176" s="74">
        <v>162.53730899999999</v>
      </c>
      <c r="T176">
        <v>161.61235199999999</v>
      </c>
      <c r="U176">
        <v>175.804992</v>
      </c>
      <c r="V176">
        <v>176.90933699999999</v>
      </c>
    </row>
    <row r="177" spans="13:22" x14ac:dyDescent="0.3">
      <c r="M177" s="64">
        <v>132.79652100000001</v>
      </c>
      <c r="N177">
        <v>133.39062000000001</v>
      </c>
      <c r="O177">
        <v>145.675926</v>
      </c>
      <c r="P177">
        <v>145.12162499999999</v>
      </c>
      <c r="S177" s="74">
        <v>162.609084</v>
      </c>
      <c r="T177">
        <v>161.67313799999999</v>
      </c>
      <c r="U177">
        <v>175.91082299999999</v>
      </c>
      <c r="V177">
        <v>176.99012099999999</v>
      </c>
    </row>
    <row r="178" spans="13:22" x14ac:dyDescent="0.3">
      <c r="M178" s="64">
        <v>132.862257</v>
      </c>
      <c r="N178">
        <v>133.47001800000001</v>
      </c>
      <c r="O178">
        <v>145.93718699999999</v>
      </c>
      <c r="P178">
        <v>145.41704100000001</v>
      </c>
      <c r="S178" s="74">
        <v>162.67858200000001</v>
      </c>
      <c r="T178">
        <v>161.734815</v>
      </c>
      <c r="U178">
        <v>176.00516999999999</v>
      </c>
      <c r="V178">
        <v>177.068331</v>
      </c>
    </row>
    <row r="179" spans="13:22" x14ac:dyDescent="0.3">
      <c r="M179" s="64">
        <v>132.93482399999999</v>
      </c>
      <c r="N179">
        <v>133.55129700000001</v>
      </c>
      <c r="O179">
        <v>146.148156</v>
      </c>
      <c r="P179">
        <v>145.609497</v>
      </c>
      <c r="S179" s="74">
        <v>162.75273300000001</v>
      </c>
      <c r="T179">
        <v>161.79866999999999</v>
      </c>
      <c r="U179">
        <v>176.08446900000001</v>
      </c>
      <c r="V179">
        <v>177.16911300000001</v>
      </c>
    </row>
    <row r="180" spans="13:22" x14ac:dyDescent="0.3">
      <c r="M180" s="64">
        <v>133.00224299999999</v>
      </c>
      <c r="N180">
        <v>133.62881400000001</v>
      </c>
      <c r="O180">
        <v>146.316159</v>
      </c>
      <c r="P180">
        <v>145.78908300000001</v>
      </c>
      <c r="S180" s="74">
        <v>162.82332</v>
      </c>
      <c r="T180">
        <v>161.85906</v>
      </c>
      <c r="U180">
        <v>176.15921399999999</v>
      </c>
      <c r="V180">
        <v>177.249897</v>
      </c>
    </row>
    <row r="181" spans="13:22" x14ac:dyDescent="0.3">
      <c r="M181" s="64">
        <v>133.07530499999999</v>
      </c>
      <c r="N181">
        <v>133.71306300000001</v>
      </c>
      <c r="O181">
        <v>146.45416499999999</v>
      </c>
      <c r="P181">
        <v>145.95966000000001</v>
      </c>
      <c r="S181" s="74">
        <v>162.89757</v>
      </c>
      <c r="T181">
        <v>161.924004</v>
      </c>
      <c r="U181">
        <v>176.23940400000001</v>
      </c>
      <c r="V181">
        <v>177.34236300000001</v>
      </c>
    </row>
    <row r="182" spans="13:22" x14ac:dyDescent="0.3">
      <c r="M182" s="64">
        <v>133.147773</v>
      </c>
      <c r="N182">
        <v>133.794837</v>
      </c>
      <c r="O182">
        <v>146.597319</v>
      </c>
      <c r="P182">
        <v>146.10370499999999</v>
      </c>
      <c r="S182" s="74">
        <v>162.973602</v>
      </c>
      <c r="T182">
        <v>161.98894799999999</v>
      </c>
      <c r="U182">
        <v>176.325534</v>
      </c>
      <c r="V182">
        <v>177.43176</v>
      </c>
    </row>
    <row r="183" spans="13:22" x14ac:dyDescent="0.3">
      <c r="M183" s="64">
        <v>133.218063</v>
      </c>
      <c r="N183">
        <v>133.87275</v>
      </c>
      <c r="O183">
        <v>146.733048</v>
      </c>
      <c r="P183">
        <v>146.26339200000001</v>
      </c>
      <c r="S183" s="74">
        <v>163.047753</v>
      </c>
      <c r="T183">
        <v>162.054585</v>
      </c>
      <c r="U183">
        <v>176.40611999999999</v>
      </c>
      <c r="V183">
        <v>177.52293900000001</v>
      </c>
    </row>
    <row r="184" spans="13:22" x14ac:dyDescent="0.3">
      <c r="M184" s="64">
        <v>133.294095</v>
      </c>
      <c r="N184">
        <v>133.953633</v>
      </c>
      <c r="O184">
        <v>146.846205</v>
      </c>
      <c r="P184">
        <v>146.389815</v>
      </c>
      <c r="S184" s="74">
        <v>163.12695299999999</v>
      </c>
      <c r="T184">
        <v>162.11586600000001</v>
      </c>
      <c r="U184">
        <v>176.48848799999999</v>
      </c>
      <c r="V184">
        <v>177.62787900000001</v>
      </c>
    </row>
    <row r="185" spans="13:22" x14ac:dyDescent="0.3">
      <c r="M185" s="64">
        <v>133.36666199999999</v>
      </c>
      <c r="N185">
        <v>134.03382300000001</v>
      </c>
      <c r="O185">
        <v>146.95441199999999</v>
      </c>
      <c r="P185">
        <v>146.518317</v>
      </c>
      <c r="S185" s="74">
        <v>163.20308399999999</v>
      </c>
      <c r="T185">
        <v>162.182097</v>
      </c>
      <c r="U185">
        <v>176.56877700000001</v>
      </c>
      <c r="V185">
        <v>177.72529499999999</v>
      </c>
    </row>
    <row r="186" spans="13:22" x14ac:dyDescent="0.3">
      <c r="M186" s="64">
        <v>133.43932799999999</v>
      </c>
      <c r="N186">
        <v>134.12005199999999</v>
      </c>
      <c r="O186">
        <v>147.041631</v>
      </c>
      <c r="P186">
        <v>146.66602499999999</v>
      </c>
      <c r="S186" s="74">
        <v>163.27763100000001</v>
      </c>
      <c r="T186">
        <v>162.247536</v>
      </c>
      <c r="U186">
        <v>176.648076</v>
      </c>
      <c r="V186">
        <v>177.83795699999999</v>
      </c>
    </row>
    <row r="187" spans="13:22" x14ac:dyDescent="0.3">
      <c r="M187" s="64">
        <v>133.51288500000001</v>
      </c>
      <c r="N187">
        <v>134.20192499999999</v>
      </c>
      <c r="O187">
        <v>147.15686700000001</v>
      </c>
      <c r="P187">
        <v>146.78442899999999</v>
      </c>
      <c r="S187" s="74">
        <v>163.35079200000001</v>
      </c>
      <c r="T187">
        <v>162.31713300000001</v>
      </c>
      <c r="U187">
        <v>176.74539300000001</v>
      </c>
      <c r="V187">
        <v>177.94458</v>
      </c>
    </row>
    <row r="188" spans="13:22" x14ac:dyDescent="0.3">
      <c r="M188" s="64">
        <v>133.590699</v>
      </c>
      <c r="N188">
        <v>134.28577799999999</v>
      </c>
      <c r="O188">
        <v>147.26240100000001</v>
      </c>
      <c r="P188">
        <v>146.899665</v>
      </c>
      <c r="S188" s="74">
        <v>163.428111</v>
      </c>
      <c r="T188">
        <v>162.381384</v>
      </c>
      <c r="U188">
        <v>176.828553</v>
      </c>
      <c r="V188">
        <v>178.06357800000001</v>
      </c>
    </row>
    <row r="189" spans="13:22" x14ac:dyDescent="0.3">
      <c r="M189" s="64">
        <v>133.66287</v>
      </c>
      <c r="N189">
        <v>134.373492</v>
      </c>
      <c r="O189">
        <v>147.37456800000001</v>
      </c>
      <c r="P189">
        <v>146.99322000000001</v>
      </c>
      <c r="S189" s="74">
        <v>163.50839999999999</v>
      </c>
      <c r="T189">
        <v>162.44989200000001</v>
      </c>
      <c r="U189">
        <v>176.91596999999999</v>
      </c>
      <c r="V189">
        <v>178.176537</v>
      </c>
    </row>
    <row r="190" spans="13:22" x14ac:dyDescent="0.3">
      <c r="M190" s="64">
        <v>133.73731799999999</v>
      </c>
      <c r="N190">
        <v>134.46279000000001</v>
      </c>
      <c r="O190">
        <v>147.47614200000001</v>
      </c>
      <c r="P190">
        <v>147.10439700000001</v>
      </c>
      <c r="S190" s="74">
        <v>163.59116399999999</v>
      </c>
      <c r="T190">
        <v>162.518598</v>
      </c>
      <c r="U190">
        <v>177.006753</v>
      </c>
      <c r="V190">
        <v>178.30870200000001</v>
      </c>
    </row>
    <row r="191" spans="13:22" x14ac:dyDescent="0.3">
      <c r="M191" s="64">
        <v>133.81612200000001</v>
      </c>
      <c r="N191">
        <v>134.553969</v>
      </c>
      <c r="O191">
        <v>147.576627</v>
      </c>
      <c r="P191">
        <v>147.20765399999999</v>
      </c>
      <c r="S191" s="74">
        <v>163.671156</v>
      </c>
      <c r="T191">
        <v>162.588987</v>
      </c>
      <c r="U191">
        <v>177.098229</v>
      </c>
      <c r="V191">
        <v>178.46967599999999</v>
      </c>
    </row>
    <row r="192" spans="13:22" x14ac:dyDescent="0.3">
      <c r="M192" s="64">
        <v>133.891659</v>
      </c>
      <c r="N192">
        <v>134.64831599999999</v>
      </c>
      <c r="O192">
        <v>147.68097299999999</v>
      </c>
      <c r="P192">
        <v>147.31249500000001</v>
      </c>
      <c r="S192" s="74">
        <v>163.75510800000001</v>
      </c>
      <c r="T192">
        <v>162.664029</v>
      </c>
      <c r="U192">
        <v>177.19752600000001</v>
      </c>
      <c r="V192">
        <v>178.625799</v>
      </c>
    </row>
    <row r="193" spans="13:22" x14ac:dyDescent="0.3">
      <c r="M193" s="64">
        <v>133.971057</v>
      </c>
      <c r="N193">
        <v>134.74592999999999</v>
      </c>
      <c r="O193">
        <v>147.795714</v>
      </c>
      <c r="P193">
        <v>147.41001</v>
      </c>
      <c r="S193" s="74">
        <v>163.834902</v>
      </c>
      <c r="T193">
        <v>162.73877400000001</v>
      </c>
      <c r="U193">
        <v>177.29058599999999</v>
      </c>
      <c r="V193">
        <v>178.77152699999999</v>
      </c>
    </row>
    <row r="194" spans="13:22" x14ac:dyDescent="0.3">
      <c r="M194" s="64">
        <v>134.04431700000001</v>
      </c>
      <c r="N194">
        <v>134.842356</v>
      </c>
      <c r="O194">
        <v>147.91490999999999</v>
      </c>
      <c r="P194">
        <v>147.51663300000001</v>
      </c>
      <c r="S194" s="74">
        <v>163.91608199999999</v>
      </c>
      <c r="T194">
        <v>162.81401399999999</v>
      </c>
      <c r="U194">
        <v>177.393348</v>
      </c>
      <c r="V194">
        <v>179.020017</v>
      </c>
    </row>
    <row r="195" spans="13:22" x14ac:dyDescent="0.3">
      <c r="M195" s="64">
        <v>134.12490299999999</v>
      </c>
      <c r="N195">
        <v>134.938683</v>
      </c>
      <c r="O195">
        <v>148.01846399999999</v>
      </c>
      <c r="P195">
        <v>147.62642399999999</v>
      </c>
      <c r="S195" s="74">
        <v>164.001915</v>
      </c>
      <c r="T195">
        <v>162.889353</v>
      </c>
      <c r="U195">
        <v>177.50422800000001</v>
      </c>
      <c r="V195">
        <v>182.88547199999999</v>
      </c>
    </row>
    <row r="196" spans="13:22" x14ac:dyDescent="0.3">
      <c r="M196" s="64">
        <v>134.20865699999999</v>
      </c>
      <c r="N196">
        <v>135.03768299999999</v>
      </c>
      <c r="O196">
        <v>148.118652</v>
      </c>
      <c r="P196">
        <v>147.75255000000001</v>
      </c>
      <c r="S196" s="74">
        <v>164.08586700000001</v>
      </c>
      <c r="T196">
        <v>162.96429599999999</v>
      </c>
      <c r="U196">
        <v>177.620553</v>
      </c>
      <c r="V196">
        <v>183.085947</v>
      </c>
    </row>
    <row r="197" spans="13:22" x14ac:dyDescent="0.3">
      <c r="M197" s="64">
        <v>134.291223</v>
      </c>
      <c r="N197">
        <v>135.13598999999999</v>
      </c>
      <c r="O197">
        <v>148.23052200000001</v>
      </c>
      <c r="P197">
        <v>147.863133</v>
      </c>
      <c r="S197" s="74">
        <v>164.176749</v>
      </c>
      <c r="T197">
        <v>163.04082299999999</v>
      </c>
      <c r="U197">
        <v>177.73232400000001</v>
      </c>
      <c r="V197">
        <v>183.19197600000001</v>
      </c>
    </row>
    <row r="198" spans="13:22" x14ac:dyDescent="0.3">
      <c r="M198" s="64">
        <v>134.374878</v>
      </c>
      <c r="N198">
        <v>135.275283</v>
      </c>
      <c r="O198">
        <v>148.339125</v>
      </c>
      <c r="P198">
        <v>147.97262699999999</v>
      </c>
      <c r="S198" s="74">
        <v>164.266245</v>
      </c>
      <c r="T198">
        <v>163.119924</v>
      </c>
      <c r="U198">
        <v>177.86211299999999</v>
      </c>
      <c r="V198">
        <v>183.301569</v>
      </c>
    </row>
    <row r="199" spans="13:22" x14ac:dyDescent="0.3">
      <c r="M199" s="64">
        <v>134.45793900000001</v>
      </c>
      <c r="N199">
        <v>135.42764399999999</v>
      </c>
      <c r="O199">
        <v>148.443273</v>
      </c>
      <c r="P199">
        <v>148.08182400000001</v>
      </c>
      <c r="S199" s="74">
        <v>164.35881000000001</v>
      </c>
      <c r="T199">
        <v>163.20724200000001</v>
      </c>
      <c r="U199">
        <v>178.029819</v>
      </c>
      <c r="V199">
        <v>183.39759900000001</v>
      </c>
    </row>
    <row r="200" spans="13:22" x14ac:dyDescent="0.3">
      <c r="M200" s="64">
        <v>134.540604</v>
      </c>
      <c r="N200">
        <v>135.58644000000001</v>
      </c>
      <c r="O200">
        <v>148.54682700000001</v>
      </c>
      <c r="P200">
        <v>148.18775400000001</v>
      </c>
      <c r="S200" s="74">
        <v>164.45731499999999</v>
      </c>
      <c r="T200">
        <v>163.287036</v>
      </c>
      <c r="U200">
        <v>178.19811899999999</v>
      </c>
      <c r="V200">
        <v>183.47947199999999</v>
      </c>
    </row>
    <row r="201" spans="13:22" x14ac:dyDescent="0.3">
      <c r="M201" s="64">
        <v>134.62604099999999</v>
      </c>
      <c r="N201">
        <v>138.83175900000001</v>
      </c>
      <c r="O201">
        <v>148.67166599999999</v>
      </c>
      <c r="P201">
        <v>148.310811</v>
      </c>
      <c r="S201" s="74">
        <v>164.56403700000001</v>
      </c>
      <c r="T201">
        <v>163.36811700000001</v>
      </c>
      <c r="U201">
        <v>178.369587</v>
      </c>
      <c r="V201">
        <v>183.56263200000001</v>
      </c>
    </row>
    <row r="202" spans="13:22" x14ac:dyDescent="0.3">
      <c r="M202" s="64">
        <v>134.70791399999999</v>
      </c>
      <c r="N202">
        <v>139.02698699999999</v>
      </c>
      <c r="O202">
        <v>148.79907900000001</v>
      </c>
      <c r="P202">
        <v>148.41802799999999</v>
      </c>
      <c r="S202" s="74">
        <v>164.66996700000001</v>
      </c>
      <c r="T202">
        <v>163.453158</v>
      </c>
      <c r="U202">
        <v>178.525611</v>
      </c>
      <c r="V202">
        <v>183.63688200000001</v>
      </c>
    </row>
    <row r="203" spans="13:22" x14ac:dyDescent="0.3">
      <c r="M203" s="64">
        <v>134.79513299999999</v>
      </c>
      <c r="N203">
        <v>139.21231499999999</v>
      </c>
      <c r="O203">
        <v>148.913127</v>
      </c>
      <c r="P203">
        <v>148.566429</v>
      </c>
      <c r="S203" s="74">
        <v>164.80718100000001</v>
      </c>
      <c r="T203">
        <v>163.541169</v>
      </c>
      <c r="U203">
        <v>178.73380800000001</v>
      </c>
      <c r="V203">
        <v>183.706479</v>
      </c>
    </row>
    <row r="204" spans="13:22" x14ac:dyDescent="0.3">
      <c r="M204" s="64">
        <v>134.88502500000001</v>
      </c>
      <c r="N204">
        <v>139.29884100000001</v>
      </c>
      <c r="O204">
        <v>149.05618200000001</v>
      </c>
      <c r="P204">
        <v>148.67691300000001</v>
      </c>
      <c r="S204" s="74">
        <v>167.925681</v>
      </c>
      <c r="T204">
        <v>163.62680399999999</v>
      </c>
      <c r="U204">
        <v>182.384928</v>
      </c>
      <c r="V204">
        <v>183.79617300000001</v>
      </c>
    </row>
    <row r="205" spans="13:22" x14ac:dyDescent="0.3">
      <c r="M205" s="64">
        <v>134.97254100000001</v>
      </c>
      <c r="N205">
        <v>139.39754400000001</v>
      </c>
      <c r="O205">
        <v>149.194287</v>
      </c>
      <c r="P205">
        <v>148.79739599999999</v>
      </c>
      <c r="S205" s="74">
        <v>168.08863500000001</v>
      </c>
      <c r="T205">
        <v>163.71095399999999</v>
      </c>
      <c r="U205">
        <v>182.61708300000001</v>
      </c>
      <c r="V205">
        <v>183.87141299999999</v>
      </c>
    </row>
    <row r="206" spans="13:22" x14ac:dyDescent="0.3">
      <c r="M206" s="64">
        <v>135.065403</v>
      </c>
      <c r="N206">
        <v>139.54792499999999</v>
      </c>
      <c r="O206">
        <v>149.34427199999999</v>
      </c>
      <c r="P206">
        <v>148.927482</v>
      </c>
      <c r="S206" s="74">
        <v>168.20367300000001</v>
      </c>
      <c r="T206">
        <v>163.80045000000001</v>
      </c>
      <c r="U206">
        <v>182.811519</v>
      </c>
      <c r="V206">
        <v>183.94823700000001</v>
      </c>
    </row>
    <row r="207" spans="13:22" x14ac:dyDescent="0.3">
      <c r="M207" s="64">
        <v>135.15579</v>
      </c>
      <c r="N207">
        <v>139.75483500000001</v>
      </c>
      <c r="O207">
        <v>149.50029599999999</v>
      </c>
      <c r="P207">
        <v>149.126274</v>
      </c>
      <c r="S207" s="74">
        <v>168.29099099999999</v>
      </c>
      <c r="T207">
        <v>163.89826199999999</v>
      </c>
      <c r="U207">
        <v>182.93616</v>
      </c>
      <c r="V207">
        <v>184.026051</v>
      </c>
    </row>
    <row r="208" spans="13:22" x14ac:dyDescent="0.3">
      <c r="M208" s="64">
        <v>135.254493</v>
      </c>
      <c r="N208">
        <v>139.81364099999999</v>
      </c>
      <c r="O208">
        <v>149.66760600000001</v>
      </c>
      <c r="P208">
        <v>149.30843400000001</v>
      </c>
      <c r="S208" s="74">
        <v>168.546708</v>
      </c>
      <c r="T208">
        <v>164.012013</v>
      </c>
      <c r="U208">
        <v>183.06931499999999</v>
      </c>
      <c r="V208">
        <v>184.10624100000001</v>
      </c>
    </row>
    <row r="209" spans="13:22" x14ac:dyDescent="0.3">
      <c r="M209" s="64">
        <v>135.36062100000001</v>
      </c>
      <c r="N209">
        <v>139.87135799999999</v>
      </c>
      <c r="O209">
        <v>149.83947000000001</v>
      </c>
      <c r="P209">
        <v>149.514948</v>
      </c>
      <c r="S209" s="74">
        <v>168.605118</v>
      </c>
      <c r="T209">
        <v>164.12724900000001</v>
      </c>
      <c r="U209">
        <v>183.15673200000001</v>
      </c>
      <c r="V209">
        <v>184.19246999999999</v>
      </c>
    </row>
    <row r="210" spans="13:22" x14ac:dyDescent="0.3">
      <c r="M210" s="64">
        <v>135.468234</v>
      </c>
      <c r="N210">
        <v>139.93164899999999</v>
      </c>
      <c r="O210">
        <v>150.04459800000001</v>
      </c>
      <c r="P210">
        <v>149.736906</v>
      </c>
      <c r="S210" s="74">
        <v>168.660855</v>
      </c>
      <c r="T210">
        <v>164.27822399999999</v>
      </c>
      <c r="U210">
        <v>183.24830700000001</v>
      </c>
      <c r="V210">
        <v>184.27196699999999</v>
      </c>
    </row>
    <row r="211" spans="13:22" x14ac:dyDescent="0.3">
      <c r="M211" s="64">
        <v>135.57099600000001</v>
      </c>
      <c r="N211">
        <v>139.99590000000001</v>
      </c>
      <c r="O211">
        <v>150.30140399999999</v>
      </c>
      <c r="P211">
        <v>150.11657099999999</v>
      </c>
      <c r="S211" s="74">
        <v>168.723027</v>
      </c>
      <c r="T211">
        <v>164.75560200000001</v>
      </c>
      <c r="U211">
        <v>183.33215999999999</v>
      </c>
      <c r="V211">
        <v>184.353048</v>
      </c>
    </row>
    <row r="212" spans="13:22" x14ac:dyDescent="0.3">
      <c r="M212" s="64">
        <v>135.677718</v>
      </c>
      <c r="N212">
        <v>140.05896300000001</v>
      </c>
      <c r="O212">
        <v>150.61681799999999</v>
      </c>
      <c r="P212">
        <v>153.04805999999999</v>
      </c>
      <c r="S212" s="74">
        <v>168.789357</v>
      </c>
      <c r="T212">
        <v>167.57680500000001</v>
      </c>
      <c r="U212">
        <v>183.41017199999999</v>
      </c>
      <c r="V212">
        <v>184.43789100000001</v>
      </c>
    </row>
    <row r="213" spans="13:22" x14ac:dyDescent="0.3">
      <c r="M213" s="64">
        <v>135.81047699999999</v>
      </c>
      <c r="N213">
        <v>140.121432</v>
      </c>
      <c r="O213">
        <v>153.84402</v>
      </c>
      <c r="P213">
        <v>153.24863400000001</v>
      </c>
      <c r="S213" s="74">
        <v>168.85172700000001</v>
      </c>
      <c r="T213">
        <v>167.76668699999999</v>
      </c>
      <c r="U213">
        <v>183.48867899999999</v>
      </c>
      <c r="V213">
        <v>184.55352300000001</v>
      </c>
    </row>
    <row r="214" spans="13:22" x14ac:dyDescent="0.3">
      <c r="M214" s="64">
        <v>135.97590600000001</v>
      </c>
      <c r="N214">
        <v>140.185485</v>
      </c>
      <c r="O214">
        <v>154.06568100000001</v>
      </c>
      <c r="P214">
        <v>153.479997</v>
      </c>
      <c r="S214" s="74">
        <v>168.91766100000001</v>
      </c>
      <c r="T214">
        <v>167.88875400000001</v>
      </c>
      <c r="U214">
        <v>183.57075</v>
      </c>
      <c r="V214">
        <v>184.64757299999999</v>
      </c>
    </row>
    <row r="215" spans="13:22" x14ac:dyDescent="0.3">
      <c r="M215" s="64">
        <v>139.09470300000001</v>
      </c>
      <c r="N215">
        <v>140.24963700000001</v>
      </c>
      <c r="O215">
        <v>154.28041200000001</v>
      </c>
      <c r="P215">
        <v>153.65493000000001</v>
      </c>
      <c r="S215" s="74">
        <v>168.98270400000001</v>
      </c>
      <c r="T215">
        <v>167.97904199999999</v>
      </c>
      <c r="U215">
        <v>183.64975200000001</v>
      </c>
      <c r="V215">
        <v>184.76686799999999</v>
      </c>
    </row>
    <row r="216" spans="13:22" x14ac:dyDescent="0.3">
      <c r="M216" s="64">
        <v>139.274586</v>
      </c>
      <c r="N216">
        <v>140.31438299999999</v>
      </c>
      <c r="O216">
        <v>154.41584399999999</v>
      </c>
      <c r="P216">
        <v>153.835803</v>
      </c>
      <c r="S216" s="74">
        <v>169.04715300000001</v>
      </c>
      <c r="T216">
        <v>168.07180500000001</v>
      </c>
      <c r="U216">
        <v>183.737268</v>
      </c>
      <c r="V216">
        <v>184.875867</v>
      </c>
    </row>
    <row r="217" spans="13:22" x14ac:dyDescent="0.3">
      <c r="M217" s="64">
        <v>139.410315</v>
      </c>
      <c r="N217">
        <v>140.38546500000001</v>
      </c>
      <c r="O217">
        <v>154.53979200000001</v>
      </c>
      <c r="P217">
        <v>153.97281899999999</v>
      </c>
      <c r="S217" s="74">
        <v>169.10734500000001</v>
      </c>
      <c r="T217">
        <v>168.252579</v>
      </c>
      <c r="U217">
        <v>183.816765</v>
      </c>
      <c r="V217">
        <v>185.02357499999999</v>
      </c>
    </row>
    <row r="218" spans="13:22" x14ac:dyDescent="0.3">
      <c r="M218" s="64">
        <v>139.50159300000001</v>
      </c>
      <c r="N218">
        <v>140.457537</v>
      </c>
      <c r="O218">
        <v>154.633644</v>
      </c>
      <c r="P218">
        <v>154.11191400000001</v>
      </c>
      <c r="S218" s="74">
        <v>169.167438</v>
      </c>
      <c r="T218">
        <v>168.303168</v>
      </c>
      <c r="U218">
        <v>183.90348900000001</v>
      </c>
      <c r="V218">
        <v>185.15148300000001</v>
      </c>
    </row>
    <row r="219" spans="13:22" x14ac:dyDescent="0.3">
      <c r="M219" s="64">
        <v>139.58871300000001</v>
      </c>
      <c r="N219">
        <v>140.52366900000001</v>
      </c>
      <c r="O219">
        <v>154.74175199999999</v>
      </c>
      <c r="P219">
        <v>154.287441</v>
      </c>
      <c r="S219" s="74">
        <v>169.23465899999999</v>
      </c>
      <c r="T219">
        <v>168.357618</v>
      </c>
      <c r="U219">
        <v>183.980313</v>
      </c>
      <c r="V219">
        <v>185.272659</v>
      </c>
    </row>
    <row r="220" spans="13:22" x14ac:dyDescent="0.3">
      <c r="M220" s="64">
        <v>139.74444</v>
      </c>
      <c r="N220">
        <v>140.59148400000001</v>
      </c>
      <c r="O220">
        <v>154.871838</v>
      </c>
      <c r="P220">
        <v>154.41188399999999</v>
      </c>
      <c r="S220" s="74">
        <v>169.29702900000001</v>
      </c>
      <c r="T220">
        <v>168.41464199999999</v>
      </c>
      <c r="U220">
        <v>184.070898</v>
      </c>
      <c r="V220">
        <v>185.41145700000001</v>
      </c>
    </row>
    <row r="221" spans="13:22" x14ac:dyDescent="0.3">
      <c r="M221" s="64">
        <v>139.81403700000001</v>
      </c>
      <c r="N221">
        <v>140.65712099999999</v>
      </c>
      <c r="O221">
        <v>154.99835999999999</v>
      </c>
      <c r="P221">
        <v>154.53167400000001</v>
      </c>
      <c r="S221" s="74">
        <v>169.362765</v>
      </c>
      <c r="T221">
        <v>168.52334400000001</v>
      </c>
      <c r="U221">
        <v>184.159899</v>
      </c>
      <c r="V221">
        <v>185.561937</v>
      </c>
    </row>
    <row r="222" spans="13:22" x14ac:dyDescent="0.3">
      <c r="M222" s="64">
        <v>139.88303999999999</v>
      </c>
      <c r="N222">
        <v>140.72830200000001</v>
      </c>
      <c r="O222">
        <v>155.104488</v>
      </c>
      <c r="P222">
        <v>154.664829</v>
      </c>
      <c r="S222" s="74">
        <v>169.42850100000001</v>
      </c>
      <c r="T222">
        <v>168.57769500000001</v>
      </c>
      <c r="U222">
        <v>184.246623</v>
      </c>
      <c r="V222">
        <v>185.70043799999999</v>
      </c>
    </row>
    <row r="223" spans="13:22" x14ac:dyDescent="0.3">
      <c r="M223" s="64">
        <v>139.94640000000001</v>
      </c>
      <c r="N223">
        <v>140.79869099999999</v>
      </c>
      <c r="O223">
        <v>155.208438</v>
      </c>
      <c r="P223">
        <v>154.779966</v>
      </c>
      <c r="S223" s="74">
        <v>169.49453399999999</v>
      </c>
      <c r="T223">
        <v>168.63561000000001</v>
      </c>
      <c r="U223">
        <v>184.340079</v>
      </c>
      <c r="V223">
        <v>185.886855</v>
      </c>
    </row>
    <row r="224" spans="13:22" x14ac:dyDescent="0.3">
      <c r="M224" s="64">
        <v>140.00877</v>
      </c>
      <c r="N224">
        <v>140.86779300000001</v>
      </c>
      <c r="O224">
        <v>155.31951599999999</v>
      </c>
      <c r="P224">
        <v>154.89044999999999</v>
      </c>
      <c r="S224" s="74">
        <v>169.56531899999999</v>
      </c>
      <c r="T224">
        <v>168.69431700000001</v>
      </c>
      <c r="U224">
        <v>184.433931</v>
      </c>
      <c r="V224">
        <v>186.12871200000001</v>
      </c>
    </row>
    <row r="225" spans="13:22" x14ac:dyDescent="0.3">
      <c r="M225" s="64">
        <v>140.07559499999999</v>
      </c>
      <c r="N225">
        <v>140.93956800000001</v>
      </c>
      <c r="O225">
        <v>155.424159</v>
      </c>
      <c r="P225">
        <v>155.006676</v>
      </c>
      <c r="S225" s="74">
        <v>169.63303500000001</v>
      </c>
      <c r="T225">
        <v>168.75371699999999</v>
      </c>
      <c r="U225">
        <v>184.534614</v>
      </c>
      <c r="V225">
        <v>186.38640899999999</v>
      </c>
    </row>
    <row r="226" spans="13:22" x14ac:dyDescent="0.3">
      <c r="M226" s="64">
        <v>140.14241999999999</v>
      </c>
      <c r="N226">
        <v>141.01094699999999</v>
      </c>
      <c r="O226">
        <v>155.511675</v>
      </c>
      <c r="P226">
        <v>155.113497</v>
      </c>
      <c r="S226" s="74">
        <v>169.70213699999999</v>
      </c>
      <c r="T226">
        <v>168.814998</v>
      </c>
      <c r="U226">
        <v>184.630347</v>
      </c>
      <c r="V226">
        <v>190.13058899999999</v>
      </c>
    </row>
    <row r="227" spans="13:22" x14ac:dyDescent="0.3">
      <c r="M227" s="64">
        <v>140.208552</v>
      </c>
      <c r="N227">
        <v>141.083811</v>
      </c>
      <c r="O227">
        <v>155.617209</v>
      </c>
      <c r="P227">
        <v>155.224377</v>
      </c>
      <c r="S227" s="74">
        <v>169.770645</v>
      </c>
      <c r="T227">
        <v>168.87340800000001</v>
      </c>
      <c r="U227">
        <v>184.748256</v>
      </c>
      <c r="V227">
        <v>190.27879200000001</v>
      </c>
    </row>
    <row r="228" spans="13:22" x14ac:dyDescent="0.3">
      <c r="M228" s="64">
        <v>140.271714</v>
      </c>
      <c r="N228">
        <v>141.16023899999999</v>
      </c>
      <c r="O228">
        <v>155.70947699999999</v>
      </c>
      <c r="P228">
        <v>155.32456500000001</v>
      </c>
      <c r="S228" s="74">
        <v>169.840935</v>
      </c>
      <c r="T228">
        <v>168.93350100000001</v>
      </c>
      <c r="U228">
        <v>184.860918</v>
      </c>
      <c r="V228">
        <v>190.40769</v>
      </c>
    </row>
    <row r="229" spans="13:22" x14ac:dyDescent="0.3">
      <c r="M229" s="64">
        <v>140.33824200000001</v>
      </c>
      <c r="N229">
        <v>141.234489</v>
      </c>
      <c r="O229">
        <v>155.80045799999999</v>
      </c>
      <c r="P229">
        <v>155.44999799999999</v>
      </c>
      <c r="S229" s="74">
        <v>169.911126</v>
      </c>
      <c r="T229">
        <v>168.994089</v>
      </c>
      <c r="U229">
        <v>184.97833199999999</v>
      </c>
      <c r="V229">
        <v>190.51629299999999</v>
      </c>
    </row>
    <row r="230" spans="13:22" x14ac:dyDescent="0.3">
      <c r="M230" s="64">
        <v>140.40615600000001</v>
      </c>
      <c r="N230">
        <v>141.31161</v>
      </c>
      <c r="O230">
        <v>155.892033</v>
      </c>
      <c r="P230">
        <v>155.54553300000001</v>
      </c>
      <c r="S230" s="74">
        <v>169.97824800000001</v>
      </c>
      <c r="T230">
        <v>169.05497399999999</v>
      </c>
      <c r="U230">
        <v>185.103072</v>
      </c>
      <c r="V230">
        <v>190.60341299999999</v>
      </c>
    </row>
    <row r="231" spans="13:22" x14ac:dyDescent="0.3">
      <c r="M231" s="64">
        <v>140.471892</v>
      </c>
      <c r="N231">
        <v>141.388632</v>
      </c>
      <c r="O231">
        <v>155.989845</v>
      </c>
      <c r="P231">
        <v>155.677302</v>
      </c>
      <c r="S231" s="74">
        <v>170.05408199999999</v>
      </c>
      <c r="T231">
        <v>169.119225</v>
      </c>
      <c r="U231">
        <v>185.21731800000001</v>
      </c>
      <c r="V231">
        <v>190.697562</v>
      </c>
    </row>
    <row r="232" spans="13:22" x14ac:dyDescent="0.3">
      <c r="M232" s="64">
        <v>140.53772699999999</v>
      </c>
      <c r="N232">
        <v>141.46842599999999</v>
      </c>
      <c r="O232">
        <v>156.090429</v>
      </c>
      <c r="P232">
        <v>155.773233</v>
      </c>
      <c r="S232" s="74">
        <v>170.125956</v>
      </c>
      <c r="T232">
        <v>169.180902</v>
      </c>
      <c r="U232">
        <v>185.35086899999999</v>
      </c>
      <c r="V232">
        <v>190.783692</v>
      </c>
    </row>
    <row r="233" spans="13:22" x14ac:dyDescent="0.3">
      <c r="M233" s="64">
        <v>140.60395800000001</v>
      </c>
      <c r="N233">
        <v>141.547527</v>
      </c>
      <c r="O233">
        <v>156.19170600000001</v>
      </c>
      <c r="P233">
        <v>155.86678800000001</v>
      </c>
      <c r="S233" s="74">
        <v>170.199612</v>
      </c>
      <c r="T233">
        <v>169.246737</v>
      </c>
      <c r="U233">
        <v>185.47511399999999</v>
      </c>
      <c r="V233">
        <v>190.860219</v>
      </c>
    </row>
    <row r="234" spans="13:22" x14ac:dyDescent="0.3">
      <c r="M234" s="64">
        <v>140.67305999999999</v>
      </c>
      <c r="N234">
        <v>141.632766</v>
      </c>
      <c r="O234">
        <v>156.28763699999999</v>
      </c>
      <c r="P234">
        <v>155.993607</v>
      </c>
      <c r="S234" s="74">
        <v>170.276634</v>
      </c>
      <c r="T234">
        <v>169.310394</v>
      </c>
      <c r="U234">
        <v>185.62084200000001</v>
      </c>
      <c r="V234">
        <v>190.941597</v>
      </c>
    </row>
    <row r="235" spans="13:22" x14ac:dyDescent="0.3">
      <c r="M235" s="64">
        <v>140.74097399999999</v>
      </c>
      <c r="N235">
        <v>141.71652</v>
      </c>
      <c r="O235">
        <v>156.390894</v>
      </c>
      <c r="P235">
        <v>156.110724</v>
      </c>
      <c r="S235" s="74">
        <v>170.353656</v>
      </c>
      <c r="T235">
        <v>169.37306100000001</v>
      </c>
      <c r="U235">
        <v>185.80250699999999</v>
      </c>
      <c r="V235">
        <v>191.02178699999999</v>
      </c>
    </row>
    <row r="236" spans="13:22" x14ac:dyDescent="0.3">
      <c r="M236" s="64">
        <v>140.80918500000001</v>
      </c>
      <c r="N236">
        <v>141.80057099999999</v>
      </c>
      <c r="O236">
        <v>156.49830900000001</v>
      </c>
      <c r="P236">
        <v>156.24081000000001</v>
      </c>
      <c r="S236" s="74">
        <v>170.428203</v>
      </c>
      <c r="T236">
        <v>169.44255899999999</v>
      </c>
      <c r="U236">
        <v>185.987934</v>
      </c>
      <c r="V236">
        <v>191.09237400000001</v>
      </c>
    </row>
    <row r="237" spans="13:22" x14ac:dyDescent="0.3">
      <c r="M237" s="64">
        <v>140.882148</v>
      </c>
      <c r="N237">
        <v>141.886899</v>
      </c>
      <c r="O237">
        <v>156.59621999999999</v>
      </c>
      <c r="P237">
        <v>156.369609</v>
      </c>
      <c r="S237" s="74">
        <v>170.50601700000001</v>
      </c>
      <c r="T237">
        <v>169.511166</v>
      </c>
      <c r="U237">
        <v>186.30394200000001</v>
      </c>
      <c r="V237">
        <v>191.189493</v>
      </c>
    </row>
    <row r="238" spans="13:22" x14ac:dyDescent="0.3">
      <c r="M238" s="64">
        <v>140.95223999999999</v>
      </c>
      <c r="N238">
        <v>141.976395</v>
      </c>
      <c r="O238">
        <v>156.70868400000001</v>
      </c>
      <c r="P238">
        <v>156.49068600000001</v>
      </c>
      <c r="S238" s="74">
        <v>170.58165299999999</v>
      </c>
      <c r="T238">
        <v>169.58175299999999</v>
      </c>
      <c r="U238">
        <v>189.58806899999999</v>
      </c>
      <c r="V238">
        <v>191.26493099999999</v>
      </c>
    </row>
    <row r="239" spans="13:22" x14ac:dyDescent="0.3">
      <c r="M239" s="64">
        <v>141.02262899999999</v>
      </c>
      <c r="N239">
        <v>142.05935700000001</v>
      </c>
      <c r="O239">
        <v>156.82481100000001</v>
      </c>
      <c r="P239">
        <v>156.61879200000001</v>
      </c>
      <c r="S239" s="74">
        <v>170.65620000000001</v>
      </c>
      <c r="T239">
        <v>169.64937</v>
      </c>
      <c r="U239">
        <v>189.81477899999999</v>
      </c>
      <c r="V239">
        <v>191.33819099999999</v>
      </c>
    </row>
    <row r="240" spans="13:22" x14ac:dyDescent="0.3">
      <c r="M240" s="64">
        <v>141.09658200000001</v>
      </c>
      <c r="N240">
        <v>142.148853</v>
      </c>
      <c r="O240">
        <v>156.982518</v>
      </c>
      <c r="P240">
        <v>156.78837899999999</v>
      </c>
      <c r="S240" s="74">
        <v>170.740746</v>
      </c>
      <c r="T240">
        <v>169.717185</v>
      </c>
      <c r="U240">
        <v>189.976248</v>
      </c>
      <c r="V240">
        <v>191.416698</v>
      </c>
    </row>
    <row r="241" spans="13:22" x14ac:dyDescent="0.3">
      <c r="M241" s="64">
        <v>141.17122800000001</v>
      </c>
      <c r="N241">
        <v>142.24725900000001</v>
      </c>
      <c r="O241">
        <v>157.14547200000001</v>
      </c>
      <c r="P241">
        <v>156.959352</v>
      </c>
      <c r="S241" s="74">
        <v>170.82044099999999</v>
      </c>
      <c r="T241">
        <v>169.78252499999999</v>
      </c>
      <c r="U241">
        <v>190.11613500000001</v>
      </c>
      <c r="V241">
        <v>191.50183799999999</v>
      </c>
    </row>
    <row r="242" spans="13:22" x14ac:dyDescent="0.3">
      <c r="M242" s="64">
        <v>141.24151800000001</v>
      </c>
      <c r="N242">
        <v>142.34259599999999</v>
      </c>
      <c r="O242">
        <v>157.30040700000001</v>
      </c>
      <c r="P242">
        <v>157.12755300000001</v>
      </c>
      <c r="S242" s="74">
        <v>170.90508600000001</v>
      </c>
      <c r="T242">
        <v>169.85429999999999</v>
      </c>
      <c r="U242">
        <v>190.213551</v>
      </c>
      <c r="V242">
        <v>191.59420499999999</v>
      </c>
    </row>
    <row r="243" spans="13:22" x14ac:dyDescent="0.3">
      <c r="M243" s="64">
        <v>141.31220400000001</v>
      </c>
      <c r="N243">
        <v>142.43209200000001</v>
      </c>
      <c r="O243">
        <v>157.49127899999999</v>
      </c>
      <c r="P243">
        <v>157.353273</v>
      </c>
      <c r="S243" s="74">
        <v>170.99032500000001</v>
      </c>
      <c r="T243">
        <v>169.927065</v>
      </c>
      <c r="U243">
        <v>190.31294700000001</v>
      </c>
      <c r="V243">
        <v>191.683998</v>
      </c>
    </row>
    <row r="244" spans="13:22" x14ac:dyDescent="0.3">
      <c r="M244" s="64">
        <v>141.38892899999999</v>
      </c>
      <c r="N244">
        <v>142.52752799999999</v>
      </c>
      <c r="O244">
        <v>157.66294500000001</v>
      </c>
      <c r="P244">
        <v>157.678785</v>
      </c>
      <c r="S244" s="74">
        <v>171.076851</v>
      </c>
      <c r="T244">
        <v>169.99705800000001</v>
      </c>
      <c r="U244">
        <v>190.39907700000001</v>
      </c>
      <c r="V244">
        <v>191.77478099999999</v>
      </c>
    </row>
    <row r="245" spans="13:22" x14ac:dyDescent="0.3">
      <c r="M245" s="64">
        <v>141.463773</v>
      </c>
      <c r="N245">
        <v>142.62890400000001</v>
      </c>
      <c r="O245">
        <v>157.850055</v>
      </c>
      <c r="P245">
        <v>160.607304</v>
      </c>
      <c r="S245" s="74">
        <v>171.16357500000001</v>
      </c>
      <c r="T245">
        <v>170.07170400000001</v>
      </c>
      <c r="U245">
        <v>190.48114799999999</v>
      </c>
      <c r="V245">
        <v>191.869821</v>
      </c>
    </row>
    <row r="246" spans="13:22" x14ac:dyDescent="0.3">
      <c r="M246" s="64">
        <v>141.53832</v>
      </c>
      <c r="N246">
        <v>142.727013</v>
      </c>
      <c r="O246">
        <v>158.04488699999999</v>
      </c>
      <c r="P246">
        <v>160.86846600000001</v>
      </c>
      <c r="S246" s="74">
        <v>171.24930900000001</v>
      </c>
      <c r="T246">
        <v>170.14437000000001</v>
      </c>
      <c r="U246">
        <v>190.55777399999999</v>
      </c>
      <c r="V246">
        <v>191.96961300000001</v>
      </c>
    </row>
    <row r="247" spans="13:22" x14ac:dyDescent="0.3">
      <c r="M247" s="64">
        <v>141.62187599999999</v>
      </c>
      <c r="N247">
        <v>142.82581500000001</v>
      </c>
      <c r="O247">
        <v>158.27585400000001</v>
      </c>
      <c r="P247">
        <v>161.03072700000001</v>
      </c>
      <c r="S247" s="74">
        <v>171.33306300000001</v>
      </c>
      <c r="T247">
        <v>170.21802600000001</v>
      </c>
      <c r="U247">
        <v>190.636281</v>
      </c>
      <c r="V247">
        <v>192.07356300000001</v>
      </c>
    </row>
    <row r="248" spans="13:22" x14ac:dyDescent="0.3">
      <c r="M248" s="64">
        <v>141.70216500000001</v>
      </c>
      <c r="N248">
        <v>142.94530800000001</v>
      </c>
      <c r="O248">
        <v>158.76927000000001</v>
      </c>
      <c r="P248">
        <v>161.18110799999999</v>
      </c>
      <c r="S248" s="74">
        <v>171.42612299999999</v>
      </c>
      <c r="T248">
        <v>170.29267200000001</v>
      </c>
      <c r="U248">
        <v>190.72132199999999</v>
      </c>
      <c r="V248">
        <v>192.177909</v>
      </c>
    </row>
    <row r="249" spans="13:22" x14ac:dyDescent="0.3">
      <c r="M249" s="64">
        <v>141.784335</v>
      </c>
      <c r="N249">
        <v>143.05381199999999</v>
      </c>
      <c r="O249">
        <v>161.237538</v>
      </c>
      <c r="P249">
        <v>161.304858</v>
      </c>
      <c r="S249" s="74">
        <v>171.53294399999999</v>
      </c>
      <c r="T249">
        <v>170.367615</v>
      </c>
      <c r="U249">
        <v>190.80121500000001</v>
      </c>
      <c r="V249">
        <v>192.29453100000001</v>
      </c>
    </row>
    <row r="250" spans="13:22" x14ac:dyDescent="0.3">
      <c r="M250" s="64">
        <v>141.861456</v>
      </c>
      <c r="N250">
        <v>143.20112399999999</v>
      </c>
      <c r="O250">
        <v>161.506719</v>
      </c>
      <c r="P250">
        <v>161.43464700000001</v>
      </c>
      <c r="S250" s="74">
        <v>171.63699299999999</v>
      </c>
      <c r="T250">
        <v>170.44721100000001</v>
      </c>
      <c r="U250">
        <v>190.881306</v>
      </c>
      <c r="V250">
        <v>192.42035999999999</v>
      </c>
    </row>
    <row r="251" spans="13:22" x14ac:dyDescent="0.3">
      <c r="M251" s="64">
        <v>141.94530900000001</v>
      </c>
      <c r="N251">
        <v>143.42060699999999</v>
      </c>
      <c r="O251">
        <v>161.709867</v>
      </c>
      <c r="P251">
        <v>161.538498</v>
      </c>
      <c r="S251" s="74">
        <v>171.75539699999999</v>
      </c>
      <c r="T251">
        <v>170.527995</v>
      </c>
      <c r="U251">
        <v>190.96169399999999</v>
      </c>
      <c r="V251">
        <v>192.55381199999999</v>
      </c>
    </row>
    <row r="252" spans="13:22" x14ac:dyDescent="0.3">
      <c r="M252" s="64">
        <v>142.025103</v>
      </c>
      <c r="N252">
        <v>146.74304699999999</v>
      </c>
      <c r="O252">
        <v>161.89499699999999</v>
      </c>
      <c r="P252">
        <v>161.65997100000001</v>
      </c>
      <c r="S252" s="74">
        <v>171.89667</v>
      </c>
      <c r="T252">
        <v>170.60917499999999</v>
      </c>
      <c r="U252">
        <v>191.040696</v>
      </c>
      <c r="V252">
        <v>192.67647299999999</v>
      </c>
    </row>
    <row r="253" spans="13:22" x14ac:dyDescent="0.3">
      <c r="M253" s="64">
        <v>142.10163</v>
      </c>
      <c r="N253">
        <v>146.99708100000001</v>
      </c>
      <c r="O253">
        <v>162.081909</v>
      </c>
      <c r="P253">
        <v>161.76887099999999</v>
      </c>
      <c r="S253" s="74">
        <v>174.974481</v>
      </c>
      <c r="T253">
        <v>170.68748400000001</v>
      </c>
      <c r="U253">
        <v>191.112966</v>
      </c>
      <c r="V253">
        <v>192.830814</v>
      </c>
    </row>
    <row r="254" spans="13:22" x14ac:dyDescent="0.3">
      <c r="M254" s="64">
        <v>142.18122600000001</v>
      </c>
      <c r="N254">
        <v>147.13102799999999</v>
      </c>
      <c r="O254">
        <v>162.22991400000001</v>
      </c>
      <c r="P254">
        <v>161.87806800000001</v>
      </c>
      <c r="S254" s="74">
        <v>175.2003</v>
      </c>
      <c r="T254">
        <v>170.76757499999999</v>
      </c>
      <c r="U254">
        <v>191.194245</v>
      </c>
      <c r="V254">
        <v>192.98218499999999</v>
      </c>
    </row>
    <row r="255" spans="13:22" x14ac:dyDescent="0.3">
      <c r="M255" s="64">
        <v>142.26844500000001</v>
      </c>
      <c r="N255">
        <v>147.25487699999999</v>
      </c>
      <c r="O255">
        <v>162.383859</v>
      </c>
      <c r="P255">
        <v>161.97924599999999</v>
      </c>
      <c r="S255" s="74">
        <v>175.31909999999999</v>
      </c>
      <c r="T255">
        <v>170.85509099999999</v>
      </c>
      <c r="U255">
        <v>191.27690999999999</v>
      </c>
      <c r="V255">
        <v>193.188897</v>
      </c>
    </row>
    <row r="256" spans="13:22" x14ac:dyDescent="0.3">
      <c r="M256" s="64">
        <v>142.355862</v>
      </c>
      <c r="N256">
        <v>147.33952199999999</v>
      </c>
      <c r="O256">
        <v>162.50592599999999</v>
      </c>
      <c r="P256">
        <v>162.09804600000001</v>
      </c>
      <c r="S256" s="74">
        <v>175.44611699999999</v>
      </c>
      <c r="T256">
        <v>170.93785500000001</v>
      </c>
      <c r="U256">
        <v>191.37135599999999</v>
      </c>
      <c r="V256">
        <v>193.43035800000001</v>
      </c>
    </row>
    <row r="257" spans="13:22" x14ac:dyDescent="0.3">
      <c r="M257" s="64">
        <v>142.44357600000001</v>
      </c>
      <c r="N257">
        <v>147.46475699999999</v>
      </c>
      <c r="O257">
        <v>162.630369</v>
      </c>
      <c r="P257">
        <v>162.20991599999999</v>
      </c>
      <c r="S257" s="74">
        <v>175.562343</v>
      </c>
      <c r="T257">
        <v>171.03853799999999</v>
      </c>
      <c r="U257">
        <v>191.459664</v>
      </c>
      <c r="V257">
        <v>197.60439600000001</v>
      </c>
    </row>
    <row r="258" spans="13:22" x14ac:dyDescent="0.3">
      <c r="M258" s="64">
        <v>142.52990399999999</v>
      </c>
      <c r="N258">
        <v>147.53257199999999</v>
      </c>
      <c r="O258">
        <v>162.746892</v>
      </c>
      <c r="P258">
        <v>162.30851999999999</v>
      </c>
      <c r="S258" s="74">
        <v>175.62174300000001</v>
      </c>
      <c r="T258">
        <v>171.12456900000001</v>
      </c>
      <c r="U258">
        <v>191.55806999999999</v>
      </c>
      <c r="V258">
        <v>197.75774699999999</v>
      </c>
    </row>
    <row r="259" spans="13:22" x14ac:dyDescent="0.3">
      <c r="M259" s="64">
        <v>142.62187499999999</v>
      </c>
      <c r="N259">
        <v>147.64127400000001</v>
      </c>
      <c r="O259">
        <v>162.87182999999999</v>
      </c>
      <c r="P259">
        <v>162.43365600000001</v>
      </c>
      <c r="S259" s="74">
        <v>175.686588</v>
      </c>
      <c r="T259">
        <v>171.22010399999999</v>
      </c>
      <c r="U259">
        <v>191.656476</v>
      </c>
      <c r="V259">
        <v>197.87011200000001</v>
      </c>
    </row>
    <row r="260" spans="13:22" x14ac:dyDescent="0.3">
      <c r="M260" s="64" t="s">
        <v>188</v>
      </c>
      <c r="N260" t="s">
        <v>188</v>
      </c>
      <c r="O260" t="s">
        <v>188</v>
      </c>
      <c r="P260" t="s">
        <v>188</v>
      </c>
      <c r="S260" s="74" t="s">
        <v>188</v>
      </c>
      <c r="T260" t="s">
        <v>188</v>
      </c>
      <c r="U260" t="s">
        <v>188</v>
      </c>
      <c r="V260" t="s">
        <v>188</v>
      </c>
    </row>
  </sheetData>
  <pageMargins left="0.7" right="0.7" top="0.75" bottom="0.75" header="0.3" footer="0.3"/>
  <pageSetup scale="93" orientation="portrait" horizontalDpi="525" verticalDpi="525" r:id="rId1"/>
  <headerFooter scaleWithDoc="0">
    <oddHeader>&amp;L&amp;D&amp;C&amp;F&amp;R&amp;A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70" zoomScaleNormal="70" workbookViewId="0">
      <selection activeCell="I41" activeCellId="3" sqref="I32 I35 I38 I41"/>
    </sheetView>
  </sheetViews>
  <sheetFormatPr defaultRowHeight="14.4" x14ac:dyDescent="0.3"/>
  <cols>
    <col min="1" max="1" width="12.5546875" customWidth="1"/>
    <col min="12" max="12" width="3.44140625" style="2" customWidth="1"/>
  </cols>
  <sheetData>
    <row r="1" spans="1:10" ht="18" x14ac:dyDescent="0.35">
      <c r="A1" s="1" t="s">
        <v>80</v>
      </c>
      <c r="D1" s="1"/>
      <c r="F1" s="2"/>
      <c r="I1" s="29" t="s">
        <v>79</v>
      </c>
      <c r="J1" s="55"/>
    </row>
    <row r="2" spans="1:10" ht="15.6" x14ac:dyDescent="0.3">
      <c r="A2" s="21" t="s">
        <v>15</v>
      </c>
      <c r="B2" s="13" t="s">
        <v>11</v>
      </c>
      <c r="C2" s="8" t="s">
        <v>9</v>
      </c>
      <c r="D2" s="14" t="s">
        <v>12</v>
      </c>
      <c r="E2" s="15" t="s">
        <v>13</v>
      </c>
      <c r="F2" s="30" t="s">
        <v>26</v>
      </c>
      <c r="G2" s="30" t="s">
        <v>27</v>
      </c>
      <c r="H2" s="8"/>
      <c r="I2" s="14"/>
      <c r="J2" s="15"/>
    </row>
    <row r="3" spans="1:10" x14ac:dyDescent="0.3">
      <c r="A3" t="s">
        <v>16</v>
      </c>
      <c r="B3" s="22">
        <v>0</v>
      </c>
      <c r="C3" s="23">
        <v>1.46E-2</v>
      </c>
      <c r="D3" s="23">
        <v>4.9799999999999997E-2</v>
      </c>
      <c r="E3" s="23">
        <v>6.6400000000000001E-2</v>
      </c>
      <c r="F3" s="24">
        <v>0.58099999999999996</v>
      </c>
      <c r="G3" s="24">
        <v>0.54300000000000004</v>
      </c>
    </row>
    <row r="4" spans="1:10" x14ac:dyDescent="0.3">
      <c r="A4" t="s">
        <v>22</v>
      </c>
      <c r="B4" s="22">
        <v>0</v>
      </c>
      <c r="C4" s="23">
        <v>2.6100000000000002E-2</v>
      </c>
      <c r="D4" s="23">
        <v>2.5600000000000001E-2</v>
      </c>
      <c r="E4" s="23">
        <v>2.1000000000000001E-2</v>
      </c>
      <c r="F4" s="24">
        <v>1.03E-2</v>
      </c>
      <c r="G4" s="24">
        <v>2.2800000000000001E-2</v>
      </c>
    </row>
    <row r="5" spans="1:10" x14ac:dyDescent="0.3">
      <c r="A5" t="s">
        <v>17</v>
      </c>
      <c r="B5" s="23">
        <v>-0.28100000000000003</v>
      </c>
      <c r="C5" s="23">
        <v>-0.28499999999999998</v>
      </c>
      <c r="D5" s="23">
        <v>-0.20599999999999999</v>
      </c>
      <c r="E5" s="23">
        <v>-0.15</v>
      </c>
      <c r="F5" s="24">
        <v>-0.65100000000000002</v>
      </c>
      <c r="G5" s="24">
        <v>0.317</v>
      </c>
    </row>
    <row r="6" spans="1:10" x14ac:dyDescent="0.3">
      <c r="A6" t="s">
        <v>22</v>
      </c>
      <c r="B6" s="23">
        <v>8.09E-3</v>
      </c>
      <c r="C6" s="23">
        <v>2.2700000000000001E-2</v>
      </c>
      <c r="D6" s="23">
        <v>4.4499999999999998E-2</v>
      </c>
      <c r="E6" s="23">
        <v>3.6299999999999999E-2</v>
      </c>
      <c r="F6" s="24">
        <v>1.0200000000000001E-2</v>
      </c>
      <c r="G6" s="24">
        <v>3.2599999999999997E-2</v>
      </c>
    </row>
    <row r="7" spans="1:10" x14ac:dyDescent="0.3">
      <c r="A7" t="s">
        <v>18</v>
      </c>
      <c r="B7" s="23">
        <v>0.31900000000000001</v>
      </c>
      <c r="C7" s="23">
        <v>0.34699999999999998</v>
      </c>
      <c r="D7" s="23">
        <v>0.36099999999999999</v>
      </c>
      <c r="E7" s="23">
        <v>359</v>
      </c>
      <c r="F7" s="24">
        <v>0.79900000000000004</v>
      </c>
      <c r="G7" s="23">
        <v>0.82699999999999996</v>
      </c>
    </row>
    <row r="8" spans="1:10" x14ac:dyDescent="0.3">
      <c r="A8" t="s">
        <v>22</v>
      </c>
      <c r="B8" s="23">
        <v>9.0900000000000009E-3</v>
      </c>
      <c r="C8" s="23">
        <v>4.0300000000000002E-2</v>
      </c>
      <c r="D8" s="23">
        <v>3.5999999999999997E-2</v>
      </c>
      <c r="E8" s="23">
        <v>2.2499999999999999E-2</v>
      </c>
      <c r="F8" s="24">
        <v>2.35E-2</v>
      </c>
      <c r="G8" s="23">
        <v>2.6599999999999999E-2</v>
      </c>
    </row>
    <row r="9" spans="1:10" x14ac:dyDescent="0.3">
      <c r="A9" t="s">
        <v>19</v>
      </c>
      <c r="B9" s="23"/>
      <c r="C9" s="23"/>
      <c r="D9" s="23"/>
      <c r="E9" s="23"/>
      <c r="F9" s="23"/>
      <c r="G9" s="23"/>
    </row>
    <row r="10" spans="1:10" x14ac:dyDescent="0.3">
      <c r="A10" t="s">
        <v>20</v>
      </c>
      <c r="B10" s="32">
        <v>8.75</v>
      </c>
      <c r="C10" s="49" t="s">
        <v>56</v>
      </c>
      <c r="D10" s="32"/>
      <c r="E10" s="32"/>
      <c r="F10" s="48"/>
      <c r="G10" s="50"/>
    </row>
    <row r="11" spans="1:10" x14ac:dyDescent="0.3">
      <c r="A11" t="s">
        <v>22</v>
      </c>
      <c r="B11" s="32">
        <v>0.20799999999999999</v>
      </c>
      <c r="C11" s="32"/>
      <c r="D11" s="32"/>
      <c r="E11" s="32"/>
      <c r="F11" s="48"/>
      <c r="G11" s="32"/>
    </row>
    <row r="12" spans="1:10" x14ac:dyDescent="0.3">
      <c r="A12" s="25" t="s">
        <v>21</v>
      </c>
      <c r="B12" s="23">
        <v>53.8</v>
      </c>
      <c r="C12" s="23">
        <v>48</v>
      </c>
      <c r="D12" s="23">
        <v>40</v>
      </c>
      <c r="E12" s="24">
        <v>36.299999999999997</v>
      </c>
      <c r="F12" s="23">
        <v>22.4</v>
      </c>
      <c r="G12" s="23">
        <v>25.5</v>
      </c>
    </row>
    <row r="13" spans="1:10" x14ac:dyDescent="0.3">
      <c r="A13" t="s">
        <v>22</v>
      </c>
      <c r="B13" s="23">
        <v>2.1</v>
      </c>
      <c r="C13" s="23">
        <v>3</v>
      </c>
      <c r="D13" s="23">
        <v>2.9</v>
      </c>
      <c r="E13" s="24">
        <v>2.1</v>
      </c>
      <c r="F13" s="23">
        <v>1.3</v>
      </c>
      <c r="G13" s="23">
        <v>1.6</v>
      </c>
    </row>
    <row r="14" spans="1:10" x14ac:dyDescent="0.3">
      <c r="A14" s="1"/>
      <c r="B14" s="23"/>
      <c r="C14" s="23"/>
      <c r="D14" s="23"/>
      <c r="E14" s="23"/>
      <c r="F14" s="24"/>
    </row>
    <row r="15" spans="1:10" x14ac:dyDescent="0.3">
      <c r="A15" t="s">
        <v>16</v>
      </c>
      <c r="B15" s="26">
        <v>0</v>
      </c>
      <c r="C15" s="7">
        <f>1-0.0339</f>
        <v>0.96609999999999996</v>
      </c>
      <c r="D15" s="7">
        <v>0.85899999999999999</v>
      </c>
      <c r="E15" s="7">
        <v>0.76400000000000001</v>
      </c>
      <c r="F15" s="27">
        <v>0.51800000000000002</v>
      </c>
      <c r="G15" s="27">
        <v>0.33400000000000002</v>
      </c>
    </row>
    <row r="16" spans="1:10" x14ac:dyDescent="0.3">
      <c r="A16" t="s">
        <v>22</v>
      </c>
      <c r="B16" s="26">
        <v>0</v>
      </c>
      <c r="C16" s="7">
        <v>2.1700000000000001E-2</v>
      </c>
      <c r="D16" s="7">
        <v>1.77E-2</v>
      </c>
      <c r="E16" s="7">
        <v>1.7000000000000001E-2</v>
      </c>
      <c r="F16" s="27">
        <v>1.09E-2</v>
      </c>
      <c r="G16" s="7">
        <v>1.4999999999999999E-2</v>
      </c>
    </row>
    <row r="17" spans="1:10" x14ac:dyDescent="0.3">
      <c r="A17" t="s">
        <v>17</v>
      </c>
      <c r="B17" s="7">
        <v>-0.29499999999999998</v>
      </c>
      <c r="C17" s="7">
        <v>-0.33500000000000002</v>
      </c>
      <c r="D17" s="7">
        <v>-0.39900000000000002</v>
      </c>
      <c r="E17" s="7">
        <v>-0.48799999999999999</v>
      </c>
      <c r="F17" s="27">
        <v>0.28999999999999998</v>
      </c>
      <c r="G17" s="7">
        <v>4.1599999999999998E-2</v>
      </c>
    </row>
    <row r="18" spans="1:10" x14ac:dyDescent="0.3">
      <c r="A18" t="s">
        <v>22</v>
      </c>
      <c r="B18" s="7">
        <v>1.29E-2</v>
      </c>
      <c r="C18" s="7">
        <v>2.63E-2</v>
      </c>
      <c r="D18" s="7">
        <v>2.8199999999999999E-2</v>
      </c>
      <c r="E18" s="7">
        <v>2.3800000000000002E-2</v>
      </c>
      <c r="F18" s="27">
        <v>3.6400000000000002E-2</v>
      </c>
      <c r="G18" s="7">
        <v>2.92E-2</v>
      </c>
    </row>
    <row r="19" spans="1:10" x14ac:dyDescent="0.3">
      <c r="A19" t="s">
        <v>18</v>
      </c>
      <c r="B19" s="7">
        <v>0.32300000000000001</v>
      </c>
      <c r="C19" s="7">
        <v>0.28799999999999998</v>
      </c>
      <c r="D19" s="7">
        <v>0.23599999999999999</v>
      </c>
      <c r="E19" s="7">
        <v>6.2899999999999998E-2</v>
      </c>
      <c r="F19" s="27">
        <v>0.72799999999999998</v>
      </c>
      <c r="G19" s="7">
        <v>0.64</v>
      </c>
    </row>
    <row r="20" spans="1:10" x14ac:dyDescent="0.3">
      <c r="A20" t="s">
        <v>22</v>
      </c>
      <c r="B20" s="7">
        <v>2.1100000000000001E-2</v>
      </c>
      <c r="C20" s="7">
        <v>3.4200000000000001E-2</v>
      </c>
      <c r="D20" s="7">
        <v>4.5199999999999997E-2</v>
      </c>
      <c r="E20" s="7">
        <v>2.69E-2</v>
      </c>
      <c r="F20" s="27">
        <v>2.2100000000000002E-2</v>
      </c>
      <c r="G20" s="7">
        <v>4.8399999999999999E-2</v>
      </c>
    </row>
    <row r="21" spans="1:10" x14ac:dyDescent="0.3">
      <c r="A21" t="s">
        <v>19</v>
      </c>
      <c r="B21" s="7"/>
      <c r="C21" s="7"/>
      <c r="D21" s="7"/>
      <c r="E21" s="7"/>
      <c r="F21" s="7"/>
      <c r="G21" s="7"/>
    </row>
    <row r="22" spans="1:10" x14ac:dyDescent="0.3">
      <c r="A22" t="s">
        <v>20</v>
      </c>
      <c r="B22" s="7">
        <v>7.75</v>
      </c>
      <c r="C22" s="41" t="s">
        <v>64</v>
      </c>
      <c r="D22" s="7"/>
      <c r="E22" s="7"/>
      <c r="F22" s="27"/>
    </row>
    <row r="23" spans="1:10" x14ac:dyDescent="0.3">
      <c r="A23" t="s">
        <v>22</v>
      </c>
      <c r="B23" s="7">
        <v>0.38400000000000001</v>
      </c>
      <c r="C23" s="7"/>
      <c r="D23" s="7"/>
      <c r="E23" s="7"/>
      <c r="F23" s="27"/>
      <c r="G23" s="1"/>
    </row>
    <row r="24" spans="1:10" x14ac:dyDescent="0.3">
      <c r="A24" s="25" t="s">
        <v>21</v>
      </c>
      <c r="B24" s="28">
        <v>47.1</v>
      </c>
      <c r="C24" s="28">
        <v>43.9</v>
      </c>
      <c r="D24" s="28">
        <v>34.5</v>
      </c>
      <c r="E24" s="28">
        <v>33.6</v>
      </c>
      <c r="F24" s="52">
        <v>20.2</v>
      </c>
      <c r="G24" s="52">
        <v>26.9</v>
      </c>
    </row>
    <row r="25" spans="1:10" x14ac:dyDescent="0.3">
      <c r="A25" t="s">
        <v>22</v>
      </c>
      <c r="B25" s="28">
        <v>3.9</v>
      </c>
      <c r="C25" s="28">
        <v>3</v>
      </c>
      <c r="D25" s="28">
        <v>3.1</v>
      </c>
      <c r="E25" s="51">
        <v>2.6</v>
      </c>
      <c r="F25" s="52">
        <v>2.8</v>
      </c>
      <c r="G25" s="52">
        <v>1.9</v>
      </c>
    </row>
    <row r="26" spans="1:10" x14ac:dyDescent="0.3">
      <c r="F26" s="2"/>
    </row>
    <row r="27" spans="1:10" ht="15.6" x14ac:dyDescent="0.3">
      <c r="A27" s="1" t="s">
        <v>81</v>
      </c>
      <c r="E27" s="4" t="s">
        <v>26</v>
      </c>
      <c r="F27" s="1" t="s">
        <v>82</v>
      </c>
      <c r="I27" s="4" t="s">
        <v>27</v>
      </c>
    </row>
    <row r="28" spans="1:10" x14ac:dyDescent="0.3">
      <c r="B28" t="s">
        <v>0</v>
      </c>
      <c r="D28" s="5" t="s">
        <v>83</v>
      </c>
      <c r="G28" t="s">
        <v>0</v>
      </c>
      <c r="I28" s="5" t="s">
        <v>76</v>
      </c>
    </row>
    <row r="29" spans="1:10" x14ac:dyDescent="0.3">
      <c r="A29" s="6"/>
      <c r="C29" t="s">
        <v>2</v>
      </c>
      <c r="D29" t="s">
        <v>3</v>
      </c>
      <c r="E29" t="s">
        <v>4</v>
      </c>
      <c r="F29" s="6"/>
      <c r="G29" t="s">
        <v>2</v>
      </c>
      <c r="H29" t="s">
        <v>3</v>
      </c>
      <c r="I29" t="s">
        <v>4</v>
      </c>
    </row>
    <row r="30" spans="1:10" x14ac:dyDescent="0.3">
      <c r="C30" t="s">
        <v>5</v>
      </c>
      <c r="D30" t="s">
        <v>6</v>
      </c>
      <c r="E30" t="s">
        <v>7</v>
      </c>
      <c r="F30" s="1"/>
      <c r="G30" t="s">
        <v>5</v>
      </c>
      <c r="H30" t="s">
        <v>6</v>
      </c>
      <c r="I30" t="s">
        <v>7</v>
      </c>
    </row>
    <row r="31" spans="1:10" x14ac:dyDescent="0.3">
      <c r="A31" s="45" t="s">
        <v>10</v>
      </c>
      <c r="B31" s="8" t="s">
        <v>9</v>
      </c>
      <c r="C31" s="2">
        <v>154.30000000000001</v>
      </c>
      <c r="D31" s="9">
        <v>7.2854000000000002E-2</v>
      </c>
      <c r="E31" s="10">
        <f t="shared" ref="E31:E40" si="0">D31/(-0.045+0.0625)</f>
        <v>4.1630857142857138</v>
      </c>
      <c r="F31" s="8" t="s">
        <v>9</v>
      </c>
      <c r="H31" s="2"/>
      <c r="I31" s="10"/>
      <c r="J31" s="54">
        <v>1.1000000000000001</v>
      </c>
    </row>
    <row r="32" spans="1:10" x14ac:dyDescent="0.3">
      <c r="A32" s="26" t="s">
        <v>8</v>
      </c>
      <c r="B32" s="8" t="s">
        <v>9</v>
      </c>
      <c r="C32" s="2"/>
      <c r="D32" s="9"/>
      <c r="E32" s="10"/>
      <c r="F32" s="8" t="s">
        <v>9</v>
      </c>
      <c r="G32">
        <v>195</v>
      </c>
      <c r="H32" s="2">
        <v>4.6005999999999998E-2</v>
      </c>
      <c r="I32" s="10">
        <f>H32/(-0.045+0.0625)</f>
        <v>2.6289142857142855</v>
      </c>
      <c r="J32" s="50">
        <v>1.9</v>
      </c>
    </row>
    <row r="33" spans="1:12" x14ac:dyDescent="0.3">
      <c r="E33" s="10"/>
      <c r="I33" s="10"/>
      <c r="J33" s="54"/>
    </row>
    <row r="34" spans="1:12" x14ac:dyDescent="0.3">
      <c r="A34" s="45" t="s">
        <v>10</v>
      </c>
      <c r="B34" s="13" t="s">
        <v>11</v>
      </c>
      <c r="C34" s="16">
        <v>123.8</v>
      </c>
      <c r="D34" s="9">
        <v>7.2842000000000004E-2</v>
      </c>
      <c r="E34" s="10">
        <f t="shared" si="0"/>
        <v>4.1623999999999999</v>
      </c>
      <c r="F34" s="13" t="s">
        <v>11</v>
      </c>
      <c r="H34" s="2"/>
      <c r="I34" s="10"/>
      <c r="J34" s="54">
        <v>0.9</v>
      </c>
    </row>
    <row r="35" spans="1:12" x14ac:dyDescent="0.3">
      <c r="A35" s="26" t="s">
        <v>8</v>
      </c>
      <c r="B35" s="13" t="s">
        <v>11</v>
      </c>
      <c r="C35" s="16"/>
      <c r="D35" s="9"/>
      <c r="E35" s="10"/>
      <c r="F35" s="13" t="s">
        <v>11</v>
      </c>
      <c r="G35">
        <v>227</v>
      </c>
      <c r="H35" s="2">
        <v>5.2567999999999997E-2</v>
      </c>
      <c r="I35" s="10">
        <f t="shared" ref="I35" si="1">H35/(-0.045+0.0625)</f>
        <v>3.0038857142857136</v>
      </c>
      <c r="J35" s="50">
        <v>2.1</v>
      </c>
    </row>
    <row r="36" spans="1:12" x14ac:dyDescent="0.3">
      <c r="A36" s="25"/>
      <c r="E36" s="10"/>
      <c r="F36" s="1"/>
      <c r="I36" s="10"/>
      <c r="J36" s="50"/>
    </row>
    <row r="37" spans="1:12" x14ac:dyDescent="0.3">
      <c r="A37" s="45" t="s">
        <v>10</v>
      </c>
      <c r="B37" s="14" t="s">
        <v>12</v>
      </c>
      <c r="C37" s="2">
        <v>72.400000000000006</v>
      </c>
      <c r="D37" s="9">
        <v>5.7360000000000001E-2</v>
      </c>
      <c r="E37" s="10">
        <f t="shared" si="0"/>
        <v>3.2777142857142856</v>
      </c>
      <c r="F37" s="14" t="s">
        <v>12</v>
      </c>
      <c r="H37" s="2"/>
      <c r="I37" s="10"/>
      <c r="J37" s="54">
        <v>1</v>
      </c>
    </row>
    <row r="38" spans="1:12" x14ac:dyDescent="0.3">
      <c r="A38" s="26" t="s">
        <v>8</v>
      </c>
      <c r="B38" s="14" t="s">
        <v>12</v>
      </c>
      <c r="C38" s="2"/>
      <c r="D38" s="9"/>
      <c r="E38" s="10"/>
      <c r="F38" s="14" t="s">
        <v>12</v>
      </c>
      <c r="G38">
        <v>167.1</v>
      </c>
      <c r="H38" s="2">
        <v>8.5677000000000003E-2</v>
      </c>
      <c r="I38" s="10">
        <f t="shared" ref="I38" si="2">H38/(-0.045+0.0625)</f>
        <v>4.895828571428571</v>
      </c>
      <c r="J38" s="50">
        <v>2</v>
      </c>
    </row>
    <row r="39" spans="1:12" x14ac:dyDescent="0.3">
      <c r="A39" s="25"/>
      <c r="E39" s="10"/>
      <c r="I39" s="10"/>
      <c r="J39" s="54"/>
    </row>
    <row r="40" spans="1:12" x14ac:dyDescent="0.3">
      <c r="A40" s="45" t="s">
        <v>10</v>
      </c>
      <c r="B40" s="15" t="s">
        <v>13</v>
      </c>
      <c r="C40" s="16">
        <v>34.799999999999997</v>
      </c>
      <c r="D40" s="17">
        <v>7.2423000000000001E-2</v>
      </c>
      <c r="E40" s="10">
        <f t="shared" si="0"/>
        <v>4.1384571428571428</v>
      </c>
      <c r="F40" s="15" t="s">
        <v>13</v>
      </c>
      <c r="H40" s="16"/>
      <c r="I40" s="10"/>
      <c r="J40" s="54">
        <v>1</v>
      </c>
    </row>
    <row r="41" spans="1:12" x14ac:dyDescent="0.3">
      <c r="A41" s="26" t="s">
        <v>8</v>
      </c>
      <c r="B41" s="15" t="s">
        <v>13</v>
      </c>
      <c r="C41" s="16"/>
      <c r="D41" s="17"/>
      <c r="E41" s="10"/>
      <c r="F41" s="15" t="s">
        <v>13</v>
      </c>
      <c r="G41">
        <v>129.1</v>
      </c>
      <c r="H41" s="16">
        <v>0.17266000000000001</v>
      </c>
      <c r="I41" s="10">
        <f>H41/(-0.045+0.0625)</f>
        <v>9.8662857142857145</v>
      </c>
      <c r="J41" s="50">
        <v>2</v>
      </c>
    </row>
    <row r="42" spans="1:12" x14ac:dyDescent="0.3">
      <c r="A42" s="33"/>
      <c r="B42" s="18"/>
      <c r="C42" s="18"/>
      <c r="D42" s="18"/>
      <c r="E42" s="19"/>
    </row>
    <row r="43" spans="1:12" x14ac:dyDescent="0.3">
      <c r="A43" t="s">
        <v>14</v>
      </c>
      <c r="C43" s="20" t="s">
        <v>84</v>
      </c>
      <c r="D43" s="18"/>
      <c r="E43" s="18"/>
      <c r="G43">
        <v>-0.3</v>
      </c>
    </row>
    <row r="45" spans="1:12" s="1" customFormat="1" x14ac:dyDescent="0.3">
      <c r="A45" s="3"/>
      <c r="L45" s="47"/>
    </row>
  </sheetData>
  <pageMargins left="0.7" right="0.7" top="0.75" bottom="0.75" header="0.3" footer="0.3"/>
  <pageSetup scale="96" orientation="portrait" horizontalDpi="525" verticalDpi="525" r:id="rId1"/>
  <headerFooter scaleWithDoc="0">
    <oddHeader>&amp;L&amp;D&amp;C&amp;F&amp;R&amp;A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June1BHE8_12</vt:lpstr>
      <vt:lpstr>May27BHE8_12</vt:lpstr>
      <vt:lpstr>May26AHE8_12</vt:lpstr>
      <vt:lpstr>May22BHE8_12</vt:lpstr>
      <vt:lpstr>May20BHE8_12</vt:lpstr>
      <vt:lpstr>May20AHE8_12</vt:lpstr>
      <vt:lpstr>May19BHE8_12</vt:lpstr>
      <vt:lpstr>May19AHE8_12</vt:lpstr>
      <vt:lpstr>May18AHE8_12</vt:lpstr>
      <vt:lpstr>May15HE8_12</vt:lpstr>
      <vt:lpstr>May14HE8_12</vt:lpstr>
      <vt:lpstr>May11HE8_12ratio</vt:lpstr>
      <vt:lpstr>HE8_12phase oneHEintra</vt:lpstr>
      <vt:lpstr>HE8 solos</vt:lpstr>
      <vt:lpstr>HE8_12phases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Wenning</dc:creator>
  <cp:lastModifiedBy>Angela Wenning-Erxleben</cp:lastModifiedBy>
  <cp:lastPrinted>2009-05-22T17:02:10Z</cp:lastPrinted>
  <dcterms:created xsi:type="dcterms:W3CDTF">2009-05-11T13:09:07Z</dcterms:created>
  <dcterms:modified xsi:type="dcterms:W3CDTF">2016-08-19T21:48:16Z</dcterms:modified>
</cp:coreProperties>
</file>