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jpe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56b453f087cb50/Dokument/IAL23/Affärsekonomi/nordic boost/"/>
    </mc:Choice>
  </mc:AlternateContent>
  <xr:revisionPtr revIDLastSave="0" documentId="8_{5D9EF67C-E368-4EE0-94A3-C4495CAF17B0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Grundmall (2)" sheetId="2" r:id="rId1"/>
    <sheet name="Grundmall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3" i="2"/>
  <c r="D21" i="2" s="1"/>
  <c r="H16" i="2"/>
  <c r="D23" i="2"/>
  <c r="C8" i="2"/>
  <c r="C12" i="2"/>
  <c r="C13" i="2"/>
  <c r="G16" i="2" s="1"/>
  <c r="C16" i="2"/>
  <c r="C17" i="2"/>
  <c r="C19" i="2"/>
  <c r="C20" i="2"/>
  <c r="C21" i="2"/>
  <c r="C23" i="2"/>
  <c r="C25" i="2" s="1"/>
  <c r="C27" i="1"/>
  <c r="C25" i="1"/>
  <c r="C23" i="1"/>
  <c r="C13" i="1"/>
  <c r="I27" i="2"/>
  <c r="G27" i="2"/>
  <c r="I26" i="2"/>
  <c r="G26" i="2"/>
  <c r="J27" i="2"/>
  <c r="J26" i="2"/>
  <c r="D22" i="1"/>
  <c r="C22" i="1"/>
  <c r="D12" i="1"/>
  <c r="C12" i="1"/>
  <c r="C8" i="1"/>
  <c r="D8" i="1"/>
  <c r="D13" i="1"/>
  <c r="G16" i="1"/>
  <c r="G17" i="1"/>
  <c r="D23" i="1"/>
  <c r="D25" i="1"/>
  <c r="D27" i="1"/>
  <c r="H16" i="1"/>
  <c r="H17" i="1"/>
  <c r="D25" i="2" l="1"/>
  <c r="H15" i="2" s="1"/>
  <c r="G15" i="2"/>
</calcChain>
</file>

<file path=xl/sharedStrings.xml><?xml version="1.0" encoding="utf-8"?>
<sst xmlns="http://schemas.openxmlformats.org/spreadsheetml/2006/main" count="118" uniqueCount="82">
  <si>
    <t>Nordic Boost AB</t>
  </si>
  <si>
    <t xml:space="preserve">RESULTATBUDGET </t>
  </si>
  <si>
    <t>År</t>
  </si>
  <si>
    <t>Budget år 1</t>
  </si>
  <si>
    <t>Budget år 2</t>
  </si>
  <si>
    <t>Schablon /  Uppskattning</t>
  </si>
  <si>
    <t>FSG Multivitamin</t>
  </si>
  <si>
    <t>Personalkostnader</t>
  </si>
  <si>
    <t>lön x plus 40 % sociala och pension</t>
  </si>
  <si>
    <t xml:space="preserve">FSG testkit </t>
  </si>
  <si>
    <t>200 000</t>
  </si>
  <si>
    <t>Busskort</t>
  </si>
  <si>
    <t>1260 kr/st/månad</t>
  </si>
  <si>
    <t xml:space="preserve">FSG startkit </t>
  </si>
  <si>
    <t>300 000</t>
  </si>
  <si>
    <t>Konsultkostnader</t>
  </si>
  <si>
    <t xml:space="preserve">700 kr timme </t>
  </si>
  <si>
    <t>Summa intäkter</t>
  </si>
  <si>
    <t>Inköpt Multivitamin</t>
  </si>
  <si>
    <t>Inköp testkit</t>
  </si>
  <si>
    <t>Inköp startkit</t>
  </si>
  <si>
    <t>Summa inköp</t>
  </si>
  <si>
    <t>Täckningsbidrag/Bruttovinst</t>
  </si>
  <si>
    <t>Löner inkl. sociala och pension</t>
  </si>
  <si>
    <t>År 1</t>
  </si>
  <si>
    <t>År 2</t>
  </si>
  <si>
    <t>Lokaler inkl el, värme VA mm.</t>
  </si>
  <si>
    <t>Vinstmarginal</t>
  </si>
  <si>
    <t>Resebiljetter och hotell</t>
  </si>
  <si>
    <t>Täckningsgrad</t>
  </si>
  <si>
    <t>Data Mobil Kommunikation</t>
  </si>
  <si>
    <t>FSG</t>
  </si>
  <si>
    <t>Inköp</t>
  </si>
  <si>
    <t>Marknadsföring</t>
  </si>
  <si>
    <t>150 000</t>
  </si>
  <si>
    <t xml:space="preserve">30 kapslar </t>
  </si>
  <si>
    <t>Övriga kostnader, konsult, försäkring mm.</t>
  </si>
  <si>
    <r>
      <rPr>
        <sz val="12"/>
        <color rgb="FF000000"/>
        <rFont val="Calibri"/>
      </rPr>
      <t>60 kapslar</t>
    </r>
    <r>
      <rPr>
        <sz val="14"/>
        <color rgb="FF000000"/>
        <rFont val="Calibri"/>
      </rPr>
      <t xml:space="preserve"> </t>
    </r>
  </si>
  <si>
    <t>Summa kostnader</t>
  </si>
  <si>
    <t>Resultat före avskrivningar</t>
  </si>
  <si>
    <t>Aktiekapital 250 000kr</t>
  </si>
  <si>
    <t>Avskrivningar</t>
  </si>
  <si>
    <t>Resultat före finansnetto</t>
  </si>
  <si>
    <t>Finansiella kostnader</t>
  </si>
  <si>
    <t>Resultat före skatt</t>
  </si>
  <si>
    <t>Breakeven</t>
  </si>
  <si>
    <t>TB</t>
  </si>
  <si>
    <t>TG</t>
  </si>
  <si>
    <t xml:space="preserve">60 kapslar </t>
  </si>
  <si>
    <t> </t>
  </si>
  <si>
    <t xml:space="preserve">År 2 </t>
  </si>
  <si>
    <t xml:space="preserve">TB </t>
  </si>
  <si>
    <t>Testkit ny kund</t>
  </si>
  <si>
    <t>950kr</t>
  </si>
  <si>
    <t>500kr</t>
  </si>
  <si>
    <t>450kr</t>
  </si>
  <si>
    <t>Testkit prenumerant</t>
  </si>
  <si>
    <t>700kr</t>
  </si>
  <si>
    <t>200kr</t>
  </si>
  <si>
    <t>Startkit</t>
  </si>
  <si>
    <t>1200kr</t>
  </si>
  <si>
    <t>650kr</t>
  </si>
  <si>
    <t>542kr</t>
  </si>
  <si>
    <t>Företagsnamn</t>
  </si>
  <si>
    <t>RESULTATBUDGET (Tkr)</t>
  </si>
  <si>
    <t>Försäljning 1</t>
  </si>
  <si>
    <t>Försäljning 2</t>
  </si>
  <si>
    <t xml:space="preserve">1 000 kr timme </t>
  </si>
  <si>
    <t>Försäljning tjänst / tillbehör</t>
  </si>
  <si>
    <t xml:space="preserve">5 års avskrvningstid fordon och maskiner </t>
  </si>
  <si>
    <t>Kostnadsränta</t>
  </si>
  <si>
    <t>5 procent</t>
  </si>
  <si>
    <t>Inköpt material 1</t>
  </si>
  <si>
    <t>Hotell och traktamente</t>
  </si>
  <si>
    <t>1 500 kronor per natt</t>
  </si>
  <si>
    <t>Inköpt material 2</t>
  </si>
  <si>
    <t>Bil inkl. allt</t>
  </si>
  <si>
    <t>30 kr milen</t>
  </si>
  <si>
    <t>Inköp tjänst</t>
  </si>
  <si>
    <t>Nyckeltal</t>
  </si>
  <si>
    <t>Budget</t>
  </si>
  <si>
    <t>Bilar inkl. drivmedel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</si>
</sst>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kr&quot;;[Red]\-#,##0\ &quot;kr&quot;"/>
    <numFmt numFmtId="164" formatCode="0.0%"/>
  </numFmts>
  <fonts count="12">
    <font>
      <sz val="11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sz val="12"/>
      <color rgb="FF000000"/>
      <name val="Sans-serif"/>
    </font>
    <font>
      <sz val="11"/>
      <color rgb="FF000000"/>
      <name val="Calibri"/>
    </font>
    <font>
      <sz val="12"/>
      <color rgb="FF000000"/>
      <name val="WordVisi_MSFontService"/>
      <charset val="1"/>
    </font>
    <font>
      <b/>
      <sz val="12"/>
      <color rgb="FF000000"/>
      <name val="Calibri"/>
    </font>
    <font>
      <b/>
      <u/>
      <sz val="12"/>
      <color rgb="FF000000"/>
      <name val="Calibri"/>
    </font>
    <font>
      <sz val="14"/>
      <color rgb="FF000000"/>
      <name val="Calibri"/>
      <family val="2"/>
    </font>
    <font>
      <sz val="12"/>
      <color rgb="FF000000"/>
      <name val="Calibri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D0CECE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3" fontId="2" fillId="3" borderId="1" xfId="0" applyNumberFormat="1" applyFont="1" applyFill="1" applyBorder="1"/>
    <xf numFmtId="164" fontId="1" fillId="0" borderId="0" xfId="0" applyNumberFormat="1" applyFont="1"/>
    <xf numFmtId="3" fontId="2" fillId="5" borderId="1" xfId="0" applyNumberFormat="1" applyFont="1" applyFill="1" applyBorder="1"/>
    <xf numFmtId="0" fontId="1" fillId="0" borderId="1" xfId="0" applyFont="1" applyBorder="1"/>
    <xf numFmtId="0" fontId="1" fillId="0" borderId="6" xfId="0" applyFon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0" fontId="2" fillId="7" borderId="3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1" fillId="7" borderId="4" xfId="0" applyFont="1" applyFill="1" applyBorder="1" applyAlignment="1">
      <alignment wrapText="1"/>
    </xf>
    <xf numFmtId="0" fontId="2" fillId="7" borderId="1" xfId="0" applyFont="1" applyFill="1" applyBorder="1" applyAlignment="1">
      <alignment horizontal="center" wrapText="1"/>
    </xf>
    <xf numFmtId="0" fontId="2" fillId="0" borderId="11" xfId="0" applyFont="1" applyBorder="1"/>
    <xf numFmtId="0" fontId="1" fillId="0" borderId="2" xfId="0" applyFont="1" applyBorder="1"/>
    <xf numFmtId="0" fontId="1" fillId="0" borderId="12" xfId="0" applyFont="1" applyBorder="1"/>
    <xf numFmtId="0" fontId="2" fillId="7" borderId="13" xfId="0" applyFont="1" applyFill="1" applyBorder="1" applyAlignment="1">
      <alignment wrapText="1"/>
    </xf>
    <xf numFmtId="0" fontId="2" fillId="7" borderId="14" xfId="0" applyFont="1" applyFill="1" applyBorder="1" applyAlignment="1">
      <alignment horizontal="center" wrapText="1"/>
    </xf>
    <xf numFmtId="0" fontId="1" fillId="0" borderId="13" xfId="0" applyFont="1" applyBorder="1"/>
    <xf numFmtId="0" fontId="2" fillId="6" borderId="13" xfId="0" applyFont="1" applyFill="1" applyBorder="1"/>
    <xf numFmtId="0" fontId="2" fillId="0" borderId="13" xfId="0" applyFont="1" applyBorder="1"/>
    <xf numFmtId="0" fontId="2" fillId="3" borderId="13" xfId="0" applyFont="1" applyFill="1" applyBorder="1"/>
    <xf numFmtId="0" fontId="2" fillId="5" borderId="13" xfId="0" applyFont="1" applyFill="1" applyBorder="1"/>
    <xf numFmtId="0" fontId="2" fillId="2" borderId="15" xfId="0" applyFont="1" applyFill="1" applyBorder="1"/>
    <xf numFmtId="3" fontId="3" fillId="0" borderId="16" xfId="0" applyNumberFormat="1" applyFont="1" applyBorder="1"/>
    <xf numFmtId="3" fontId="3" fillId="6" borderId="16" xfId="0" applyNumberFormat="1" applyFont="1" applyFill="1" applyBorder="1"/>
    <xf numFmtId="3" fontId="1" fillId="0" borderId="18" xfId="0" applyNumberFormat="1" applyFont="1" applyBorder="1"/>
    <xf numFmtId="3" fontId="1" fillId="6" borderId="18" xfId="0" applyNumberFormat="1" applyFont="1" applyFill="1" applyBorder="1"/>
    <xf numFmtId="3" fontId="3" fillId="6" borderId="19" xfId="0" applyNumberFormat="1" applyFont="1" applyFill="1" applyBorder="1"/>
    <xf numFmtId="3" fontId="1" fillId="6" borderId="20" xfId="0" applyNumberFormat="1" applyFont="1" applyFill="1" applyBorder="1"/>
    <xf numFmtId="0" fontId="2" fillId="2" borderId="13" xfId="0" applyFont="1" applyFill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3" fontId="3" fillId="0" borderId="1" xfId="0" applyNumberFormat="1" applyFont="1" applyBorder="1"/>
    <xf numFmtId="3" fontId="1" fillId="0" borderId="14" xfId="0" applyNumberFormat="1" applyFont="1" applyBorder="1"/>
    <xf numFmtId="3" fontId="1" fillId="0" borderId="1" xfId="0" applyNumberFormat="1" applyFont="1" applyBorder="1"/>
    <xf numFmtId="3" fontId="2" fillId="0" borderId="1" xfId="0" applyNumberFormat="1" applyFont="1" applyBorder="1"/>
    <xf numFmtId="3" fontId="2" fillId="0" borderId="14" xfId="0" applyNumberFormat="1" applyFont="1" applyBorder="1"/>
    <xf numFmtId="3" fontId="2" fillId="3" borderId="14" xfId="0" applyNumberFormat="1" applyFont="1" applyFill="1" applyBorder="1"/>
    <xf numFmtId="0" fontId="1" fillId="0" borderId="14" xfId="0" applyFont="1" applyBorder="1"/>
    <xf numFmtId="3" fontId="4" fillId="0" borderId="14" xfId="0" applyNumberFormat="1" applyFont="1" applyBorder="1"/>
    <xf numFmtId="3" fontId="2" fillId="5" borderId="14" xfId="0" applyNumberFormat="1" applyFont="1" applyFill="1" applyBorder="1"/>
    <xf numFmtId="3" fontId="2" fillId="2" borderId="21" xfId="0" applyNumberFormat="1" applyFont="1" applyFill="1" applyBorder="1"/>
    <xf numFmtId="3" fontId="2" fillId="2" borderId="22" xfId="0" applyNumberFormat="1" applyFont="1" applyFill="1" applyBorder="1"/>
    <xf numFmtId="0" fontId="2" fillId="2" borderId="11" xfId="0" applyFont="1" applyFill="1" applyBorder="1" applyAlignment="1">
      <alignment wrapText="1"/>
    </xf>
    <xf numFmtId="0" fontId="1" fillId="0" borderId="15" xfId="0" applyFont="1" applyBorder="1"/>
    <xf numFmtId="0" fontId="1" fillId="0" borderId="22" xfId="0" applyFont="1" applyBorder="1"/>
    <xf numFmtId="0" fontId="2" fillId="2" borderId="2" xfId="0" applyFont="1" applyFill="1" applyBorder="1" applyAlignment="1">
      <alignment wrapText="1"/>
    </xf>
    <xf numFmtId="0" fontId="1" fillId="0" borderId="21" xfId="0" applyFont="1" applyBorder="1"/>
    <xf numFmtId="0" fontId="1" fillId="7" borderId="5" xfId="0" applyFont="1" applyFill="1" applyBorder="1" applyAlignment="1">
      <alignment wrapText="1"/>
    </xf>
    <xf numFmtId="0" fontId="2" fillId="4" borderId="11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14" xfId="0" applyNumberFormat="1" applyFont="1" applyBorder="1" applyAlignment="1">
      <alignment horizontal="center"/>
    </xf>
    <xf numFmtId="9" fontId="1" fillId="0" borderId="21" xfId="0" applyNumberFormat="1" applyFont="1" applyBorder="1" applyAlignment="1">
      <alignment horizontal="center"/>
    </xf>
    <xf numFmtId="9" fontId="1" fillId="0" borderId="22" xfId="0" applyNumberFormat="1" applyFont="1" applyBorder="1" applyAlignment="1">
      <alignment horizontal="center"/>
    </xf>
    <xf numFmtId="6" fontId="1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0" applyFont="1"/>
    <xf numFmtId="3" fontId="1" fillId="0" borderId="18" xfId="0" applyNumberFormat="1" applyFont="1" applyBorder="1" applyAlignment="1">
      <alignment horizontal="right"/>
    </xf>
    <xf numFmtId="3" fontId="1" fillId="6" borderId="18" xfId="0" applyNumberFormat="1" applyFont="1" applyFill="1" applyBorder="1" applyAlignment="1">
      <alignment horizontal="right"/>
    </xf>
    <xf numFmtId="9" fontId="1" fillId="0" borderId="17" xfId="1" applyFont="1" applyBorder="1" applyAlignment="1">
      <alignment horizontal="right"/>
    </xf>
    <xf numFmtId="9" fontId="3" fillId="0" borderId="16" xfId="1" applyFont="1" applyBorder="1"/>
    <xf numFmtId="9" fontId="3" fillId="0" borderId="9" xfId="1" applyFont="1" applyBorder="1"/>
    <xf numFmtId="9" fontId="1" fillId="0" borderId="10" xfId="1" applyFont="1" applyBorder="1"/>
    <xf numFmtId="0" fontId="1" fillId="0" borderId="23" xfId="0" applyFont="1" applyBorder="1"/>
    <xf numFmtId="9" fontId="1" fillId="0" borderId="1" xfId="0" applyNumberFormat="1" applyFont="1" applyBorder="1"/>
    <xf numFmtId="0" fontId="1" fillId="0" borderId="24" xfId="0" applyFont="1" applyBorder="1"/>
    <xf numFmtId="0" fontId="2" fillId="0" borderId="25" xfId="0" applyFont="1" applyBorder="1" applyAlignment="1">
      <alignment horizontal="right"/>
    </xf>
    <xf numFmtId="0" fontId="2" fillId="0" borderId="26" xfId="0" applyFont="1" applyBorder="1" applyAlignment="1">
      <alignment horizontal="right"/>
    </xf>
    <xf numFmtId="0" fontId="1" fillId="0" borderId="27" xfId="0" applyFont="1" applyBorder="1"/>
    <xf numFmtId="6" fontId="1" fillId="0" borderId="1" xfId="0" applyNumberFormat="1" applyFont="1" applyBorder="1" applyAlignment="1">
      <alignment horizontal="right"/>
    </xf>
    <xf numFmtId="6" fontId="1" fillId="0" borderId="1" xfId="0" applyNumberFormat="1" applyFont="1" applyBorder="1"/>
    <xf numFmtId="9" fontId="1" fillId="0" borderId="28" xfId="1" applyFont="1" applyBorder="1"/>
    <xf numFmtId="0" fontId="2" fillId="0" borderId="27" xfId="0" applyFont="1" applyBorder="1"/>
    <xf numFmtId="0" fontId="2" fillId="0" borderId="1" xfId="0" applyFont="1" applyBorder="1" applyAlignment="1">
      <alignment horizontal="right"/>
    </xf>
    <xf numFmtId="0" fontId="1" fillId="0" borderId="28" xfId="0" applyFont="1" applyBorder="1"/>
    <xf numFmtId="0" fontId="8" fillId="0" borderId="27" xfId="0" applyFont="1" applyBorder="1"/>
    <xf numFmtId="0" fontId="7" fillId="0" borderId="27" xfId="0" applyFont="1" applyBorder="1"/>
    <xf numFmtId="0" fontId="7" fillId="0" borderId="28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9" fontId="1" fillId="0" borderId="28" xfId="0" applyNumberFormat="1" applyFont="1" applyBorder="1"/>
    <xf numFmtId="0" fontId="1" fillId="0" borderId="29" xfId="0" applyFont="1" applyBorder="1"/>
    <xf numFmtId="0" fontId="1" fillId="0" borderId="30" xfId="0" applyFont="1" applyBorder="1" applyAlignment="1">
      <alignment horizontal="right"/>
    </xf>
    <xf numFmtId="9" fontId="1" fillId="0" borderId="31" xfId="0" applyNumberFormat="1" applyFont="1" applyBorder="1"/>
    <xf numFmtId="0" fontId="9" fillId="0" borderId="0" xfId="0" applyFont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25</xdr:row>
      <xdr:rowOff>19050</xdr:rowOff>
    </xdr:from>
    <xdr:to>
      <xdr:col>3</xdr:col>
      <xdr:colOff>800100</xdr:colOff>
      <xdr:row>45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450CC9-7279-6997-B11F-A2B473B86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4133850"/>
          <a:ext cx="4343400" cy="3267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740A-C50E-4C98-A04B-AC1E2329F5A7}">
  <dimension ref="B1:M998"/>
  <sheetViews>
    <sheetView tabSelected="1" zoomScale="130" zoomScaleNormal="130" workbookViewId="0">
      <selection activeCell="G27" sqref="G27"/>
    </sheetView>
  </sheetViews>
  <sheetFormatPr defaultColWidth="14.42578125" defaultRowHeight="15" customHeight="1"/>
  <cols>
    <col min="1" max="1" width="3.42578125" style="1" customWidth="1"/>
    <col min="2" max="2" width="39.5703125" style="1" customWidth="1"/>
    <col min="3" max="3" width="13" style="1" customWidth="1"/>
    <col min="4" max="4" width="15.5703125" style="1" customWidth="1"/>
    <col min="5" max="5" width="2.140625" style="1" customWidth="1"/>
    <col min="6" max="6" width="25.7109375" style="1" customWidth="1"/>
    <col min="7" max="7" width="10.42578125" style="1" customWidth="1"/>
    <col min="8" max="8" width="23" style="1" customWidth="1"/>
    <col min="9" max="9" width="20.42578125" style="1" customWidth="1"/>
    <col min="10" max="10" width="19.140625" style="1" customWidth="1"/>
    <col min="11" max="13" width="9.140625" style="1" customWidth="1"/>
    <col min="14" max="16384" width="14.42578125" style="1"/>
  </cols>
  <sheetData>
    <row r="1" spans="2:13" ht="12.75" customHeight="1">
      <c r="B1" s="2" t="s">
        <v>0</v>
      </c>
    </row>
    <row r="2" spans="2:13" ht="12.75" customHeight="1"/>
    <row r="3" spans="2:13" ht="12.75" customHeight="1">
      <c r="B3" s="18" t="s">
        <v>1</v>
      </c>
      <c r="C3" s="19" t="s">
        <v>2</v>
      </c>
      <c r="D3" s="20" t="s">
        <v>2</v>
      </c>
    </row>
    <row r="4" spans="2:13" ht="12.75" customHeight="1">
      <c r="B4" s="21"/>
      <c r="C4" s="17" t="s">
        <v>3</v>
      </c>
      <c r="D4" s="22" t="s">
        <v>4</v>
      </c>
      <c r="E4" s="4"/>
      <c r="F4" s="14" t="s">
        <v>5</v>
      </c>
      <c r="G4" s="15"/>
      <c r="H4" s="16"/>
      <c r="I4" s="53"/>
    </row>
    <row r="5" spans="2:13" ht="12.75" customHeight="1">
      <c r="B5" s="23" t="s">
        <v>6</v>
      </c>
      <c r="C5" s="29">
        <v>200000</v>
      </c>
      <c r="D5" s="31">
        <v>400000</v>
      </c>
      <c r="F5" s="9" t="s">
        <v>7</v>
      </c>
      <c r="G5" s="8" t="s">
        <v>8</v>
      </c>
      <c r="H5" s="8"/>
      <c r="I5" s="13"/>
    </row>
    <row r="6" spans="2:13" ht="12.75" customHeight="1">
      <c r="B6" s="23" t="s">
        <v>9</v>
      </c>
      <c r="C6" s="29">
        <v>0</v>
      </c>
      <c r="D6" s="65" t="s">
        <v>10</v>
      </c>
      <c r="F6" s="9" t="s">
        <v>11</v>
      </c>
      <c r="G6" s="8" t="s">
        <v>12</v>
      </c>
      <c r="H6" s="8"/>
      <c r="I6" s="13"/>
    </row>
    <row r="7" spans="2:13" ht="12.75" customHeight="1">
      <c r="B7" s="23" t="s">
        <v>13</v>
      </c>
      <c r="C7" s="29">
        <v>0</v>
      </c>
      <c r="D7" s="65" t="s">
        <v>14</v>
      </c>
      <c r="F7" s="9" t="s">
        <v>15</v>
      </c>
      <c r="G7" s="8" t="s">
        <v>16</v>
      </c>
      <c r="H7" s="8"/>
      <c r="I7" s="13"/>
    </row>
    <row r="8" spans="2:13" ht="12.75" customHeight="1">
      <c r="B8" s="24" t="s">
        <v>17</v>
      </c>
      <c r="C8" s="30">
        <f>SUM(C5:C7)</f>
        <v>200000</v>
      </c>
      <c r="D8" s="66">
        <v>900000</v>
      </c>
      <c r="F8" s="9"/>
      <c r="G8" s="8"/>
      <c r="H8" s="8"/>
      <c r="I8" s="13"/>
    </row>
    <row r="9" spans="2:13" ht="12.75" customHeight="1">
      <c r="B9" s="23" t="s">
        <v>18</v>
      </c>
      <c r="C9" s="29">
        <v>66000</v>
      </c>
      <c r="D9" s="65">
        <v>150000</v>
      </c>
      <c r="F9" s="9"/>
      <c r="G9" s="8"/>
      <c r="H9" s="8"/>
      <c r="I9" s="13"/>
    </row>
    <row r="10" spans="2:13" ht="12.75" customHeight="1">
      <c r="B10" s="23" t="s">
        <v>19</v>
      </c>
      <c r="C10" s="29">
        <v>0</v>
      </c>
      <c r="D10" s="65">
        <v>70000</v>
      </c>
      <c r="F10" s="9"/>
      <c r="G10" s="8"/>
      <c r="H10" s="8"/>
      <c r="I10" s="13"/>
    </row>
    <row r="11" spans="2:13" ht="12.75" customHeight="1">
      <c r="B11" s="23" t="s">
        <v>20</v>
      </c>
      <c r="C11" s="29">
        <v>0</v>
      </c>
      <c r="D11" s="65">
        <v>100000</v>
      </c>
      <c r="F11" s="9"/>
      <c r="G11" s="8"/>
      <c r="H11" s="8"/>
      <c r="I11" s="13"/>
    </row>
    <row r="12" spans="2:13" ht="12.75" customHeight="1">
      <c r="B12" s="25" t="s">
        <v>21</v>
      </c>
      <c r="C12" s="29">
        <f>SUM(C9:C11)</f>
        <v>66000</v>
      </c>
      <c r="D12" s="65">
        <f>SUM(D9:D11)</f>
        <v>320000</v>
      </c>
    </row>
    <row r="13" spans="2:13" ht="12.75" customHeight="1">
      <c r="B13" s="26" t="s">
        <v>22</v>
      </c>
      <c r="C13" s="30">
        <f>C8-C12</f>
        <v>134000</v>
      </c>
      <c r="D13" s="66">
        <f>D8-D12</f>
        <v>580000</v>
      </c>
    </row>
    <row r="14" spans="2:13" ht="15.6" customHeight="1" thickBot="1">
      <c r="B14" s="23" t="s">
        <v>23</v>
      </c>
      <c r="C14" s="29">
        <v>0</v>
      </c>
      <c r="D14" s="65">
        <v>0</v>
      </c>
      <c r="F14" s="9"/>
      <c r="G14" s="10" t="s">
        <v>24</v>
      </c>
      <c r="H14" s="11" t="s">
        <v>25</v>
      </c>
    </row>
    <row r="15" spans="2:13" ht="12.75" customHeight="1" thickBot="1">
      <c r="B15" s="23" t="s">
        <v>26</v>
      </c>
      <c r="C15" s="29">
        <v>0</v>
      </c>
      <c r="D15" s="31">
        <v>0</v>
      </c>
      <c r="F15" s="9" t="s">
        <v>27</v>
      </c>
      <c r="G15" s="68">
        <f>C25/C8</f>
        <v>-1.1419999999999999</v>
      </c>
      <c r="H15" s="67">
        <f>D25/D8</f>
        <v>0.16622222222222222</v>
      </c>
      <c r="M15" s="71"/>
    </row>
    <row r="16" spans="2:13" ht="12.75" customHeight="1">
      <c r="B16" s="23" t="s">
        <v>28</v>
      </c>
      <c r="C16" s="29">
        <f>1260*5*12</f>
        <v>75600</v>
      </c>
      <c r="D16" s="31">
        <v>75600</v>
      </c>
      <c r="F16" s="12" t="s">
        <v>29</v>
      </c>
      <c r="G16" s="69">
        <f>C13/C8</f>
        <v>0.67</v>
      </c>
      <c r="H16" s="70">
        <f>250000/500000</f>
        <v>0.5</v>
      </c>
    </row>
    <row r="17" spans="2:11" ht="11.45" customHeight="1">
      <c r="B17" s="23" t="s">
        <v>30</v>
      </c>
      <c r="C17" s="29">
        <f>400*12</f>
        <v>4800</v>
      </c>
      <c r="D17" s="31">
        <v>4800</v>
      </c>
      <c r="G17" s="63" t="s">
        <v>31</v>
      </c>
      <c r="H17" s="63" t="s">
        <v>32</v>
      </c>
    </row>
    <row r="18" spans="2:11" ht="13.5" customHeight="1">
      <c r="B18" s="23" t="s">
        <v>33</v>
      </c>
      <c r="C18" s="29">
        <v>100000</v>
      </c>
      <c r="D18" s="65" t="s">
        <v>34</v>
      </c>
      <c r="F18" s="1" t="s">
        <v>35</v>
      </c>
      <c r="G18" s="62">
        <v>120</v>
      </c>
      <c r="H18" s="62">
        <v>40</v>
      </c>
    </row>
    <row r="19" spans="2:11" ht="16.5" customHeight="1">
      <c r="B19" s="23" t="s">
        <v>36</v>
      </c>
      <c r="C19" s="29">
        <f>260*700</f>
        <v>182000</v>
      </c>
      <c r="D19" s="65" t="s">
        <v>10</v>
      </c>
      <c r="F19" s="91" t="s">
        <v>37</v>
      </c>
      <c r="G19" s="62">
        <v>210</v>
      </c>
      <c r="H19" s="62">
        <v>80</v>
      </c>
    </row>
    <row r="20" spans="2:11" ht="12.75" customHeight="1">
      <c r="B20" s="27" t="s">
        <v>38</v>
      </c>
      <c r="C20" s="30">
        <f>SUM(C14:C19)</f>
        <v>362400</v>
      </c>
      <c r="D20" s="66">
        <v>430400</v>
      </c>
    </row>
    <row r="21" spans="2:11" ht="12.75" customHeight="1">
      <c r="B21" s="27" t="s">
        <v>39</v>
      </c>
      <c r="C21" s="30">
        <f>C13-C20</f>
        <v>-228400</v>
      </c>
      <c r="D21" s="32">
        <f>D13-D20</f>
        <v>149600</v>
      </c>
      <c r="F21" s="83" t="s">
        <v>40</v>
      </c>
      <c r="K21" s="8"/>
    </row>
    <row r="22" spans="2:11" ht="12.75" customHeight="1">
      <c r="B22" s="23" t="s">
        <v>41</v>
      </c>
      <c r="C22" s="29">
        <v>0</v>
      </c>
      <c r="D22" s="31">
        <v>0</v>
      </c>
      <c r="K22" s="8"/>
    </row>
    <row r="23" spans="2:11" ht="12.75" customHeight="1">
      <c r="B23" s="26" t="s">
        <v>42</v>
      </c>
      <c r="C23" s="30">
        <f>C21</f>
        <v>-228400</v>
      </c>
      <c r="D23" s="32">
        <f>D21</f>
        <v>149600</v>
      </c>
      <c r="E23" s="8"/>
      <c r="K23" s="8"/>
    </row>
    <row r="24" spans="2:11" ht="12.75" customHeight="1" thickBot="1">
      <c r="B24" s="23" t="s">
        <v>43</v>
      </c>
      <c r="C24" s="29">
        <v>0</v>
      </c>
      <c r="D24" s="31">
        <v>0</v>
      </c>
      <c r="E24" s="8"/>
      <c r="F24" s="8"/>
      <c r="G24" s="8"/>
      <c r="H24" s="8"/>
      <c r="I24" s="8"/>
      <c r="J24" s="8"/>
      <c r="K24" s="8"/>
    </row>
    <row r="25" spans="2:11" ht="12.75" customHeight="1" thickBot="1">
      <c r="B25" s="28" t="s">
        <v>44</v>
      </c>
      <c r="C25" s="33">
        <f>C23+C24</f>
        <v>-228400</v>
      </c>
      <c r="D25" s="34">
        <f>D23+D24</f>
        <v>149600</v>
      </c>
      <c r="E25" s="8"/>
      <c r="F25" s="92" t="s">
        <v>24</v>
      </c>
      <c r="G25" s="74" t="s">
        <v>45</v>
      </c>
      <c r="H25" s="74" t="s">
        <v>31</v>
      </c>
      <c r="I25" s="74" t="s">
        <v>46</v>
      </c>
      <c r="J25" s="75" t="s">
        <v>47</v>
      </c>
      <c r="K25" s="8"/>
    </row>
    <row r="26" spans="2:11" ht="12.75" customHeight="1">
      <c r="E26" s="8"/>
      <c r="F26" s="76" t="s">
        <v>35</v>
      </c>
      <c r="G26" s="77">
        <f>C20/I26</f>
        <v>4530</v>
      </c>
      <c r="H26" s="78">
        <v>200000</v>
      </c>
      <c r="I26" s="78">
        <f>G18-H18</f>
        <v>80</v>
      </c>
      <c r="J26" s="79">
        <f>I26/G18</f>
        <v>0.66666666666666663</v>
      </c>
      <c r="K26" s="8"/>
    </row>
    <row r="27" spans="2:11" ht="12.75" customHeight="1">
      <c r="E27" s="8"/>
      <c r="F27" s="76" t="s">
        <v>48</v>
      </c>
      <c r="G27" s="77">
        <f>C20/I27</f>
        <v>2787.6923076923076</v>
      </c>
      <c r="H27" s="78">
        <v>200000</v>
      </c>
      <c r="I27" s="78">
        <f>G19-H19</f>
        <v>130</v>
      </c>
      <c r="J27" s="79">
        <f>I27/G19</f>
        <v>0.61904761904761907</v>
      </c>
      <c r="K27" s="8"/>
    </row>
    <row r="28" spans="2:11" ht="12.75" customHeight="1" thickBot="1">
      <c r="B28" t="s">
        <v>49</v>
      </c>
      <c r="E28" s="8"/>
      <c r="F28" s="80"/>
      <c r="G28" s="8"/>
      <c r="H28" s="81"/>
      <c r="I28" s="8"/>
      <c r="J28" s="82"/>
      <c r="K28" s="8"/>
    </row>
    <row r="29" spans="2:11" ht="12.75" customHeight="1">
      <c r="E29" s="8"/>
      <c r="F29" s="73"/>
      <c r="G29" s="93"/>
      <c r="H29" s="93"/>
      <c r="I29" s="93"/>
      <c r="J29" s="94"/>
      <c r="K29" s="72"/>
    </row>
    <row r="30" spans="2:11" ht="15.6" customHeight="1">
      <c r="E30" s="8"/>
      <c r="F30" s="84" t="s">
        <v>50</v>
      </c>
      <c r="G30" s="81" t="s">
        <v>31</v>
      </c>
      <c r="H30" s="81" t="s">
        <v>32</v>
      </c>
      <c r="I30" s="81" t="s">
        <v>51</v>
      </c>
      <c r="J30" s="85" t="s">
        <v>47</v>
      </c>
      <c r="K30" s="8"/>
    </row>
    <row r="31" spans="2:11" ht="12.75" customHeight="1">
      <c r="E31" s="8"/>
      <c r="F31" s="76" t="s">
        <v>52</v>
      </c>
      <c r="G31" s="86" t="s">
        <v>53</v>
      </c>
      <c r="H31" s="86" t="s">
        <v>54</v>
      </c>
      <c r="I31" s="86" t="s">
        <v>55</v>
      </c>
      <c r="J31" s="87">
        <v>0.47</v>
      </c>
      <c r="K31" s="72"/>
    </row>
    <row r="32" spans="2:11" ht="12.75" customHeight="1">
      <c r="B32" s="64"/>
      <c r="E32" s="8"/>
      <c r="F32" s="76" t="s">
        <v>56</v>
      </c>
      <c r="G32" s="86" t="s">
        <v>57</v>
      </c>
      <c r="H32" s="86" t="s">
        <v>54</v>
      </c>
      <c r="I32" s="86" t="s">
        <v>58</v>
      </c>
      <c r="J32" s="87">
        <v>0.28999999999999998</v>
      </c>
    </row>
    <row r="33" spans="5:10" ht="12.75" customHeight="1" thickBot="1">
      <c r="E33" s="8"/>
      <c r="F33" s="88" t="s">
        <v>59</v>
      </c>
      <c r="G33" s="89" t="s">
        <v>60</v>
      </c>
      <c r="H33" s="89" t="s">
        <v>61</v>
      </c>
      <c r="I33" s="89" t="s">
        <v>62</v>
      </c>
      <c r="J33" s="90">
        <v>0.45</v>
      </c>
    </row>
    <row r="34" spans="5:10" ht="12.75" customHeight="1"/>
    <row r="35" spans="5:10" ht="12.75" customHeight="1"/>
    <row r="36" spans="5:10" ht="12.75" customHeight="1">
      <c r="F36" s="8"/>
      <c r="G36" s="8"/>
      <c r="H36" s="8"/>
      <c r="I36" s="8"/>
      <c r="J36" s="8"/>
    </row>
    <row r="37" spans="5:10" ht="12.75" customHeight="1"/>
    <row r="38" spans="5:10" ht="12.75" customHeight="1"/>
    <row r="39" spans="5:10" ht="12.75" customHeight="1"/>
    <row r="40" spans="5:10" ht="12.75" customHeight="1"/>
    <row r="41" spans="5:10" ht="12.75" customHeight="1"/>
    <row r="42" spans="5:10" ht="12.75" customHeight="1"/>
    <row r="43" spans="5:10" ht="12.75" customHeight="1"/>
    <row r="44" spans="5:10" ht="12.75" customHeight="1"/>
    <row r="45" spans="5:10" ht="12.75" customHeight="1"/>
    <row r="46" spans="5:10" ht="12.75" customHeight="1"/>
    <row r="47" spans="5:10" ht="12.75" customHeight="1"/>
    <row r="48" spans="5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ageMargins left="0.7" right="0.7" top="0.75" bottom="0.75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0"/>
  <sheetViews>
    <sheetView zoomScale="130" zoomScaleNormal="130" workbookViewId="0">
      <selection activeCell="H17" sqref="H17"/>
    </sheetView>
  </sheetViews>
  <sheetFormatPr defaultColWidth="14.42578125" defaultRowHeight="15" customHeight="1"/>
  <cols>
    <col min="1" max="1" width="7.28515625" style="1" customWidth="1"/>
    <col min="2" max="2" width="39.5703125" style="1" customWidth="1"/>
    <col min="3" max="3" width="11.5703125" style="1" customWidth="1"/>
    <col min="4" max="4" width="12.140625" style="1" customWidth="1"/>
    <col min="5" max="5" width="2.140625" style="1" customWidth="1"/>
    <col min="6" max="6" width="19.28515625" style="1" customWidth="1"/>
    <col min="7" max="7" width="14.140625" style="1" customWidth="1"/>
    <col min="8" max="8" width="14.7109375" style="1" customWidth="1"/>
    <col min="9" max="9" width="10.85546875" style="1" customWidth="1"/>
    <col min="10" max="10" width="6.42578125" style="1" customWidth="1"/>
    <col min="11" max="15" width="9.140625" style="1" customWidth="1"/>
    <col min="16" max="16384" width="14.42578125" style="1"/>
  </cols>
  <sheetData>
    <row r="1" spans="2:9" ht="12.75" customHeight="1">
      <c r="B1" s="2" t="s">
        <v>63</v>
      </c>
    </row>
    <row r="2" spans="2:9" ht="12.75" customHeight="1" thickBot="1"/>
    <row r="3" spans="2:9" ht="12.75" customHeight="1" thickBot="1">
      <c r="B3" s="18" t="s">
        <v>64</v>
      </c>
      <c r="C3" s="19"/>
      <c r="D3" s="20"/>
    </row>
    <row r="4" spans="2:9" ht="12.75" customHeight="1">
      <c r="B4" s="35"/>
      <c r="C4" s="3" t="s">
        <v>3</v>
      </c>
      <c r="D4" s="36" t="s">
        <v>4</v>
      </c>
      <c r="E4" s="4"/>
      <c r="F4" s="48" t="s">
        <v>5</v>
      </c>
      <c r="G4" s="51"/>
      <c r="H4" s="19"/>
      <c r="I4" s="20"/>
    </row>
    <row r="5" spans="2:9" ht="12.75" customHeight="1">
      <c r="B5" s="23" t="s">
        <v>65</v>
      </c>
      <c r="C5" s="37">
        <v>100</v>
      </c>
      <c r="D5" s="38">
        <v>100</v>
      </c>
      <c r="F5" s="23" t="s">
        <v>7</v>
      </c>
      <c r="G5" s="8" t="s">
        <v>8</v>
      </c>
      <c r="H5" s="8"/>
      <c r="I5" s="43"/>
    </row>
    <row r="6" spans="2:9" ht="12.75" customHeight="1">
      <c r="B6" s="23" t="s">
        <v>66</v>
      </c>
      <c r="C6" s="39">
        <v>5</v>
      </c>
      <c r="D6" s="38">
        <v>5</v>
      </c>
      <c r="F6" s="23" t="s">
        <v>15</v>
      </c>
      <c r="G6" s="8" t="s">
        <v>67</v>
      </c>
      <c r="H6" s="8"/>
      <c r="I6" s="43"/>
    </row>
    <row r="7" spans="2:9" ht="12.75" customHeight="1">
      <c r="B7" s="23" t="s">
        <v>68</v>
      </c>
      <c r="C7" s="39">
        <v>20</v>
      </c>
      <c r="D7" s="38">
        <v>20</v>
      </c>
      <c r="F7" s="23" t="s">
        <v>41</v>
      </c>
      <c r="G7" s="8" t="s">
        <v>69</v>
      </c>
      <c r="H7" s="8"/>
      <c r="I7" s="43"/>
    </row>
    <row r="8" spans="2:9" ht="12.75" customHeight="1">
      <c r="B8" s="25" t="s">
        <v>17</v>
      </c>
      <c r="C8" s="40">
        <f>SUM(C5+C6+C7)</f>
        <v>125</v>
      </c>
      <c r="D8" s="41">
        <f>SUM(D5:D7)</f>
        <v>125</v>
      </c>
      <c r="F8" s="23" t="s">
        <v>70</v>
      </c>
      <c r="G8" s="8" t="s">
        <v>71</v>
      </c>
      <c r="H8" s="8"/>
      <c r="I8" s="43"/>
    </row>
    <row r="9" spans="2:9" ht="12.75" customHeight="1">
      <c r="B9" s="23" t="s">
        <v>72</v>
      </c>
      <c r="C9" s="39">
        <v>50</v>
      </c>
      <c r="D9" s="38">
        <v>50</v>
      </c>
      <c r="F9" s="23" t="s">
        <v>73</v>
      </c>
      <c r="G9" s="8" t="s">
        <v>74</v>
      </c>
      <c r="H9" s="8"/>
      <c r="I9" s="43"/>
    </row>
    <row r="10" spans="2:9" ht="12.75" customHeight="1" thickBot="1">
      <c r="B10" s="23" t="s">
        <v>75</v>
      </c>
      <c r="C10" s="39">
        <v>50</v>
      </c>
      <c r="D10" s="38">
        <v>50</v>
      </c>
      <c r="F10" s="49" t="s">
        <v>76</v>
      </c>
      <c r="G10" s="52" t="s">
        <v>77</v>
      </c>
      <c r="H10" s="52"/>
      <c r="I10" s="50"/>
    </row>
    <row r="11" spans="2:9" ht="12.75" customHeight="1">
      <c r="B11" s="23" t="s">
        <v>78</v>
      </c>
      <c r="C11" s="39">
        <v>30</v>
      </c>
      <c r="D11" s="38">
        <v>30</v>
      </c>
    </row>
    <row r="12" spans="2:9" ht="12.75" customHeight="1">
      <c r="B12" s="25" t="s">
        <v>21</v>
      </c>
      <c r="C12" s="40">
        <f>SUM(C9:C11)</f>
        <v>130</v>
      </c>
      <c r="D12" s="41">
        <f>SUM(D9:D11)</f>
        <v>130</v>
      </c>
    </row>
    <row r="13" spans="2:9" ht="12.75" customHeight="1" thickBot="1">
      <c r="B13" s="26" t="s">
        <v>22</v>
      </c>
      <c r="C13" s="5">
        <f>C8-C12</f>
        <v>-5</v>
      </c>
      <c r="D13" s="42">
        <f>D8-D12</f>
        <v>-5</v>
      </c>
    </row>
    <row r="14" spans="2:9" ht="12.75" customHeight="1">
      <c r="B14" s="23"/>
      <c r="C14" s="8"/>
      <c r="D14" s="43"/>
      <c r="F14" s="54" t="s">
        <v>79</v>
      </c>
      <c r="G14" s="55" t="s">
        <v>80</v>
      </c>
      <c r="H14" s="56" t="s">
        <v>80</v>
      </c>
    </row>
    <row r="15" spans="2:9" ht="12.75" customHeight="1">
      <c r="B15" s="23" t="s">
        <v>23</v>
      </c>
      <c r="C15" s="39">
        <v>1</v>
      </c>
      <c r="D15" s="38">
        <v>1</v>
      </c>
      <c r="F15" s="23"/>
      <c r="G15" s="10" t="s">
        <v>24</v>
      </c>
      <c r="H15" s="57" t="s">
        <v>25</v>
      </c>
    </row>
    <row r="16" spans="2:9" ht="12.75" customHeight="1">
      <c r="B16" s="23" t="s">
        <v>26</v>
      </c>
      <c r="C16" s="39">
        <v>1</v>
      </c>
      <c r="D16" s="38">
        <v>1</v>
      </c>
      <c r="F16" s="23" t="s">
        <v>27</v>
      </c>
      <c r="G16" s="58">
        <f>C27/C8</f>
        <v>-0.13600000000000001</v>
      </c>
      <c r="H16" s="59">
        <f>D27/D8</f>
        <v>-0.13600000000000001</v>
      </c>
    </row>
    <row r="17" spans="2:10" ht="12.75" customHeight="1" thickBot="1">
      <c r="B17" s="23" t="s">
        <v>28</v>
      </c>
      <c r="C17" s="39">
        <v>1</v>
      </c>
      <c r="D17" s="38">
        <v>1</v>
      </c>
      <c r="F17" s="49" t="s">
        <v>29</v>
      </c>
      <c r="G17" s="60">
        <f>C13/C8</f>
        <v>-0.04</v>
      </c>
      <c r="H17" s="61">
        <f>D13/D8</f>
        <v>-0.04</v>
      </c>
    </row>
    <row r="18" spans="2:10" ht="12.75" customHeight="1">
      <c r="B18" s="23" t="s">
        <v>81</v>
      </c>
      <c r="C18" s="39">
        <v>1</v>
      </c>
      <c r="D18" s="44">
        <v>1</v>
      </c>
      <c r="G18" s="6"/>
      <c r="H18" s="6"/>
      <c r="I18" s="6"/>
      <c r="J18" s="6"/>
    </row>
    <row r="19" spans="2:10" ht="12.75" customHeight="1">
      <c r="B19" s="23" t="s">
        <v>30</v>
      </c>
      <c r="C19" s="39">
        <v>1</v>
      </c>
      <c r="D19" s="38">
        <v>1</v>
      </c>
    </row>
    <row r="20" spans="2:10" ht="12.75" customHeight="1">
      <c r="B20" s="23" t="s">
        <v>33</v>
      </c>
      <c r="C20" s="39">
        <v>1</v>
      </c>
      <c r="D20" s="38">
        <v>1</v>
      </c>
    </row>
    <row r="21" spans="2:10" ht="12.75" customHeight="1">
      <c r="B21" s="23" t="s">
        <v>36</v>
      </c>
      <c r="C21" s="39">
        <v>1</v>
      </c>
      <c r="D21" s="38">
        <v>1</v>
      </c>
    </row>
    <row r="22" spans="2:10" ht="12.75" customHeight="1">
      <c r="B22" s="27" t="s">
        <v>38</v>
      </c>
      <c r="C22" s="7">
        <f t="shared" ref="C22:D22" si="0">SUM(C15:C21)</f>
        <v>7</v>
      </c>
      <c r="D22" s="45">
        <f t="shared" si="0"/>
        <v>7</v>
      </c>
    </row>
    <row r="23" spans="2:10" ht="12.75" customHeight="1">
      <c r="B23" s="27" t="s">
        <v>39</v>
      </c>
      <c r="C23" s="7">
        <f>C13-C22</f>
        <v>-12</v>
      </c>
      <c r="D23" s="45">
        <f t="shared" ref="D23" si="1">D13-D22</f>
        <v>-12</v>
      </c>
    </row>
    <row r="24" spans="2:10" ht="12.75" customHeight="1">
      <c r="B24" s="23" t="s">
        <v>41</v>
      </c>
      <c r="C24" s="39">
        <v>3</v>
      </c>
      <c r="D24" s="38">
        <v>3</v>
      </c>
    </row>
    <row r="25" spans="2:10" ht="12.75" customHeight="1">
      <c r="B25" s="26" t="s">
        <v>42</v>
      </c>
      <c r="C25" s="5">
        <f>C23-C24</f>
        <v>-15</v>
      </c>
      <c r="D25" s="42">
        <f t="shared" ref="D25" si="2">D23-D24</f>
        <v>-15</v>
      </c>
    </row>
    <row r="26" spans="2:10" ht="12.75" customHeight="1">
      <c r="B26" s="23" t="s">
        <v>43</v>
      </c>
      <c r="C26" s="39">
        <v>2</v>
      </c>
      <c r="D26" s="38">
        <v>2</v>
      </c>
    </row>
    <row r="27" spans="2:10" ht="12.75" customHeight="1" thickBot="1">
      <c r="B27" s="28" t="s">
        <v>44</v>
      </c>
      <c r="C27" s="46">
        <f>C25-C26</f>
        <v>-17</v>
      </c>
      <c r="D27" s="47">
        <f t="shared" ref="D27" si="3">D25-D26</f>
        <v>-17</v>
      </c>
    </row>
    <row r="28" spans="2:10" ht="12.75" customHeight="1"/>
    <row r="29" spans="2:10" ht="12.75" customHeight="1"/>
    <row r="30" spans="2:10" ht="12.75" customHeight="1"/>
    <row r="31" spans="2:10" ht="12.75" customHeight="1"/>
    <row r="32" spans="2:10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Ekonomivis 2</dc:creator>
  <cp:keywords/>
  <dc:description/>
  <cp:lastModifiedBy/>
  <cp:revision/>
  <dcterms:created xsi:type="dcterms:W3CDTF">2018-12-20T07:34:25Z</dcterms:created>
  <dcterms:modified xsi:type="dcterms:W3CDTF">2024-01-26T08:15:24Z</dcterms:modified>
  <cp:category/>
  <cp:contentStatus/>
</cp:coreProperties>
</file>