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9F28F3A8-A2BA-447B-999F-F7A9ECBB85F6}" xr6:coauthVersionLast="47" xr6:coauthVersionMax="47" xr10:uidLastSave="{00000000-0000-0000-0000-000000000000}"/>
  <bookViews>
    <workbookView xWindow="-110" yWindow="-110" windowWidth="19420" windowHeight="10420" activeTab="2" xr2:uid="{31E7A3A7-C421-4ADA-97DB-3D19B307E9E3}"/>
  </bookViews>
  <sheets>
    <sheet name="Herrcyklar" sheetId="5" r:id="rId1"/>
    <sheet name="Uppgift " sheetId="6" r:id="rId2"/>
    <sheet name="Analys" sheetId="7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5" l="1"/>
  <c r="P23" i="5"/>
  <c r="H26" i="5"/>
  <c r="H11" i="5"/>
  <c r="D7" i="5"/>
  <c r="D26" i="5"/>
  <c r="D27" i="5"/>
  <c r="L25" i="5"/>
  <c r="H6" i="5"/>
  <c r="H7" i="5"/>
  <c r="H27" i="5"/>
</calcChain>
</file>

<file path=xl/sharedStrings.xml><?xml version="1.0" encoding="utf-8"?>
<sst xmlns="http://schemas.openxmlformats.org/spreadsheetml/2006/main" count="123" uniqueCount="106">
  <si>
    <t xml:space="preserve"> </t>
  </si>
  <si>
    <t>Tillgångar</t>
  </si>
  <si>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</si>
  <si>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</si>
  <si>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</si>
  <si>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</si>
  <si>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</si>
  <si>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</si>
  <si>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</si>
  <si>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</si>
  <si>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</si>
  <si>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</si>
  <si>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</si>
  <si>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</si>
  <si>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>Summa intäkter</t>
  </si>
  <si>
    <t>Resultat</t>
  </si>
  <si>
    <t xml:space="preserve">  </t>
  </si>
  <si>
    <t>Vinst</t>
  </si>
  <si>
    <t>Balansomslutning</t>
  </si>
  <si>
    <t>Affärshändelse</t>
  </si>
  <si>
    <t>Summa kostnad</t>
  </si>
  <si>
    <t>Summa omsättning</t>
  </si>
  <si>
    <t>Summa kort skuld</t>
  </si>
  <si>
    <t>Summa anläggning</t>
  </si>
  <si>
    <t>Summa EK</t>
  </si>
  <si>
    <t>Summa lång skuld</t>
  </si>
  <si>
    <t>Skåpbil</t>
  </si>
  <si>
    <t>Värdeminskn</t>
  </si>
  <si>
    <t>BG aktiekapital</t>
  </si>
  <si>
    <t>BG banklån</t>
  </si>
  <si>
    <t>BG betalar skåpbil</t>
  </si>
  <si>
    <t>BG Kopiator</t>
  </si>
  <si>
    <t>Lager in 100 Herrcykel</t>
  </si>
  <si>
    <t xml:space="preserve">Kundfordran </t>
  </si>
  <si>
    <t>Lager ut 80 st</t>
  </si>
  <si>
    <t>BG kund betalar</t>
  </si>
  <si>
    <t>Kundfordr bort</t>
  </si>
  <si>
    <t xml:space="preserve">BG betalar </t>
  </si>
  <si>
    <t>BG betala hyra</t>
  </si>
  <si>
    <t>12 BG lön</t>
  </si>
  <si>
    <t>BG lön</t>
  </si>
  <si>
    <t>BG amortering</t>
  </si>
  <si>
    <t>BG ränta</t>
  </si>
  <si>
    <t>Lager in 40 cyklar</t>
  </si>
  <si>
    <t xml:space="preserve">Aktiekapital </t>
  </si>
  <si>
    <t>Banklån</t>
  </si>
  <si>
    <t>Amorterar</t>
  </si>
  <si>
    <t>Levskuld skåpbil</t>
  </si>
  <si>
    <t>Betalar skåpbil</t>
  </si>
  <si>
    <t>Levskuld mobil</t>
  </si>
  <si>
    <t>Levskuld 100 cykl</t>
  </si>
  <si>
    <t>Levskuld bort</t>
  </si>
  <si>
    <t>Levskuld 40 cyklar</t>
  </si>
  <si>
    <t>Kopiator</t>
  </si>
  <si>
    <t>Mobilabonne.</t>
  </si>
  <si>
    <t>Kostnad sålda</t>
  </si>
  <si>
    <t>Herrcyklar 80 st</t>
  </si>
  <si>
    <t xml:space="preserve">Hyra </t>
  </si>
  <si>
    <t>Lön</t>
  </si>
  <si>
    <t>Ränta</t>
  </si>
  <si>
    <t>Avskrivn skåpbil</t>
  </si>
  <si>
    <t>FSG 80 st cyklar</t>
  </si>
  <si>
    <t>TB = Fsg pris 11250 kr - inköpspris 5000 kr TB = 6250 kr</t>
  </si>
  <si>
    <t>TG = TB i procent. 6250 kr /11250 = cirka 56%</t>
  </si>
  <si>
    <t>Soliditet = Eget kapital i relation till bolagets tillgångar.</t>
  </si>
  <si>
    <t>Vinstmarginal = Vinsten i relation till omsättningen.</t>
  </si>
  <si>
    <t>Vinst 279000 kr dividerat med intäkter 900000 =Ca 31 procent.</t>
  </si>
  <si>
    <t>Kassalikviditet = Omsättn tillgångar minus lager</t>
  </si>
  <si>
    <t>i relation till kortfristiga skulder.</t>
  </si>
  <si>
    <t>Lager är 300000 kr</t>
  </si>
  <si>
    <t>Omsättn tillgångar 1051000 kr</t>
  </si>
  <si>
    <t>1051000 minus 300000=751000</t>
  </si>
  <si>
    <t>Kortfrist. Skulder är 202000</t>
  </si>
  <si>
    <r>
      <t xml:space="preserve">751000 / 202000 =  </t>
    </r>
    <r>
      <rPr>
        <b/>
        <sz val="12"/>
        <color rgb="FFC00000"/>
        <rFont val="Calibri"/>
        <family val="2"/>
        <scheme val="minor"/>
      </rPr>
      <t>371 procent</t>
    </r>
  </si>
  <si>
    <t xml:space="preserve">Genomsnittslager  </t>
  </si>
  <si>
    <r>
      <t xml:space="preserve">500000 + 100000 + 300000 = 900000 / 3 mätpunkter = </t>
    </r>
    <r>
      <rPr>
        <b/>
        <sz val="12"/>
        <color rgb="FFC00000"/>
        <rFont val="Calibri"/>
        <family val="2"/>
        <scheme val="minor"/>
      </rPr>
      <t>300000</t>
    </r>
  </si>
  <si>
    <t>Herrcyklar</t>
  </si>
  <si>
    <t>Ni startar bolaget  och sätter in 50 000 i aktiekapital.</t>
  </si>
  <si>
    <t>Bolaget tar ett banklån på 625 000 som ska betalas tillbaka på 10 år.</t>
  </si>
  <si>
    <t xml:space="preserve">Företaget köper en begagnad skåpbil för 50 000 på 30 dagars kredit. </t>
  </si>
  <si>
    <t>Företaget betalar skåpbilen efter 30 dagar.</t>
  </si>
  <si>
    <t>Företaget köper en kopiator för 14 000 kontant.</t>
  </si>
  <si>
    <t>Företaget tar ett mobilabonnemang som kostar 2 000 kr. Den har 30 dagar kredit.</t>
  </si>
  <si>
    <t>Företaget importerar 100 Herrcyklar för 500 000 och får 60 dagars kredit. De ställs i lager.</t>
  </si>
  <si>
    <t>Företaget säljer 80 Herrcyklar för 900 000 på 30 dagars kredit.</t>
  </si>
  <si>
    <t>Kunden som köpte de 80 Herrcyklarna betalar dem efter 30 dagar.</t>
  </si>
  <si>
    <t>Företaget betalar de 100 Herrcyklarna man köpte in.</t>
  </si>
  <si>
    <t>Företaget betalar hyra på 40 000 kontant.</t>
  </si>
  <si>
    <t>Företaget betalar ut lön på 140 000 kr.</t>
  </si>
  <si>
    <t>Företaget betalar ränta på lånet med 15 000 och amorterar 65 000.</t>
  </si>
  <si>
    <t>Företaget skriver av skåpbilen med 10 000 som har en ekonomisk livslängd på 5 år.</t>
  </si>
  <si>
    <t>Företaget köper in 40 Herrcyklar för 200 000 kr på 30 dagars kredit och ställer i lager.</t>
  </si>
  <si>
    <t>Analys Herrcyklar</t>
  </si>
  <si>
    <t>EK =329000 kr divideras med summa tillgångar 1091000 = cirka 30 procent</t>
  </si>
  <si>
    <r>
      <t>329000/1091000=30</t>
    </r>
    <r>
      <rPr>
        <b/>
        <sz val="12"/>
        <color rgb="FFC00000"/>
        <rFont val="Calibri"/>
        <family val="2"/>
        <scheme val="minor"/>
      </rPr>
      <t xml:space="preserve"> procent.</t>
    </r>
  </si>
  <si>
    <r>
      <rPr>
        <b/>
        <sz val="12"/>
        <color rgb="FFC00000"/>
        <rFont val="Calibri"/>
        <family val="2"/>
        <scheme val="minor"/>
      </rPr>
      <t xml:space="preserve">Banklån </t>
    </r>
    <r>
      <rPr>
        <sz val="12"/>
        <color rgb="FFC00000"/>
        <rFont val="Calibri"/>
        <family val="2"/>
        <scheme val="minor"/>
      </rPr>
      <t xml:space="preserve">= 15000/625000 = </t>
    </r>
    <r>
      <rPr>
        <b/>
        <sz val="12"/>
        <color rgb="FFC00000"/>
        <rFont val="Calibri"/>
        <family val="2"/>
        <scheme val="minor"/>
      </rPr>
      <t>2,4 procent</t>
    </r>
  </si>
  <si>
    <r>
      <rPr>
        <b/>
        <sz val="12"/>
        <color rgb="FFC00000"/>
        <rFont val="Calibri"/>
        <family val="2"/>
        <scheme val="minor"/>
      </rPr>
      <t>Bruttovinst</t>
    </r>
    <r>
      <rPr>
        <sz val="12"/>
        <color rgb="FFC00000"/>
        <rFont val="Calibri"/>
        <family val="2"/>
        <scheme val="minor"/>
      </rPr>
      <t xml:space="preserve"> = fsg 900000 minus KSV 400000 = 500000</t>
    </r>
  </si>
  <si>
    <t>Bra ränta från bank</t>
  </si>
  <si>
    <t>Bra marginal, dvs täckningsgrad på cyklarna.</t>
  </si>
  <si>
    <t>Alt. 2 Ok lön då det är ett deltidsjobb.</t>
  </si>
  <si>
    <t>Alt. 1 Ta mer lön då ni jobbar heltid.</t>
  </si>
  <si>
    <t>Mycket bra hyra.</t>
  </si>
  <si>
    <t>Kostnadsmedveten genom att köpa en begagnad skåpbil.</t>
  </si>
  <si>
    <t xml:space="preserve">Onödigt mycket likvida medel. Ge mer lön eller amortera på lån. </t>
  </si>
  <si>
    <t>Varför köpa 40 cyklar till i december???</t>
  </si>
  <si>
    <t xml:space="preserve">Godkänd soliditet. Brukar ligga mellan 20-30 procent.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</si>
</sst>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0" borderId="6" xfId="0" applyFont="1" applyBorder="1"/>
    <xf numFmtId="0" fontId="4" fillId="0" borderId="6" xfId="0" applyFont="1" applyBorder="1"/>
    <xf numFmtId="0" fontId="4" fillId="0" borderId="10" xfId="0" applyFont="1" applyBorder="1"/>
    <xf numFmtId="0" fontId="1" fillId="0" borderId="6" xfId="0" applyFont="1" applyBorder="1" applyAlignment="1">
      <alignment horizontal="right"/>
    </xf>
    <xf numFmtId="9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6" fillId="0" borderId="3" xfId="0" applyFont="1" applyBorder="1"/>
    <xf numFmtId="0" fontId="4" fillId="0" borderId="5" xfId="0" applyFont="1" applyBorder="1"/>
    <xf numFmtId="0" fontId="4" fillId="0" borderId="2" xfId="0" applyFont="1" applyBorder="1"/>
    <xf numFmtId="0" fontId="4" fillId="0" borderId="4" xfId="0" applyFont="1" applyBorder="1"/>
    <xf numFmtId="0" fontId="7" fillId="0" borderId="6" xfId="0" applyFont="1" applyBorder="1"/>
    <xf numFmtId="0" fontId="2" fillId="6" borderId="0" xfId="0" applyFont="1" applyFill="1"/>
    <xf numFmtId="0" fontId="0" fillId="3" borderId="0" xfId="0" applyFill="1"/>
    <xf numFmtId="0" fontId="0" fillId="0" borderId="6" xfId="0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5" borderId="6" xfId="0" applyFont="1" applyFill="1" applyBorder="1"/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right"/>
    </xf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12" xfId="0" applyFont="1" applyBorder="1"/>
    <xf numFmtId="0" fontId="4" fillId="0" borderId="12" xfId="0" applyFont="1" applyBorder="1"/>
    <xf numFmtId="0" fontId="6" fillId="0" borderId="13" xfId="0" applyFont="1" applyBorder="1"/>
    <xf numFmtId="0" fontId="1" fillId="2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9" xfId="0" applyFont="1" applyFill="1" applyBorder="1"/>
    <xf numFmtId="0" fontId="1" fillId="2" borderId="0" xfId="0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FDFA-BB8F-468B-9746-A423FC3381F8}">
  <dimension ref="B1:W30"/>
  <sheetViews>
    <sheetView topLeftCell="A6" zoomScale="90" zoomScaleNormal="90" workbookViewId="0">
      <selection activeCell="R28" sqref="R28"/>
    </sheetView>
  </sheetViews>
  <sheetFormatPr defaultColWidth="8.7265625" defaultRowHeight="15.5" x14ac:dyDescent="0.35"/>
  <cols>
    <col min="1" max="1" width="2" style="2" customWidth="1"/>
    <col min="2" max="2" width="3.1796875" style="2" customWidth="1"/>
    <col min="3" max="3" width="18.1796875" style="2" customWidth="1"/>
    <col min="4" max="4" width="9.453125" style="2" customWidth="1"/>
    <col min="5" max="5" width="1.54296875" style="2" customWidth="1"/>
    <col min="6" max="6" width="3.453125" style="2" customWidth="1"/>
    <col min="7" max="7" width="16.7265625" style="2" customWidth="1"/>
    <col min="8" max="8" width="9.26953125" style="2" customWidth="1"/>
    <col min="9" max="9" width="1.54296875" style="2" customWidth="1"/>
    <col min="10" max="10" width="3.7265625" style="2" customWidth="1"/>
    <col min="11" max="11" width="16.453125" style="2" customWidth="1"/>
    <col min="12" max="12" width="9.1796875" style="2" customWidth="1"/>
    <col min="13" max="13" width="1.54296875" style="2" customWidth="1"/>
    <col min="14" max="14" width="3.7265625" style="2" customWidth="1"/>
    <col min="15" max="15" width="16.81640625" style="2" customWidth="1"/>
    <col min="16" max="16" width="9.1796875" style="2" customWidth="1"/>
    <col min="17" max="17" width="3.453125" style="2" customWidth="1"/>
    <col min="18" max="18" width="18.81640625" style="2" customWidth="1"/>
    <col min="19" max="19" width="40.453125" style="2" customWidth="1"/>
    <col min="20" max="16384" width="8.7265625" style="2"/>
  </cols>
  <sheetData>
    <row r="1" spans="2:23" x14ac:dyDescent="0.35">
      <c r="C1" s="3" t="s">
        <v>76</v>
      </c>
      <c r="D1" s="3"/>
      <c r="R1" s="4"/>
    </row>
    <row r="2" spans="2:23" ht="16" thickBot="1" x14ac:dyDescent="0.4">
      <c r="B2" s="41" t="s">
        <v>1</v>
      </c>
      <c r="C2" s="41"/>
      <c r="D2" s="41"/>
      <c r="F2" s="35" t="s">
        <v>2</v>
      </c>
      <c r="G2" s="35"/>
      <c r="H2" s="35"/>
      <c r="J2" s="35" t="s">
        <v>3</v>
      </c>
      <c r="K2" s="35"/>
      <c r="L2" s="35"/>
      <c r="N2" s="35" t="s">
        <v>4</v>
      </c>
      <c r="O2" s="35"/>
      <c r="P2" s="35"/>
      <c r="R2" s="5"/>
      <c r="S2" s="5"/>
      <c r="T2" s="5"/>
      <c r="U2" s="5"/>
      <c r="V2" s="5"/>
    </row>
    <row r="3" spans="2:23" ht="16" thickTop="1" x14ac:dyDescent="0.35">
      <c r="B3" s="6" t="s">
        <v>5</v>
      </c>
      <c r="C3" s="6" t="s">
        <v>6</v>
      </c>
      <c r="D3" s="6" t="s">
        <v>7</v>
      </c>
      <c r="F3" s="6" t="s">
        <v>5</v>
      </c>
      <c r="G3" s="6" t="s">
        <v>6</v>
      </c>
      <c r="H3" s="6" t="s">
        <v>7</v>
      </c>
      <c r="J3" s="6" t="s">
        <v>5</v>
      </c>
      <c r="K3" s="6" t="s">
        <v>6</v>
      </c>
      <c r="L3" s="6" t="s">
        <v>7</v>
      </c>
      <c r="N3" s="6" t="s">
        <v>5</v>
      </c>
      <c r="O3" s="6" t="s">
        <v>6</v>
      </c>
      <c r="P3" s="6" t="s">
        <v>7</v>
      </c>
      <c r="R3" s="30" t="s">
        <v>62</v>
      </c>
      <c r="S3" s="18"/>
      <c r="T3" s="5"/>
      <c r="U3" s="5"/>
      <c r="V3" s="5"/>
      <c r="W3" s="5"/>
    </row>
    <row r="4" spans="2:23" x14ac:dyDescent="0.35">
      <c r="B4" s="36" t="s">
        <v>8</v>
      </c>
      <c r="C4" s="37"/>
      <c r="D4" s="38"/>
      <c r="F4" s="36" t="s">
        <v>9</v>
      </c>
      <c r="G4" s="37"/>
      <c r="H4" s="38"/>
      <c r="J4" s="7">
        <v>5</v>
      </c>
      <c r="K4" s="7" t="s">
        <v>53</v>
      </c>
      <c r="L4" s="7">
        <v>14000</v>
      </c>
      <c r="N4" s="7">
        <v>8</v>
      </c>
      <c r="O4" s="7" t="s">
        <v>61</v>
      </c>
      <c r="P4" s="7">
        <v>900000</v>
      </c>
      <c r="R4" s="31" t="s">
        <v>63</v>
      </c>
      <c r="S4" s="19"/>
      <c r="T4" s="5"/>
      <c r="U4" s="5"/>
      <c r="V4" s="5"/>
      <c r="W4" s="5"/>
    </row>
    <row r="5" spans="2:23" x14ac:dyDescent="0.35">
      <c r="B5" s="7">
        <v>3</v>
      </c>
      <c r="C5" s="7" t="s">
        <v>26</v>
      </c>
      <c r="D5" s="7">
        <v>50000</v>
      </c>
      <c r="F5" s="7">
        <v>1</v>
      </c>
      <c r="G5" s="7" t="s">
        <v>44</v>
      </c>
      <c r="H5" s="7">
        <v>-50000</v>
      </c>
      <c r="J5" s="7">
        <v>6</v>
      </c>
      <c r="K5" s="7" t="s">
        <v>54</v>
      </c>
      <c r="L5" s="7">
        <v>2000</v>
      </c>
      <c r="N5" s="7"/>
      <c r="O5" s="7"/>
      <c r="P5" s="7"/>
      <c r="R5" s="32"/>
      <c r="S5" s="19"/>
      <c r="T5" s="5"/>
      <c r="U5" s="5"/>
      <c r="V5" s="5"/>
      <c r="W5" s="5"/>
    </row>
    <row r="6" spans="2:23" x14ac:dyDescent="0.35">
      <c r="B6" s="7">
        <v>14</v>
      </c>
      <c r="C6" s="7" t="s">
        <v>27</v>
      </c>
      <c r="D6" s="7">
        <v>-10000</v>
      </c>
      <c r="F6" s="7"/>
      <c r="G6" s="6" t="s">
        <v>10</v>
      </c>
      <c r="H6" s="29">
        <f>-L25</f>
        <v>-279000</v>
      </c>
      <c r="J6" s="7">
        <v>8</v>
      </c>
      <c r="K6" s="7" t="s">
        <v>55</v>
      </c>
      <c r="L6" s="7"/>
      <c r="N6" s="7"/>
      <c r="O6" s="7"/>
      <c r="P6" s="7"/>
      <c r="R6" s="31" t="s">
        <v>64</v>
      </c>
      <c r="S6" s="19"/>
      <c r="T6" s="4"/>
      <c r="U6" s="5"/>
      <c r="V6" s="5"/>
      <c r="W6" s="5"/>
    </row>
    <row r="7" spans="2:23" x14ac:dyDescent="0.35">
      <c r="B7" s="23"/>
      <c r="C7" s="24" t="s">
        <v>23</v>
      </c>
      <c r="D7" s="24">
        <f>SUM(D5:D6)</f>
        <v>40000</v>
      </c>
      <c r="F7" s="23"/>
      <c r="G7" s="24" t="s">
        <v>24</v>
      </c>
      <c r="H7" s="24">
        <f>SUM(H4:H6)</f>
        <v>-329000</v>
      </c>
      <c r="J7" s="7">
        <v>8</v>
      </c>
      <c r="K7" s="7" t="s">
        <v>56</v>
      </c>
      <c r="L7" s="7">
        <v>400000</v>
      </c>
      <c r="N7" s="7"/>
      <c r="O7" s="7"/>
      <c r="P7" s="7"/>
      <c r="R7" s="32" t="s">
        <v>93</v>
      </c>
      <c r="S7" s="19"/>
      <c r="T7" s="5"/>
      <c r="U7" s="5"/>
      <c r="V7" s="5"/>
      <c r="W7" s="5"/>
    </row>
    <row r="8" spans="2:23" x14ac:dyDescent="0.35">
      <c r="B8" s="36" t="s">
        <v>11</v>
      </c>
      <c r="C8" s="37"/>
      <c r="D8" s="38"/>
      <c r="F8" s="36" t="s">
        <v>12</v>
      </c>
      <c r="G8" s="37"/>
      <c r="H8" s="38"/>
      <c r="J8" s="7">
        <v>11</v>
      </c>
      <c r="K8" s="7" t="s">
        <v>57</v>
      </c>
      <c r="L8" s="7">
        <v>40000</v>
      </c>
      <c r="N8" s="7"/>
      <c r="O8" s="7"/>
      <c r="P8" s="7"/>
      <c r="R8" s="32" t="s">
        <v>94</v>
      </c>
      <c r="S8" s="19"/>
      <c r="T8" s="4"/>
      <c r="U8" s="4"/>
      <c r="V8" s="4"/>
      <c r="W8" s="5"/>
    </row>
    <row r="9" spans="2:23" x14ac:dyDescent="0.35">
      <c r="B9" s="7">
        <v>1</v>
      </c>
      <c r="C9" s="7" t="s">
        <v>28</v>
      </c>
      <c r="D9" s="7">
        <v>50000</v>
      </c>
      <c r="F9" s="7">
        <v>2</v>
      </c>
      <c r="G9" s="7" t="s">
        <v>45</v>
      </c>
      <c r="H9" s="7">
        <v>-625000</v>
      </c>
      <c r="J9" s="7">
        <v>12</v>
      </c>
      <c r="K9" s="7" t="s">
        <v>58</v>
      </c>
      <c r="L9" s="7">
        <v>140000</v>
      </c>
      <c r="N9" s="7"/>
      <c r="O9" s="7"/>
      <c r="P9" s="7"/>
      <c r="R9" s="33"/>
      <c r="S9" s="19"/>
      <c r="T9" s="5"/>
      <c r="U9" s="5"/>
      <c r="V9" s="5"/>
      <c r="W9" s="4"/>
    </row>
    <row r="10" spans="2:23" x14ac:dyDescent="0.35">
      <c r="B10" s="7">
        <v>2</v>
      </c>
      <c r="C10" s="7" t="s">
        <v>29</v>
      </c>
      <c r="D10" s="7">
        <v>625000</v>
      </c>
      <c r="F10" s="7">
        <v>13</v>
      </c>
      <c r="G10" s="7" t="s">
        <v>46</v>
      </c>
      <c r="H10" s="7">
        <v>65000</v>
      </c>
      <c r="J10" s="7">
        <v>13</v>
      </c>
      <c r="K10" s="7" t="s">
        <v>59</v>
      </c>
      <c r="L10" s="7">
        <v>15000</v>
      </c>
      <c r="N10" s="7"/>
      <c r="O10" s="7"/>
      <c r="P10" s="7"/>
      <c r="R10" s="31" t="s">
        <v>65</v>
      </c>
      <c r="S10" s="19"/>
      <c r="T10" s="5"/>
      <c r="U10" s="5"/>
      <c r="V10" s="5"/>
      <c r="W10" s="5"/>
    </row>
    <row r="11" spans="2:23" x14ac:dyDescent="0.35">
      <c r="B11" s="8">
        <v>4</v>
      </c>
      <c r="C11" s="7" t="s">
        <v>30</v>
      </c>
      <c r="D11" s="8">
        <v>-50000</v>
      </c>
      <c r="F11" s="27"/>
      <c r="G11" s="25" t="s">
        <v>25</v>
      </c>
      <c r="H11" s="28">
        <f>SUM(H9:H10)</f>
        <v>-560000</v>
      </c>
      <c r="J11" s="7">
        <v>14</v>
      </c>
      <c r="K11" s="7" t="s">
        <v>60</v>
      </c>
      <c r="L11" s="7">
        <v>10000</v>
      </c>
      <c r="N11" s="7"/>
      <c r="O11" s="7"/>
      <c r="P11" s="7"/>
      <c r="R11" s="32" t="s">
        <v>66</v>
      </c>
      <c r="S11" s="19"/>
      <c r="T11" s="4"/>
      <c r="U11" s="4"/>
      <c r="V11" s="4"/>
      <c r="W11" s="5"/>
    </row>
    <row r="12" spans="2:23" x14ac:dyDescent="0.35">
      <c r="B12" s="7">
        <v>5</v>
      </c>
      <c r="C12" s="7" t="s">
        <v>31</v>
      </c>
      <c r="D12" s="7">
        <v>-14000</v>
      </c>
      <c r="F12" s="36" t="s">
        <v>13</v>
      </c>
      <c r="G12" s="37"/>
      <c r="H12" s="38"/>
      <c r="J12" s="7"/>
      <c r="K12" s="7"/>
      <c r="L12" s="7"/>
      <c r="N12" s="7"/>
      <c r="O12" s="7"/>
      <c r="P12" s="7"/>
      <c r="R12" s="32"/>
      <c r="S12" s="19"/>
      <c r="T12" s="5"/>
      <c r="U12" s="5"/>
      <c r="V12" s="5"/>
      <c r="W12" s="4"/>
    </row>
    <row r="13" spans="2:23" x14ac:dyDescent="0.35">
      <c r="B13" s="7">
        <v>7</v>
      </c>
      <c r="C13" s="7" t="s">
        <v>32</v>
      </c>
      <c r="D13" s="7">
        <v>500000</v>
      </c>
      <c r="F13" s="7">
        <v>3</v>
      </c>
      <c r="G13" s="7" t="s">
        <v>47</v>
      </c>
      <c r="H13" s="7">
        <v>-50000</v>
      </c>
      <c r="J13" s="7"/>
      <c r="K13" s="7" t="s">
        <v>0</v>
      </c>
      <c r="L13" s="7"/>
      <c r="N13" s="7"/>
      <c r="O13" s="7"/>
      <c r="P13" s="7"/>
      <c r="R13" s="31" t="s">
        <v>67</v>
      </c>
      <c r="S13" s="19"/>
      <c r="T13" s="5"/>
      <c r="U13" s="5"/>
      <c r="V13" s="5"/>
      <c r="W13" s="5"/>
    </row>
    <row r="14" spans="2:23" x14ac:dyDescent="0.35">
      <c r="B14" s="7">
        <v>8</v>
      </c>
      <c r="C14" s="7" t="s">
        <v>33</v>
      </c>
      <c r="D14" s="7">
        <v>900000</v>
      </c>
      <c r="F14" s="7">
        <v>4</v>
      </c>
      <c r="G14" s="7" t="s">
        <v>48</v>
      </c>
      <c r="H14" s="7">
        <v>50000</v>
      </c>
      <c r="J14" s="7"/>
      <c r="K14" s="7"/>
      <c r="L14" s="7"/>
      <c r="N14" s="7"/>
      <c r="O14" s="7"/>
      <c r="P14" s="7"/>
      <c r="R14" s="31" t="s">
        <v>68</v>
      </c>
      <c r="S14" s="19"/>
      <c r="T14" s="4"/>
      <c r="U14" s="4"/>
      <c r="V14" s="4"/>
      <c r="W14" s="5"/>
    </row>
    <row r="15" spans="2:23" x14ac:dyDescent="0.35">
      <c r="B15" s="7">
        <v>8</v>
      </c>
      <c r="C15" s="7" t="s">
        <v>34</v>
      </c>
      <c r="D15" s="7">
        <v>-400000</v>
      </c>
      <c r="F15" s="7">
        <v>6</v>
      </c>
      <c r="G15" s="7" t="s">
        <v>49</v>
      </c>
      <c r="H15" s="7">
        <v>-2000</v>
      </c>
      <c r="J15" s="7"/>
      <c r="K15" s="7"/>
      <c r="L15" s="7"/>
      <c r="N15" s="7"/>
      <c r="O15" s="7"/>
      <c r="P15" s="7"/>
      <c r="R15" s="32" t="s">
        <v>69</v>
      </c>
      <c r="S15" s="19"/>
      <c r="T15" s="4"/>
      <c r="U15" s="4"/>
      <c r="V15" s="4"/>
      <c r="W15" s="4"/>
    </row>
    <row r="16" spans="2:23" x14ac:dyDescent="0.35">
      <c r="B16" s="7">
        <v>9</v>
      </c>
      <c r="C16" s="7" t="s">
        <v>35</v>
      </c>
      <c r="D16" s="7">
        <v>900000</v>
      </c>
      <c r="F16" s="7">
        <v>7</v>
      </c>
      <c r="G16" s="7" t="s">
        <v>50</v>
      </c>
      <c r="H16" s="7">
        <v>-500000</v>
      </c>
      <c r="J16" s="7"/>
      <c r="K16" s="7"/>
      <c r="L16" s="7"/>
      <c r="N16" s="7"/>
      <c r="O16" s="7"/>
      <c r="P16" s="7"/>
      <c r="R16" s="32" t="s">
        <v>70</v>
      </c>
      <c r="S16" s="19"/>
      <c r="T16" s="5"/>
      <c r="U16" s="5"/>
      <c r="V16" s="5"/>
      <c r="W16" s="4"/>
    </row>
    <row r="17" spans="2:23" x14ac:dyDescent="0.35">
      <c r="B17" s="7">
        <v>9</v>
      </c>
      <c r="C17" s="7" t="s">
        <v>36</v>
      </c>
      <c r="D17" s="7">
        <v>-900000</v>
      </c>
      <c r="F17" s="7">
        <v>10</v>
      </c>
      <c r="G17" s="7" t="s">
        <v>51</v>
      </c>
      <c r="H17" s="7">
        <v>500000</v>
      </c>
      <c r="J17" s="7"/>
      <c r="K17" s="7"/>
      <c r="L17" s="7"/>
      <c r="N17" s="7"/>
      <c r="O17" s="7"/>
      <c r="P17" s="7"/>
      <c r="R17" s="33" t="s">
        <v>71</v>
      </c>
      <c r="S17" s="19"/>
      <c r="T17" s="5"/>
      <c r="U17" s="5"/>
      <c r="V17" s="5"/>
      <c r="W17" s="5"/>
    </row>
    <row r="18" spans="2:23" x14ac:dyDescent="0.35">
      <c r="B18" s="7">
        <v>10</v>
      </c>
      <c r="C18" s="7" t="s">
        <v>37</v>
      </c>
      <c r="D18" s="7">
        <v>-500000</v>
      </c>
      <c r="F18" s="7">
        <v>15</v>
      </c>
      <c r="G18" s="7" t="s">
        <v>52</v>
      </c>
      <c r="H18" s="7">
        <v>-200000</v>
      </c>
      <c r="J18" s="7"/>
      <c r="K18" s="7"/>
      <c r="L18" s="7"/>
      <c r="N18" s="7"/>
      <c r="O18" s="7"/>
      <c r="P18" s="7"/>
      <c r="R18" s="32" t="s">
        <v>72</v>
      </c>
      <c r="T18" s="16"/>
      <c r="U18" s="5"/>
      <c r="V18" s="5"/>
      <c r="W18" s="5"/>
    </row>
    <row r="19" spans="2:23" x14ac:dyDescent="0.35">
      <c r="B19" s="7">
        <v>11</v>
      </c>
      <c r="C19" s="7" t="s">
        <v>38</v>
      </c>
      <c r="D19" s="7">
        <v>-40000</v>
      </c>
      <c r="F19" s="7"/>
      <c r="G19" s="7"/>
      <c r="H19" s="7"/>
      <c r="J19" s="7"/>
      <c r="K19" s="7"/>
      <c r="L19" s="7"/>
      <c r="N19" s="7"/>
      <c r="O19" s="7"/>
      <c r="P19" s="7"/>
      <c r="R19" s="33" t="s">
        <v>73</v>
      </c>
      <c r="T19" s="16"/>
      <c r="U19" s="5"/>
      <c r="V19" s="5"/>
      <c r="W19" s="5"/>
    </row>
    <row r="20" spans="2:23" x14ac:dyDescent="0.35">
      <c r="B20" s="7" t="s">
        <v>39</v>
      </c>
      <c r="C20" s="7" t="s">
        <v>40</v>
      </c>
      <c r="D20" s="7">
        <v>-140000</v>
      </c>
      <c r="F20" s="7"/>
      <c r="G20" s="7"/>
      <c r="H20" s="7"/>
      <c r="J20" s="7"/>
      <c r="K20" s="7"/>
      <c r="L20" s="7"/>
      <c r="N20" s="7"/>
      <c r="O20" s="7"/>
      <c r="P20" s="7"/>
      <c r="R20" s="33"/>
      <c r="T20" s="16"/>
      <c r="U20" s="5"/>
      <c r="V20" s="5"/>
      <c r="W20" s="5"/>
    </row>
    <row r="21" spans="2:23" x14ac:dyDescent="0.35">
      <c r="B21" s="7">
        <v>13</v>
      </c>
      <c r="C21" s="7" t="s">
        <v>41</v>
      </c>
      <c r="D21" s="7">
        <v>-65000</v>
      </c>
      <c r="F21" s="7"/>
      <c r="G21" s="7"/>
      <c r="H21" s="7"/>
      <c r="J21" s="7"/>
      <c r="K21" s="7"/>
      <c r="L21" s="7"/>
      <c r="N21" s="7"/>
      <c r="O21" s="7"/>
      <c r="P21" s="7"/>
      <c r="R21" s="31" t="s">
        <v>74</v>
      </c>
      <c r="S21" s="19"/>
      <c r="T21" s="5"/>
      <c r="W21" s="5"/>
    </row>
    <row r="22" spans="2:23" x14ac:dyDescent="0.35">
      <c r="B22" s="7">
        <v>13</v>
      </c>
      <c r="C22" s="7" t="s">
        <v>42</v>
      </c>
      <c r="D22" s="7">
        <v>-15000</v>
      </c>
      <c r="F22" s="7" t="s">
        <v>0</v>
      </c>
      <c r="G22" s="7" t="s">
        <v>0</v>
      </c>
      <c r="H22" s="7"/>
      <c r="J22" s="7"/>
      <c r="K22" s="7"/>
      <c r="L22" s="7"/>
      <c r="N22" s="7"/>
      <c r="O22" s="7"/>
      <c r="P22" s="7"/>
      <c r="R22" s="32" t="s">
        <v>75</v>
      </c>
      <c r="S22" s="19"/>
    </row>
    <row r="23" spans="2:23" x14ac:dyDescent="0.35">
      <c r="B23" s="7">
        <v>15</v>
      </c>
      <c r="C23" s="7" t="s">
        <v>43</v>
      </c>
      <c r="D23" s="7">
        <v>200000</v>
      </c>
      <c r="F23" s="7"/>
      <c r="G23" s="7"/>
      <c r="H23" s="7"/>
      <c r="J23" s="7"/>
      <c r="K23" s="7" t="s">
        <v>20</v>
      </c>
      <c r="L23" s="7">
        <f>SUM(L4:L22)</f>
        <v>621000</v>
      </c>
      <c r="N23" s="7"/>
      <c r="O23" s="7" t="s">
        <v>14</v>
      </c>
      <c r="P23" s="7">
        <f>SUM(P4:P22)</f>
        <v>900000</v>
      </c>
      <c r="R23" s="31"/>
      <c r="S23" s="19"/>
    </row>
    <row r="24" spans="2:23" x14ac:dyDescent="0.35">
      <c r="B24" s="7"/>
      <c r="C24" s="7"/>
      <c r="D24" s="7"/>
      <c r="F24" s="7"/>
      <c r="G24" s="7"/>
      <c r="H24" s="7"/>
      <c r="J24" s="42" t="s">
        <v>15</v>
      </c>
      <c r="K24" s="43"/>
      <c r="L24" s="44"/>
      <c r="N24" s="42" t="s">
        <v>15</v>
      </c>
      <c r="O24" s="43"/>
      <c r="P24" s="44"/>
      <c r="R24" s="33"/>
      <c r="S24" s="19"/>
    </row>
    <row r="25" spans="2:23" x14ac:dyDescent="0.35">
      <c r="B25" s="7" t="s">
        <v>0</v>
      </c>
      <c r="C25" s="7" t="s">
        <v>16</v>
      </c>
      <c r="D25" s="7"/>
      <c r="F25" s="7"/>
      <c r="G25" s="7"/>
      <c r="H25" s="7"/>
      <c r="J25" s="7"/>
      <c r="K25" s="9" t="s">
        <v>17</v>
      </c>
      <c r="L25" s="20">
        <f>P23-L23</f>
        <v>279000</v>
      </c>
      <c r="N25" s="7"/>
      <c r="O25" s="7"/>
      <c r="P25" s="7"/>
      <c r="R25" s="32" t="s">
        <v>95</v>
      </c>
      <c r="S25" s="19"/>
    </row>
    <row r="26" spans="2:23" x14ac:dyDescent="0.35">
      <c r="B26" s="23" t="s">
        <v>0</v>
      </c>
      <c r="C26" s="24" t="s">
        <v>21</v>
      </c>
      <c r="D26" s="24">
        <f>SUM(D9:D25)</f>
        <v>1051000</v>
      </c>
      <c r="E26"/>
      <c r="F26" s="23"/>
      <c r="G26" s="25" t="s">
        <v>22</v>
      </c>
      <c r="H26" s="28">
        <f>SUM(H13:H25)</f>
        <v>-202000</v>
      </c>
      <c r="J26" s="7"/>
      <c r="K26" s="7"/>
      <c r="L26" s="7"/>
      <c r="N26" s="7"/>
      <c r="O26" s="7"/>
      <c r="P26" s="7"/>
      <c r="R26" s="32"/>
      <c r="S26" s="19"/>
    </row>
    <row r="27" spans="2:23" ht="16" thickBot="1" x14ac:dyDescent="0.4">
      <c r="B27" s="39" t="s">
        <v>18</v>
      </c>
      <c r="C27" s="40"/>
      <c r="D27" s="26">
        <f>D7+D26</f>
        <v>1091000</v>
      </c>
      <c r="E27" s="1"/>
      <c r="F27" s="39" t="s">
        <v>18</v>
      </c>
      <c r="G27" s="40"/>
      <c r="H27" s="26">
        <f>H7+H11+H26</f>
        <v>-1091000</v>
      </c>
      <c r="J27" s="7"/>
      <c r="K27" s="7"/>
      <c r="L27" s="7"/>
      <c r="N27" s="7"/>
      <c r="O27" s="7"/>
      <c r="P27" s="7"/>
      <c r="R27" s="34" t="s">
        <v>96</v>
      </c>
      <c r="S27" s="17"/>
    </row>
    <row r="28" spans="2:23" ht="16" thickTop="1" x14ac:dyDescent="0.35">
      <c r="R28" s="5"/>
    </row>
    <row r="29" spans="2:23" x14ac:dyDescent="0.35">
      <c r="R29" s="5"/>
      <c r="S29" s="10"/>
    </row>
    <row r="30" spans="2:23" x14ac:dyDescent="0.35">
      <c r="R30" s="5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8:H8"/>
    <mergeCell ref="F12:H12"/>
    <mergeCell ref="J24:L24"/>
    <mergeCell ref="N24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2CD6-558C-4246-B193-34571FA0048C}">
  <dimension ref="A1:B18"/>
  <sheetViews>
    <sheetView workbookViewId="0">
      <selection activeCell="C11" sqref="C11"/>
    </sheetView>
  </sheetViews>
  <sheetFormatPr defaultRowHeight="14.5" x14ac:dyDescent="0.35"/>
  <cols>
    <col min="1" max="1" width="6.36328125" style="11" customWidth="1"/>
    <col min="2" max="2" width="85.36328125" customWidth="1"/>
  </cols>
  <sheetData>
    <row r="1" spans="1:2" ht="18.5" x14ac:dyDescent="0.45">
      <c r="B1" s="12" t="s">
        <v>76</v>
      </c>
    </row>
    <row r="3" spans="1:2" x14ac:dyDescent="0.35">
      <c r="A3" s="13" t="s">
        <v>5</v>
      </c>
      <c r="B3" s="14" t="s">
        <v>19</v>
      </c>
    </row>
    <row r="4" spans="1:2" ht="15.5" x14ac:dyDescent="0.35">
      <c r="A4" s="11">
        <v>1</v>
      </c>
      <c r="B4" s="15" t="s">
        <v>77</v>
      </c>
    </row>
    <row r="5" spans="1:2" ht="15.5" x14ac:dyDescent="0.35">
      <c r="A5" s="11">
        <v>2</v>
      </c>
      <c r="B5" s="15" t="s">
        <v>78</v>
      </c>
    </row>
    <row r="6" spans="1:2" ht="15.5" x14ac:dyDescent="0.35">
      <c r="A6" s="11">
        <v>3</v>
      </c>
      <c r="B6" s="15" t="s">
        <v>79</v>
      </c>
    </row>
    <row r="7" spans="1:2" ht="15.5" x14ac:dyDescent="0.35">
      <c r="A7" s="11">
        <v>4</v>
      </c>
      <c r="B7" s="15" t="s">
        <v>80</v>
      </c>
    </row>
    <row r="8" spans="1:2" ht="15.5" x14ac:dyDescent="0.35">
      <c r="A8" s="11">
        <v>5</v>
      </c>
      <c r="B8" s="15" t="s">
        <v>81</v>
      </c>
    </row>
    <row r="9" spans="1:2" ht="15.5" x14ac:dyDescent="0.35">
      <c r="A9" s="11">
        <v>6</v>
      </c>
      <c r="B9" s="15" t="s">
        <v>82</v>
      </c>
    </row>
    <row r="10" spans="1:2" ht="15.5" x14ac:dyDescent="0.35">
      <c r="A10" s="11">
        <v>7</v>
      </c>
      <c r="B10" s="15" t="s">
        <v>83</v>
      </c>
    </row>
    <row r="11" spans="1:2" ht="15.5" x14ac:dyDescent="0.35">
      <c r="A11" s="11">
        <v>8</v>
      </c>
      <c r="B11" s="15" t="s">
        <v>84</v>
      </c>
    </row>
    <row r="12" spans="1:2" ht="15.5" x14ac:dyDescent="0.35">
      <c r="A12" s="11">
        <v>9</v>
      </c>
      <c r="B12" s="15" t="s">
        <v>85</v>
      </c>
    </row>
    <row r="13" spans="1:2" ht="15.5" x14ac:dyDescent="0.35">
      <c r="A13" s="11">
        <v>10</v>
      </c>
      <c r="B13" s="15" t="s">
        <v>86</v>
      </c>
    </row>
    <row r="14" spans="1:2" ht="15.5" x14ac:dyDescent="0.35">
      <c r="A14" s="11">
        <v>11</v>
      </c>
      <c r="B14" s="15" t="s">
        <v>87</v>
      </c>
    </row>
    <row r="15" spans="1:2" ht="15.5" x14ac:dyDescent="0.35">
      <c r="A15" s="11">
        <v>12</v>
      </c>
      <c r="B15" s="15" t="s">
        <v>88</v>
      </c>
    </row>
    <row r="16" spans="1:2" ht="15.5" x14ac:dyDescent="0.35">
      <c r="A16" s="11">
        <v>13</v>
      </c>
      <c r="B16" s="15" t="s">
        <v>89</v>
      </c>
    </row>
    <row r="17" spans="1:2" ht="15.5" x14ac:dyDescent="0.35">
      <c r="A17" s="11">
        <v>14</v>
      </c>
      <c r="B17" s="15" t="s">
        <v>90</v>
      </c>
    </row>
    <row r="18" spans="1:2" ht="15.5" x14ac:dyDescent="0.35">
      <c r="A18" s="11">
        <v>15</v>
      </c>
      <c r="B18" s="15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41A2-BBF9-4CB7-A248-50705539038E}">
  <dimension ref="A2:A18"/>
  <sheetViews>
    <sheetView tabSelected="1" zoomScaleNormal="100" workbookViewId="0">
      <selection activeCell="A22" sqref="A22"/>
    </sheetView>
  </sheetViews>
  <sheetFormatPr defaultRowHeight="14.5" x14ac:dyDescent="0.35"/>
  <cols>
    <col min="1" max="1" width="102.1796875" customWidth="1"/>
  </cols>
  <sheetData>
    <row r="2" spans="1:1" x14ac:dyDescent="0.35">
      <c r="A2" s="21" t="s">
        <v>92</v>
      </c>
    </row>
    <row r="3" spans="1:1" x14ac:dyDescent="0.35">
      <c r="A3" s="22" t="s">
        <v>97</v>
      </c>
    </row>
    <row r="4" spans="1:1" x14ac:dyDescent="0.35">
      <c r="A4" s="22" t="s">
        <v>101</v>
      </c>
    </row>
    <row r="5" spans="1:1" x14ac:dyDescent="0.35">
      <c r="A5" s="22" t="s">
        <v>105</v>
      </c>
    </row>
    <row r="6" spans="1:1" x14ac:dyDescent="0.35">
      <c r="A6" s="22"/>
    </row>
    <row r="7" spans="1:1" x14ac:dyDescent="0.35">
      <c r="A7" s="22" t="s">
        <v>100</v>
      </c>
    </row>
    <row r="8" spans="1:1" x14ac:dyDescent="0.35">
      <c r="A8" s="22" t="s">
        <v>99</v>
      </c>
    </row>
    <row r="9" spans="1:1" x14ac:dyDescent="0.35">
      <c r="A9" s="22"/>
    </row>
    <row r="10" spans="1:1" x14ac:dyDescent="0.35">
      <c r="A10" s="22" t="s">
        <v>98</v>
      </c>
    </row>
    <row r="11" spans="1:1" x14ac:dyDescent="0.35">
      <c r="A11" s="22"/>
    </row>
    <row r="12" spans="1:1" x14ac:dyDescent="0.35">
      <c r="A12" s="22" t="s">
        <v>104</v>
      </c>
    </row>
    <row r="13" spans="1:1" x14ac:dyDescent="0.35">
      <c r="A13" s="22"/>
    </row>
    <row r="14" spans="1:1" x14ac:dyDescent="0.35">
      <c r="A14" s="22" t="s">
        <v>102</v>
      </c>
    </row>
    <row r="15" spans="1:1" x14ac:dyDescent="0.35">
      <c r="A15" s="22"/>
    </row>
    <row r="16" spans="1:1" x14ac:dyDescent="0.35">
      <c r="A16" s="22" t="s">
        <v>103</v>
      </c>
    </row>
    <row r="17" spans="1:1" x14ac:dyDescent="0.35">
      <c r="A17" s="22"/>
    </row>
    <row r="18" spans="1:1" x14ac:dyDescent="0.35">
      <c r="A1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Herrcyklar</vt:lpstr>
      <vt:lpstr>Uppgift </vt:lpstr>
      <vt:lpstr>Analys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2019-09-14T07:40:14Z</cp:lastPrinted>
  <dcterms:created xsi:type="dcterms:W3CDTF">2019-01-31T15:28:08Z</dcterms:created>
  <dcterms:modified xsi:type="dcterms:W3CDTF">2024-01-26T15:59:46Z</dcterms:modified>
</cp:coreProperties>
</file>