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07CC93FA-9F27-4ED1-B40F-B585AFF29087}" xr6:coauthVersionLast="47" xr6:coauthVersionMax="47" xr10:uidLastSave="{00000000-0000-0000-0000-000000000000}"/>
  <bookViews>
    <workbookView xWindow="-108" yWindow="-108" windowWidth="23256" windowHeight="12576" activeTab="1" xr2:uid="{00000000-000D-0000-FFFF-FFFF00000000}"/>
  </bookViews>
  <sheets>
    <sheet name="OMFEL – Fråga 2" sheetId="1" r:id="rId1"/>
    <sheet name="OMFEL – Fråga 3"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2" l="1"/>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20" i="2"/>
  <c r="I34" i="2"/>
  <c r="I35" i="2"/>
  <c r="I36" i="2"/>
  <c r="I37" i="2"/>
  <c r="I38" i="2"/>
  <c r="I39" i="2"/>
  <c r="I40" i="2"/>
  <c r="I41" i="2"/>
  <c r="I42" i="2"/>
  <c r="I43" i="2"/>
  <c r="I44" i="2"/>
  <c r="I45" i="2"/>
  <c r="I46" i="2"/>
  <c r="I47" i="2"/>
  <c r="I48" i="2"/>
  <c r="I49" i="2"/>
  <c r="I50" i="2"/>
  <c r="I51" i="2"/>
  <c r="I52" i="2"/>
  <c r="I53" i="2"/>
  <c r="I54" i="2"/>
  <c r="I55" i="2"/>
  <c r="I56" i="2"/>
  <c r="I57" i="2"/>
  <c r="I58" i="2"/>
  <c r="I23" i="2"/>
  <c r="I24" i="2"/>
  <c r="I25" i="2"/>
  <c r="I26" i="2"/>
  <c r="I27" i="2"/>
  <c r="I28" i="2"/>
  <c r="I29" i="2"/>
  <c r="I30" i="2"/>
  <c r="I31" i="2"/>
  <c r="I32" i="2"/>
  <c r="I33" i="2"/>
  <c r="I18" i="2"/>
  <c r="I19" i="2"/>
  <c r="I20" i="2"/>
  <c r="I21" i="2"/>
  <c r="I22" i="2"/>
  <c r="I14" i="2"/>
  <c r="I15" i="2"/>
  <c r="I16" i="2"/>
  <c r="I17" i="2"/>
  <c r="I13"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25" i="2"/>
  <c r="H26" i="2"/>
  <c r="H27" i="2"/>
  <c r="H28" i="2"/>
  <c r="H29" i="2"/>
  <c r="H30" i="2"/>
  <c r="H21" i="2"/>
  <c r="H22" i="2"/>
  <c r="H23" i="2"/>
  <c r="H24" i="2"/>
  <c r="H18" i="2"/>
  <c r="H19" i="2"/>
  <c r="H20" i="2"/>
  <c r="H17" i="2"/>
  <c r="H16" i="2"/>
  <c r="I12" i="2"/>
  <c r="D9" i="1"/>
  <c r="D12" i="1"/>
  <c r="D13" i="1"/>
  <c r="D14" i="1"/>
  <c r="D15" i="1"/>
  <c r="D16" i="1"/>
  <c r="D17" i="1"/>
  <c r="D18" i="1"/>
  <c r="D19" i="1"/>
  <c r="D20" i="1"/>
  <c r="D21" i="1"/>
  <c r="D22" i="1"/>
  <c r="D23" i="1"/>
  <c r="D24" i="1"/>
  <c r="D25" i="1"/>
  <c r="D26" i="1"/>
  <c r="D27" i="1"/>
  <c r="D11" i="1"/>
  <c r="D10" i="1"/>
  <c r="J19" i="2"/>
  <c r="J18" i="2"/>
  <c r="J17" i="2"/>
  <c r="J16" i="2"/>
  <c r="J15" i="2"/>
  <c r="H15" i="2"/>
  <c r="J14" i="2"/>
  <c r="H14" i="2"/>
  <c r="J13" i="2"/>
  <c r="H13" i="2"/>
  <c r="J12" i="2"/>
  <c r="H12" i="2"/>
  <c r="J11" i="2"/>
  <c r="I11" i="2"/>
  <c r="H11" i="2"/>
  <c r="J5" i="2"/>
  <c r="I5" i="2"/>
  <c r="H5" i="2"/>
  <c r="D28" i="1"/>
  <c r="C28" i="1"/>
  <c r="B28" i="1"/>
</calcChain>
</file>

<file path=xl/sharedStrings.xml><?xml version="1.0" encoding="utf-8"?>
<sst xmlns="http://schemas.openxmlformats.org/spreadsheetml/2006/main" count="154" uniqueCount="137">
  <si>
    <t>Möbel</t>
  </si>
  <si>
    <t>Bord</t>
  </si>
  <si>
    <t>Stol</t>
  </si>
  <si>
    <t>Soffa</t>
  </si>
  <si>
    <t>Bänk</t>
  </si>
  <si>
    <t>Lampa</t>
  </si>
  <si>
    <t>Pris</t>
  </si>
  <si>
    <t>Summa</t>
  </si>
  <si>
    <t>Slut på lager</t>
  </si>
  <si>
    <t>Pall</t>
  </si>
  <si>
    <t xml:space="preserve">Övningsuppgift till provfråga. </t>
  </si>
  <si>
    <t>Skrivbord</t>
  </si>
  <si>
    <t>Gungstol</t>
  </si>
  <si>
    <t>Ljugarbänk</t>
  </si>
  <si>
    <t>Hatthylla</t>
  </si>
  <si>
    <t>Tamburmajor</t>
  </si>
  <si>
    <t>TV-bänk</t>
  </si>
  <si>
    <t>Säng</t>
  </si>
  <si>
    <t>Inget pris</t>
  </si>
  <si>
    <t>Inaktiv artikel</t>
  </si>
  <si>
    <t xml:space="preserve">Lägg in en omfel-funktion i cell D9, och kopiera neråt till alla celler i kolumnen förutom cellen med summa. </t>
  </si>
  <si>
    <t>På lager</t>
  </si>
  <si>
    <t>Lagervärde</t>
  </si>
  <si>
    <t>Vad blir summan i cell D28?</t>
  </si>
  <si>
    <t>Länder i Europa</t>
  </si>
  <si>
    <t>Medel:</t>
  </si>
  <si>
    <t xml:space="preserve">Uppgifter: </t>
  </si>
  <si>
    <t>I denna kolumn beror felen på att data saknas för länders storlek och då är satt till 0, vilket gör att vi får division med 0. Använd OMFEL för att cellerna som försöker dividera antalet invånare med noll istället får värdet 100</t>
  </si>
  <si>
    <t>I denna kolumn får celler fel för att kolumn F innehåller värden som inte är siffror. Använd OMFEL för att göra så att alla celler med värdefel istället får värdet 0,1</t>
  </si>
  <si>
    <t>I denna kolumn får celler fel för att kolumn G innehåller tomma celler, där data saknas. Använd OMFEL för att göra så att alla celler med värdefel istället får värdet 15</t>
  </si>
  <si>
    <t>Länder</t>
  </si>
  <si>
    <t>Huvudstäder</t>
  </si>
  <si>
    <t>Räknat</t>
  </si>
  <si>
    <t>Uträkningar</t>
  </si>
  <si>
    <t>Land</t>
  </si>
  <si>
    <t>Invånarantal</t>
  </si>
  <si>
    <t>Storlek (km²)</t>
  </si>
  <si>
    <t>Huvudstad</t>
  </si>
  <si>
    <t>Invånarantal i huvudstaden</t>
  </si>
  <si>
    <t>Årtal</t>
  </si>
  <si>
    <t>Invånare per kvadratkilometer i landet</t>
  </si>
  <si>
    <t>% av invånarna i huvudstaden</t>
  </si>
  <si>
    <t>År sedan räkningen</t>
  </si>
  <si>
    <t>Albanien</t>
  </si>
  <si>
    <t>Tirana</t>
  </si>
  <si>
    <t>Andorra</t>
  </si>
  <si>
    <t>Andorra la Vella</t>
  </si>
  <si>
    <t>Ej känt</t>
  </si>
  <si>
    <t>Belgien</t>
  </si>
  <si>
    <t>Bryssel</t>
  </si>
  <si>
    <t>Bosnien och Hercegovina</t>
  </si>
  <si>
    <t>Sarajevo</t>
  </si>
  <si>
    <t>Bulgarien</t>
  </si>
  <si>
    <t>Sofia</t>
  </si>
  <si>
    <t>Cypern</t>
  </si>
  <si>
    <t>Nicosia</t>
  </si>
  <si>
    <t>Danmark</t>
  </si>
  <si>
    <t>Köpenhamn</t>
  </si>
  <si>
    <t>Estland</t>
  </si>
  <si>
    <t>Tallinn</t>
  </si>
  <si>
    <t>Finland</t>
  </si>
  <si>
    <t>Helsingfors</t>
  </si>
  <si>
    <t>Frankrike</t>
  </si>
  <si>
    <t>Paris</t>
  </si>
  <si>
    <t>-</t>
  </si>
  <si>
    <t>Färöarna</t>
  </si>
  <si>
    <t>Torshamn</t>
  </si>
  <si>
    <t>Grekland</t>
  </si>
  <si>
    <t>Aten</t>
  </si>
  <si>
    <t>Irland</t>
  </si>
  <si>
    <t>Dublin</t>
  </si>
  <si>
    <t>Island</t>
  </si>
  <si>
    <t>Reykjavik</t>
  </si>
  <si>
    <t>Italien</t>
  </si>
  <si>
    <t>Rom</t>
  </si>
  <si>
    <t>Kosovo</t>
  </si>
  <si>
    <t>Pristina</t>
  </si>
  <si>
    <t>Kroatien</t>
  </si>
  <si>
    <t>Zagreb</t>
  </si>
  <si>
    <t>Lettland</t>
  </si>
  <si>
    <t>Riga</t>
  </si>
  <si>
    <t>Liechtenstein</t>
  </si>
  <si>
    <t>Vaduz</t>
  </si>
  <si>
    <t>Litauen</t>
  </si>
  <si>
    <t>Vilnius</t>
  </si>
  <si>
    <t>Luxemburg</t>
  </si>
  <si>
    <t>Makedonien</t>
  </si>
  <si>
    <t>Skopje</t>
  </si>
  <si>
    <t>Malta</t>
  </si>
  <si>
    <t>Valletta</t>
  </si>
  <si>
    <t>Moldavien</t>
  </si>
  <si>
    <t>Chisinau</t>
  </si>
  <si>
    <t>Monaco</t>
  </si>
  <si>
    <t>Montenegro</t>
  </si>
  <si>
    <t>Podogorica</t>
  </si>
  <si>
    <t>Nederländerna</t>
  </si>
  <si>
    <t>Amsterdam</t>
  </si>
  <si>
    <t>Norge</t>
  </si>
  <si>
    <t>Oslo</t>
  </si>
  <si>
    <t>Polen</t>
  </si>
  <si>
    <t>Warszawa</t>
  </si>
  <si>
    <t>Portugal</t>
  </si>
  <si>
    <t>Lissabon</t>
  </si>
  <si>
    <t>Rumänien</t>
  </si>
  <si>
    <t>Bukarest</t>
  </si>
  <si>
    <t>Ryssland</t>
  </si>
  <si>
    <t>Moskva</t>
  </si>
  <si>
    <t>San Marino</t>
  </si>
  <si>
    <t>Schweiz</t>
  </si>
  <si>
    <t>Bern</t>
  </si>
  <si>
    <t>Serbien</t>
  </si>
  <si>
    <t>Belgrad</t>
  </si>
  <si>
    <t>Slovakien</t>
  </si>
  <si>
    <t>Bratislava</t>
  </si>
  <si>
    <t>Slovenien</t>
  </si>
  <si>
    <t>Ljubljana</t>
  </si>
  <si>
    <t>Spanien</t>
  </si>
  <si>
    <t>Madrid</t>
  </si>
  <si>
    <t>Storbritannien</t>
  </si>
  <si>
    <t>London</t>
  </si>
  <si>
    <t>Sverige</t>
  </si>
  <si>
    <t>Stockholm</t>
  </si>
  <si>
    <t>Tjeckien</t>
  </si>
  <si>
    <t>Prag</t>
  </si>
  <si>
    <t>Turkiet</t>
  </si>
  <si>
    <t>Ankara</t>
  </si>
  <si>
    <t>Tyskland</t>
  </si>
  <si>
    <t>Berlin</t>
  </si>
  <si>
    <t>Ukraina</t>
  </si>
  <si>
    <t>Kiev</t>
  </si>
  <si>
    <t>Ungern</t>
  </si>
  <si>
    <t>Budapest</t>
  </si>
  <si>
    <t>Vatikanstaten</t>
  </si>
  <si>
    <t>Vitryssland</t>
  </si>
  <si>
    <t>Minsk</t>
  </si>
  <si>
    <t>Österrike</t>
  </si>
  <si>
    <t>Wien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</si>
</sst>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k_r_-;\-* #,##0.00\ _k_r_-;_-* &quot;-&quot;??\ _k_r_-;_-@_-"/>
    <numFmt numFmtId="165" formatCode="_-* #,##0\ _k_r_-;\-* #,##0\ _k_r_-;_-* &quot;-&quot;??\ _k_r_-;_-@_-"/>
    <numFmt numFmtId="166" formatCode="#,##0\ &quot;kr&quot;"/>
    <numFmt numFmtId="167"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1"/>
      <color rgb="FF222222"/>
      <name val="Calibri"/>
      <family val="2"/>
      <scheme val="minor"/>
    </font>
    <font>
      <sz val="11"/>
      <color rgb="FF222222"/>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rgb="FFFFFFFF"/>
        <bgColor indexed="64"/>
      </patternFill>
    </fill>
  </fills>
  <borders count="10">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44">
    <xf numFmtId="0" fontId="0" fillId="0" borderId="0" xfId="0"/>
    <xf numFmtId="0" fontId="2" fillId="2" borderId="1" xfId="0" applyFont="1" applyFill="1" applyBorder="1"/>
    <xf numFmtId="0" fontId="2" fillId="0" borderId="0" xfId="0" applyFont="1"/>
    <xf numFmtId="165" fontId="2" fillId="0" borderId="0" xfId="1" applyNumberFormat="1" applyFont="1" applyFill="1" applyBorder="1"/>
    <xf numFmtId="165" fontId="0" fillId="0" borderId="0" xfId="1" applyNumberFormat="1" applyFont="1"/>
    <xf numFmtId="165" fontId="0" fillId="0" borderId="1" xfId="1" applyNumberFormat="1" applyFont="1" applyBorder="1"/>
    <xf numFmtId="0" fontId="2" fillId="2" borderId="1" xfId="0" applyFont="1" applyFill="1" applyBorder="1" applyAlignment="1">
      <alignment horizontal="center"/>
    </xf>
    <xf numFmtId="0" fontId="3" fillId="0" borderId="0" xfId="0" applyFont="1"/>
    <xf numFmtId="165" fontId="0" fillId="0" borderId="0" xfId="1" applyNumberFormat="1" applyFont="1" applyBorder="1"/>
    <xf numFmtId="0" fontId="0" fillId="0" borderId="1" xfId="0" applyBorder="1"/>
    <xf numFmtId="166" fontId="0" fillId="0" borderId="0" xfId="1" applyNumberFormat="1" applyFont="1"/>
    <xf numFmtId="166" fontId="0" fillId="0" borderId="0" xfId="1" applyNumberFormat="1" applyFont="1" applyBorder="1"/>
    <xf numFmtId="166" fontId="0" fillId="0" borderId="1" xfId="1" applyNumberFormat="1" applyFont="1" applyBorder="1"/>
    <xf numFmtId="166" fontId="2" fillId="3" borderId="2" xfId="1" applyNumberFormat="1" applyFont="1" applyFill="1" applyBorder="1"/>
    <xf numFmtId="3" fontId="0" fillId="0" borderId="0" xfId="0" applyNumberFormat="1"/>
    <xf numFmtId="0" fontId="2" fillId="4" borderId="1" xfId="0" applyFont="1" applyFill="1" applyBorder="1"/>
    <xf numFmtId="0" fontId="0" fillId="4" borderId="1" xfId="0" applyFill="1" applyBorder="1"/>
    <xf numFmtId="3" fontId="2" fillId="5" borderId="3" xfId="0" applyNumberFormat="1" applyFont="1" applyFill="1" applyBorder="1"/>
    <xf numFmtId="167" fontId="0" fillId="0" borderId="4" xfId="0" applyNumberFormat="1" applyBorder="1"/>
    <xf numFmtId="2" fontId="0" fillId="0" borderId="5" xfId="0" applyNumberFormat="1" applyBorder="1"/>
    <xf numFmtId="167" fontId="0" fillId="0" borderId="6" xfId="0" applyNumberFormat="1" applyBorder="1"/>
    <xf numFmtId="0" fontId="0" fillId="0" borderId="0" xfId="0" applyAlignment="1">
      <alignment vertical="center"/>
    </xf>
    <xf numFmtId="0" fontId="2" fillId="0" borderId="0" xfId="0" applyFont="1" applyAlignment="1">
      <alignment vertical="center"/>
    </xf>
    <xf numFmtId="3" fontId="0" fillId="0" borderId="0" xfId="0" applyNumberFormat="1" applyAlignment="1">
      <alignment vertical="center"/>
    </xf>
    <xf numFmtId="0" fontId="0" fillId="0" borderId="0" xfId="0" applyAlignment="1">
      <alignment vertical="center" wrapText="1"/>
    </xf>
    <xf numFmtId="0" fontId="4" fillId="6" borderId="3" xfId="0" applyFont="1" applyFill="1" applyBorder="1" applyAlignment="1">
      <alignment horizontal="center"/>
    </xf>
    <xf numFmtId="0" fontId="5" fillId="4" borderId="7" xfId="0" applyFont="1" applyFill="1" applyBorder="1" applyAlignment="1">
      <alignment horizontal="center" vertical="center" wrapText="1"/>
    </xf>
    <xf numFmtId="3" fontId="5" fillId="4" borderId="7" xfId="0" applyNumberFormat="1"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6" fillId="8" borderId="9" xfId="0" applyFont="1" applyFill="1" applyBorder="1" applyAlignment="1">
      <alignment vertical="center" wrapText="1"/>
    </xf>
    <xf numFmtId="3" fontId="6" fillId="9" borderId="9" xfId="0" applyNumberFormat="1" applyFont="1" applyFill="1" applyBorder="1" applyAlignment="1">
      <alignment vertical="center" wrapText="1"/>
    </xf>
    <xf numFmtId="0" fontId="6" fillId="9" borderId="9" xfId="0" applyFont="1" applyFill="1" applyBorder="1" applyAlignment="1">
      <alignment vertical="center" wrapText="1"/>
    </xf>
    <xf numFmtId="0" fontId="6" fillId="9" borderId="9" xfId="0" applyFont="1" applyFill="1" applyBorder="1" applyAlignment="1">
      <alignment horizontal="center" vertical="center" wrapText="1"/>
    </xf>
    <xf numFmtId="2" fontId="6" fillId="0" borderId="0" xfId="0" applyNumberFormat="1" applyFont="1" applyAlignment="1">
      <alignment horizontal="center" vertical="center" wrapText="1"/>
    </xf>
    <xf numFmtId="4" fontId="6" fillId="9" borderId="9" xfId="0" applyNumberFormat="1" applyFont="1" applyFill="1" applyBorder="1" applyAlignment="1">
      <alignment vertical="center" wrapText="1"/>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38100</xdr:colOff>
      <xdr:row>26</xdr:row>
      <xdr:rowOff>76200</xdr:rowOff>
    </xdr:from>
    <xdr:to>
      <xdr:col>5</xdr:col>
      <xdr:colOff>60960</xdr:colOff>
      <xdr:row>28</xdr:row>
      <xdr:rowOff>121920</xdr:rowOff>
    </xdr:to>
    <xdr:sp macro="" textlink="">
      <xdr:nvSpPr>
        <xdr:cNvPr id="2" name="Vänster 1">
          <a:extLst>
            <a:ext uri="{FF2B5EF4-FFF2-40B4-BE49-F238E27FC236}">
              <a16:creationId xmlns:a16="http://schemas.microsoft.com/office/drawing/2014/main" id="{00000000-0008-0000-0000-000002000000}"/>
            </a:ext>
          </a:extLst>
        </xdr:cNvPr>
        <xdr:cNvSpPr/>
      </xdr:nvSpPr>
      <xdr:spPr>
        <a:xfrm>
          <a:off x="4038600" y="4876800"/>
          <a:ext cx="632460" cy="426720"/>
        </a:xfrm>
        <a:prstGeom prst="left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8"/>
  <sheetViews>
    <sheetView topLeftCell="A7" workbookViewId="0">
      <selection activeCell="E10" sqref="E10"/>
    </sheetView>
  </sheetViews>
  <sheetFormatPr defaultRowHeight="14.4" x14ac:dyDescent="0.3"/>
  <cols>
    <col min="1" max="1" width="12" bestFit="1" customWidth="1"/>
    <col min="2" max="2" width="12.21875" bestFit="1" customWidth="1"/>
    <col min="3" max="3" width="15.109375" bestFit="1" customWidth="1"/>
    <col min="4" max="4" width="19" bestFit="1" customWidth="1"/>
  </cols>
  <sheetData>
    <row r="2" spans="1:4" ht="18" x14ac:dyDescent="0.35">
      <c r="A2" s="7" t="s">
        <v>10</v>
      </c>
    </row>
    <row r="3" spans="1:4" x14ac:dyDescent="0.3">
      <c r="A3" t="s">
        <v>20</v>
      </c>
    </row>
    <row r="4" spans="1:4" x14ac:dyDescent="0.3">
      <c r="A4" t="s">
        <v>23</v>
      </c>
    </row>
    <row r="8" spans="1:4" x14ac:dyDescent="0.3">
      <c r="A8" s="1" t="s">
        <v>0</v>
      </c>
      <c r="B8" s="6" t="s">
        <v>21</v>
      </c>
      <c r="C8" s="6" t="s">
        <v>6</v>
      </c>
      <c r="D8" s="6" t="s">
        <v>22</v>
      </c>
    </row>
    <row r="9" spans="1:4" x14ac:dyDescent="0.3">
      <c r="A9" t="s">
        <v>1</v>
      </c>
      <c r="B9" s="4">
        <v>4</v>
      </c>
      <c r="C9" s="10">
        <v>499</v>
      </c>
      <c r="D9" s="10">
        <f>IFERROR(B9*C9,0)</f>
        <v>1996</v>
      </c>
    </row>
    <row r="10" spans="1:4" x14ac:dyDescent="0.3">
      <c r="A10" t="s">
        <v>2</v>
      </c>
      <c r="B10" s="4" t="s">
        <v>8</v>
      </c>
      <c r="C10" s="10">
        <v>79</v>
      </c>
      <c r="D10" s="10">
        <f>IFERROR(B10*C10,0)</f>
        <v>0</v>
      </c>
    </row>
    <row r="11" spans="1:4" x14ac:dyDescent="0.3">
      <c r="A11" t="s">
        <v>3</v>
      </c>
      <c r="B11" s="4">
        <v>8</v>
      </c>
      <c r="C11" s="10">
        <v>849</v>
      </c>
      <c r="D11" s="10">
        <f>IFERROR(B11*C11,0)</f>
        <v>6792</v>
      </c>
    </row>
    <row r="12" spans="1:4" x14ac:dyDescent="0.3">
      <c r="A12" t="s">
        <v>4</v>
      </c>
      <c r="B12" s="4">
        <v>1</v>
      </c>
      <c r="C12" s="10">
        <v>549</v>
      </c>
      <c r="D12" s="10">
        <f t="shared" ref="D12:D27" si="0">IFERROR(B12*C12,0)</f>
        <v>549</v>
      </c>
    </row>
    <row r="13" spans="1:4" x14ac:dyDescent="0.3">
      <c r="A13" t="s">
        <v>5</v>
      </c>
      <c r="B13" s="8">
        <v>5</v>
      </c>
      <c r="C13" s="11">
        <v>59</v>
      </c>
      <c r="D13" s="10">
        <f t="shared" si="0"/>
        <v>295</v>
      </c>
    </row>
    <row r="14" spans="1:4" x14ac:dyDescent="0.3">
      <c r="A14" t="s">
        <v>9</v>
      </c>
      <c r="B14" s="8" t="s">
        <v>19</v>
      </c>
      <c r="C14" s="11">
        <v>119</v>
      </c>
      <c r="D14" s="10">
        <f t="shared" si="0"/>
        <v>0</v>
      </c>
    </row>
    <row r="15" spans="1:4" x14ac:dyDescent="0.3">
      <c r="A15" t="s">
        <v>1</v>
      </c>
      <c r="B15" s="8">
        <v>15</v>
      </c>
      <c r="C15" s="11">
        <v>189</v>
      </c>
      <c r="D15" s="10">
        <f t="shared" si="0"/>
        <v>2835</v>
      </c>
    </row>
    <row r="16" spans="1:4" x14ac:dyDescent="0.3">
      <c r="A16" t="s">
        <v>4</v>
      </c>
      <c r="B16" s="8">
        <v>2</v>
      </c>
      <c r="C16" s="11">
        <v>249</v>
      </c>
      <c r="D16" s="10">
        <f t="shared" si="0"/>
        <v>498</v>
      </c>
    </row>
    <row r="17" spans="1:4" x14ac:dyDescent="0.3">
      <c r="A17" t="s">
        <v>11</v>
      </c>
      <c r="B17" s="8">
        <v>8</v>
      </c>
      <c r="C17" s="11">
        <v>189</v>
      </c>
      <c r="D17" s="10">
        <f t="shared" si="0"/>
        <v>1512</v>
      </c>
    </row>
    <row r="18" spans="1:4" x14ac:dyDescent="0.3">
      <c r="A18" t="s">
        <v>12</v>
      </c>
      <c r="B18" s="8" t="s">
        <v>19</v>
      </c>
      <c r="C18" s="11">
        <v>239</v>
      </c>
      <c r="D18" s="10">
        <f t="shared" si="0"/>
        <v>0</v>
      </c>
    </row>
    <row r="19" spans="1:4" x14ac:dyDescent="0.3">
      <c r="A19" t="s">
        <v>13</v>
      </c>
      <c r="B19" s="8">
        <v>5</v>
      </c>
      <c r="C19" s="11" t="s">
        <v>18</v>
      </c>
      <c r="D19" s="10">
        <f t="shared" si="0"/>
        <v>0</v>
      </c>
    </row>
    <row r="20" spans="1:4" x14ac:dyDescent="0.3">
      <c r="A20" t="s">
        <v>14</v>
      </c>
      <c r="B20" s="8">
        <v>10</v>
      </c>
      <c r="C20" s="11">
        <v>179</v>
      </c>
      <c r="D20" s="10">
        <f t="shared" si="0"/>
        <v>1790</v>
      </c>
    </row>
    <row r="21" spans="1:4" x14ac:dyDescent="0.3">
      <c r="A21" t="s">
        <v>3</v>
      </c>
      <c r="B21" s="8">
        <v>16</v>
      </c>
      <c r="C21" s="11">
        <v>999</v>
      </c>
      <c r="D21" s="10">
        <f t="shared" si="0"/>
        <v>15984</v>
      </c>
    </row>
    <row r="22" spans="1:4" x14ac:dyDescent="0.3">
      <c r="A22" t="s">
        <v>2</v>
      </c>
      <c r="B22" s="8">
        <v>9</v>
      </c>
      <c r="C22" s="11">
        <v>269</v>
      </c>
      <c r="D22" s="10">
        <f t="shared" si="0"/>
        <v>2421</v>
      </c>
    </row>
    <row r="23" spans="1:4" x14ac:dyDescent="0.3">
      <c r="A23" t="s">
        <v>1</v>
      </c>
      <c r="B23" s="8">
        <v>7</v>
      </c>
      <c r="C23" s="11">
        <v>349</v>
      </c>
      <c r="D23" s="10">
        <f t="shared" si="0"/>
        <v>2443</v>
      </c>
    </row>
    <row r="24" spans="1:4" x14ac:dyDescent="0.3">
      <c r="A24" t="s">
        <v>15</v>
      </c>
      <c r="B24" s="8" t="s">
        <v>8</v>
      </c>
      <c r="C24" s="11">
        <v>559</v>
      </c>
      <c r="D24" s="10">
        <f t="shared" si="0"/>
        <v>0</v>
      </c>
    </row>
    <row r="25" spans="1:4" x14ac:dyDescent="0.3">
      <c r="A25" t="s">
        <v>16</v>
      </c>
      <c r="B25" s="8">
        <v>5</v>
      </c>
      <c r="C25" s="11">
        <v>429</v>
      </c>
      <c r="D25" s="10">
        <f t="shared" si="0"/>
        <v>2145</v>
      </c>
    </row>
    <row r="26" spans="1:4" x14ac:dyDescent="0.3">
      <c r="A26" t="s">
        <v>17</v>
      </c>
      <c r="B26" s="8">
        <v>12</v>
      </c>
      <c r="C26" s="11">
        <v>369</v>
      </c>
      <c r="D26" s="10">
        <f t="shared" si="0"/>
        <v>4428</v>
      </c>
    </row>
    <row r="27" spans="1:4" ht="15" thickBot="1" x14ac:dyDescent="0.35">
      <c r="A27" s="9" t="s">
        <v>2</v>
      </c>
      <c r="B27" s="5">
        <v>13</v>
      </c>
      <c r="C27" s="12">
        <v>129</v>
      </c>
      <c r="D27" s="10">
        <f t="shared" si="0"/>
        <v>1677</v>
      </c>
    </row>
    <row r="28" spans="1:4" ht="15" thickBot="1" x14ac:dyDescent="0.35">
      <c r="A28" s="2" t="s">
        <v>7</v>
      </c>
      <c r="B28" s="3">
        <f>SUM(B9:B27)</f>
        <v>120</v>
      </c>
      <c r="C28" s="3">
        <f>SUM(C9:C14)</f>
        <v>2154</v>
      </c>
      <c r="D28" s="13">
        <f>SUM(D9:D27)</f>
        <v>45365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3820-1D71-4AC0-8888-D4EF9CB6631E}">
  <dimension ref="A1:J58"/>
  <sheetViews>
    <sheetView tabSelected="1" workbookViewId="0">
      <selection activeCell="I5" sqref="I5"/>
    </sheetView>
  </sheetViews>
  <sheetFormatPr defaultRowHeight="14.4" x14ac:dyDescent="0.3"/>
  <cols>
    <col min="3" max="3" width="10.88671875" bestFit="1" customWidth="1"/>
    <col min="4" max="4" width="9.88671875" bestFit="1" customWidth="1"/>
    <col min="5" max="5" width="8.77734375" bestFit="1" customWidth="1"/>
    <col min="6" max="6" width="9.6640625" customWidth="1"/>
    <col min="8" max="8" width="17.77734375" customWidth="1"/>
    <col min="9" max="10" width="17.88671875" customWidth="1"/>
  </cols>
  <sheetData>
    <row r="1" spans="1:10" x14ac:dyDescent="0.3">
      <c r="G1" s="14"/>
    </row>
    <row r="2" spans="1:10" x14ac:dyDescent="0.3">
      <c r="G2" s="14"/>
    </row>
    <row r="3" spans="1:10" x14ac:dyDescent="0.3">
      <c r="B3" s="15" t="s">
        <v>24</v>
      </c>
      <c r="C3" s="15"/>
      <c r="D3" s="16"/>
      <c r="G3" s="14"/>
    </row>
    <row r="4" spans="1:10" x14ac:dyDescent="0.3">
      <c r="G4" s="14"/>
    </row>
    <row r="5" spans="1:10" x14ac:dyDescent="0.3">
      <c r="G5" s="17" t="s">
        <v>25</v>
      </c>
      <c r="H5" s="18">
        <f>AVERAGE(H11:H58)</f>
        <v>525.89057751781309</v>
      </c>
      <c r="I5" s="19">
        <f>AVERAGE(I11:I58)</f>
        <v>0.15639776416134257</v>
      </c>
      <c r="J5" s="20">
        <f>AVERAGE(J11:J58)</f>
        <v>12.9375</v>
      </c>
    </row>
    <row r="6" spans="1:10" x14ac:dyDescent="0.3">
      <c r="B6" s="2"/>
      <c r="G6" s="14"/>
    </row>
    <row r="7" spans="1:10" ht="187.2" x14ac:dyDescent="0.3">
      <c r="A7" s="21"/>
      <c r="B7" s="22" t="s">
        <v>26</v>
      </c>
      <c r="C7" s="21"/>
      <c r="D7" s="21"/>
      <c r="E7" s="21"/>
      <c r="F7" s="21"/>
      <c r="G7" s="23"/>
      <c r="H7" s="24" t="s">
        <v>27</v>
      </c>
      <c r="I7" s="24" t="s">
        <v>28</v>
      </c>
      <c r="J7" s="24" t="s">
        <v>29</v>
      </c>
    </row>
    <row r="9" spans="1:10" ht="15.6" x14ac:dyDescent="0.3">
      <c r="B9" s="38" t="s">
        <v>30</v>
      </c>
      <c r="C9" s="39"/>
      <c r="D9" s="40"/>
      <c r="E9" s="38" t="s">
        <v>31</v>
      </c>
      <c r="F9" s="40"/>
      <c r="G9" s="25" t="s">
        <v>32</v>
      </c>
      <c r="H9" s="41" t="s">
        <v>33</v>
      </c>
      <c r="I9" s="42"/>
      <c r="J9" s="43"/>
    </row>
    <row r="10" spans="1:10" ht="57.6" x14ac:dyDescent="0.3">
      <c r="A10" s="21"/>
      <c r="B10" s="26" t="s">
        <v>34</v>
      </c>
      <c r="C10" s="27" t="s">
        <v>35</v>
      </c>
      <c r="D10" s="27" t="s">
        <v>36</v>
      </c>
      <c r="E10" s="26" t="s">
        <v>37</v>
      </c>
      <c r="F10" s="26" t="s">
        <v>38</v>
      </c>
      <c r="G10" s="28" t="s">
        <v>39</v>
      </c>
      <c r="H10" s="29" t="s">
        <v>40</v>
      </c>
      <c r="I10" s="30" t="s">
        <v>41</v>
      </c>
      <c r="J10" s="31" t="s">
        <v>42</v>
      </c>
    </row>
    <row r="11" spans="1:10" x14ac:dyDescent="0.3">
      <c r="B11" s="32" t="s">
        <v>43</v>
      </c>
      <c r="C11" s="33">
        <v>3600000</v>
      </c>
      <c r="D11" s="33">
        <v>28748</v>
      </c>
      <c r="E11" s="34" t="s">
        <v>44</v>
      </c>
      <c r="F11" s="33">
        <v>585756</v>
      </c>
      <c r="G11" s="35">
        <v>2005</v>
      </c>
      <c r="H11" s="36">
        <f>C11/D11</f>
        <v>125.2261026854042</v>
      </c>
      <c r="I11" s="36">
        <f>F11/C11</f>
        <v>0.16270999999999999</v>
      </c>
      <c r="J11">
        <f>2018-G11</f>
        <v>13</v>
      </c>
    </row>
    <row r="12" spans="1:10" ht="28.8" x14ac:dyDescent="0.3">
      <c r="B12" s="32" t="s">
        <v>45</v>
      </c>
      <c r="C12" s="33">
        <v>71000</v>
      </c>
      <c r="D12" s="33">
        <v>468</v>
      </c>
      <c r="E12" s="34" t="s">
        <v>46</v>
      </c>
      <c r="F12" s="33" t="s">
        <v>47</v>
      </c>
      <c r="G12" s="35">
        <v>2005</v>
      </c>
      <c r="H12" s="36">
        <f t="shared" ref="H12:H58" si="0">C12/D12</f>
        <v>151.7094017094017</v>
      </c>
      <c r="I12" s="36">
        <f>IFERROR(F12/C12,0.1)</f>
        <v>0.1</v>
      </c>
      <c r="J12">
        <f t="shared" ref="J12:J58" si="1">2018-G12</f>
        <v>13</v>
      </c>
    </row>
    <row r="13" spans="1:10" x14ac:dyDescent="0.3">
      <c r="B13" s="32" t="s">
        <v>48</v>
      </c>
      <c r="C13" s="33">
        <v>10600000</v>
      </c>
      <c r="D13" s="33">
        <v>30528</v>
      </c>
      <c r="E13" s="34" t="s">
        <v>49</v>
      </c>
      <c r="F13" s="33">
        <v>1031215</v>
      </c>
      <c r="G13" s="35">
        <v>2006</v>
      </c>
      <c r="H13" s="36">
        <f t="shared" si="0"/>
        <v>347.22222222222223</v>
      </c>
      <c r="I13" s="36">
        <f>IFERROR(F13/C13,0.1)</f>
        <v>9.7284433962264147E-2</v>
      </c>
      <c r="J13">
        <f t="shared" si="1"/>
        <v>12</v>
      </c>
    </row>
    <row r="14" spans="1:10" ht="57.6" x14ac:dyDescent="0.3">
      <c r="B14" s="32" t="s">
        <v>50</v>
      </c>
      <c r="C14" s="33">
        <v>4600000</v>
      </c>
      <c r="D14" s="33">
        <v>51129</v>
      </c>
      <c r="E14" s="34" t="s">
        <v>51</v>
      </c>
      <c r="F14" s="33">
        <v>585756</v>
      </c>
      <c r="G14" s="35">
        <v>2006</v>
      </c>
      <c r="H14" s="36">
        <f t="shared" si="0"/>
        <v>89.968511021142604</v>
      </c>
      <c r="I14" s="36">
        <f t="shared" ref="I14:I17" si="2">IFERROR(F14/C14,0.1)</f>
        <v>0.12733826086956521</v>
      </c>
      <c r="J14">
        <f t="shared" si="1"/>
        <v>12</v>
      </c>
    </row>
    <row r="15" spans="1:10" x14ac:dyDescent="0.3">
      <c r="B15" s="32" t="s">
        <v>52</v>
      </c>
      <c r="C15" s="33">
        <v>7400000</v>
      </c>
      <c r="D15" s="33">
        <v>110910</v>
      </c>
      <c r="E15" s="34" t="s">
        <v>53</v>
      </c>
      <c r="F15" s="33">
        <v>1400000</v>
      </c>
      <c r="G15" s="35">
        <v>2007</v>
      </c>
      <c r="H15" s="36">
        <f t="shared" si="0"/>
        <v>66.720764583896852</v>
      </c>
      <c r="I15" s="36">
        <f t="shared" si="2"/>
        <v>0.1891891891891892</v>
      </c>
      <c r="J15">
        <f t="shared" si="1"/>
        <v>11</v>
      </c>
    </row>
    <row r="16" spans="1:10" x14ac:dyDescent="0.3">
      <c r="B16" s="32" t="s">
        <v>54</v>
      </c>
      <c r="C16" s="33">
        <v>850000</v>
      </c>
      <c r="D16" s="33">
        <v>0</v>
      </c>
      <c r="E16" s="34" t="s">
        <v>55</v>
      </c>
      <c r="F16" s="33">
        <v>200700</v>
      </c>
      <c r="G16" s="35">
        <v>2007</v>
      </c>
      <c r="H16" s="36">
        <f>IFERROR(C16/D16,100)</f>
        <v>100</v>
      </c>
      <c r="I16" s="36">
        <f t="shared" si="2"/>
        <v>0.23611764705882354</v>
      </c>
      <c r="J16">
        <f t="shared" si="1"/>
        <v>11</v>
      </c>
    </row>
    <row r="17" spans="2:10" ht="28.8" x14ac:dyDescent="0.3">
      <c r="B17" s="32" t="s">
        <v>56</v>
      </c>
      <c r="C17" s="33">
        <v>5500000</v>
      </c>
      <c r="D17" s="33">
        <v>43094</v>
      </c>
      <c r="E17" s="34" t="s">
        <v>57</v>
      </c>
      <c r="F17" s="33">
        <v>1153781</v>
      </c>
      <c r="G17" s="35">
        <v>2008</v>
      </c>
      <c r="H17" s="36">
        <f>IFERROR(C17/D17,100)</f>
        <v>127.62797605235068</v>
      </c>
      <c r="I17" s="36">
        <f t="shared" si="2"/>
        <v>0.20977836363636362</v>
      </c>
      <c r="J17">
        <f t="shared" si="1"/>
        <v>10</v>
      </c>
    </row>
    <row r="18" spans="2:10" x14ac:dyDescent="0.3">
      <c r="B18" s="32" t="s">
        <v>58</v>
      </c>
      <c r="C18" s="33">
        <v>1300000</v>
      </c>
      <c r="D18" s="33">
        <v>45226</v>
      </c>
      <c r="E18" s="34" t="s">
        <v>59</v>
      </c>
      <c r="F18" s="33">
        <v>400000</v>
      </c>
      <c r="G18" s="35">
        <v>2006</v>
      </c>
      <c r="H18" s="36">
        <f t="shared" ref="H18:H20" si="3">IFERROR(C18/D18,100)</f>
        <v>28.74452748419051</v>
      </c>
      <c r="I18" s="36">
        <f>IFERROR(F18/C18,0.1)</f>
        <v>0.30769230769230771</v>
      </c>
      <c r="J18">
        <f t="shared" si="1"/>
        <v>12</v>
      </c>
    </row>
    <row r="19" spans="2:10" ht="28.8" x14ac:dyDescent="0.3">
      <c r="B19" s="32" t="s">
        <v>60</v>
      </c>
      <c r="C19" s="33">
        <v>5300000</v>
      </c>
      <c r="D19" s="33">
        <v>338145</v>
      </c>
      <c r="E19" s="34" t="s">
        <v>61</v>
      </c>
      <c r="F19" s="33">
        <v>570000</v>
      </c>
      <c r="G19" s="35">
        <v>2007</v>
      </c>
      <c r="H19" s="36">
        <f t="shared" si="3"/>
        <v>15.673749427020953</v>
      </c>
      <c r="I19" s="36">
        <f>IFERROR(F19/C19,0.1)</f>
        <v>0.10754716981132076</v>
      </c>
      <c r="J19">
        <f t="shared" si="1"/>
        <v>11</v>
      </c>
    </row>
    <row r="20" spans="2:10" x14ac:dyDescent="0.3">
      <c r="B20" s="32" t="s">
        <v>62</v>
      </c>
      <c r="C20" s="33">
        <v>61500000</v>
      </c>
      <c r="D20" s="33">
        <v>551695</v>
      </c>
      <c r="E20" s="34" t="s">
        <v>63</v>
      </c>
      <c r="F20" s="33">
        <v>2200000</v>
      </c>
      <c r="G20" s="35" t="s">
        <v>64</v>
      </c>
      <c r="H20" s="36">
        <f t="shared" si="3"/>
        <v>111.47463725428</v>
      </c>
      <c r="I20" s="36">
        <f t="shared" ref="I20:I22" si="4">IFERROR(F20/C20,0.1)</f>
        <v>3.5772357723577237E-2</v>
      </c>
      <c r="J20">
        <f>IFERROR(2018-G20,15)</f>
        <v>15</v>
      </c>
    </row>
    <row r="21" spans="2:10" ht="28.8" x14ac:dyDescent="0.3">
      <c r="B21" s="32" t="s">
        <v>65</v>
      </c>
      <c r="C21" s="33">
        <v>48000</v>
      </c>
      <c r="D21" s="33">
        <v>139574</v>
      </c>
      <c r="E21" s="34" t="s">
        <v>66</v>
      </c>
      <c r="F21" s="33">
        <v>13000</v>
      </c>
      <c r="G21" s="35">
        <v>2007</v>
      </c>
      <c r="H21" s="36">
        <f>IFERROR(C21/D21,100)</f>
        <v>0.34390359235960855</v>
      </c>
      <c r="I21" s="36">
        <f t="shared" si="4"/>
        <v>0.27083333333333331</v>
      </c>
      <c r="J21">
        <f t="shared" ref="J21:J58" si="5">IFERROR(2018-G21,15)</f>
        <v>11</v>
      </c>
    </row>
    <row r="22" spans="2:10" x14ac:dyDescent="0.3">
      <c r="B22" s="32" t="s">
        <v>67</v>
      </c>
      <c r="C22" s="33">
        <v>11000000</v>
      </c>
      <c r="D22" s="33">
        <v>131940</v>
      </c>
      <c r="E22" s="34" t="s">
        <v>68</v>
      </c>
      <c r="F22" s="33">
        <v>3500000</v>
      </c>
      <c r="G22" s="35">
        <v>2002</v>
      </c>
      <c r="H22" s="36">
        <f>IFERROR(C22/D22,100)</f>
        <v>83.371229346672735</v>
      </c>
      <c r="I22" s="36">
        <f t="shared" si="4"/>
        <v>0.31818181818181818</v>
      </c>
      <c r="J22">
        <f t="shared" si="5"/>
        <v>16</v>
      </c>
    </row>
    <row r="23" spans="2:10" x14ac:dyDescent="0.3">
      <c r="B23" s="32" t="s">
        <v>69</v>
      </c>
      <c r="C23" s="33">
        <v>4000000</v>
      </c>
      <c r="D23" s="33">
        <v>70273</v>
      </c>
      <c r="E23" s="34" t="s">
        <v>70</v>
      </c>
      <c r="F23" s="33">
        <v>500000</v>
      </c>
      <c r="G23" s="35">
        <v>2006</v>
      </c>
      <c r="H23" s="36">
        <f t="shared" ref="H23:H24" si="6">IFERROR(C23/D23,100)</f>
        <v>56.920865766368308</v>
      </c>
      <c r="I23" s="36">
        <f>IFERROR(F23/C23,0.1)</f>
        <v>0.125</v>
      </c>
      <c r="J23">
        <f t="shared" si="5"/>
        <v>12</v>
      </c>
    </row>
    <row r="24" spans="2:10" x14ac:dyDescent="0.3">
      <c r="B24" s="32" t="s">
        <v>71</v>
      </c>
      <c r="C24" s="33">
        <v>313000</v>
      </c>
      <c r="D24" s="33">
        <v>103125</v>
      </c>
      <c r="E24" s="34" t="s">
        <v>72</v>
      </c>
      <c r="F24" s="33">
        <v>120000</v>
      </c>
      <c r="G24" s="35">
        <v>2008</v>
      </c>
      <c r="H24" s="36">
        <f t="shared" si="6"/>
        <v>3.0351515151515152</v>
      </c>
      <c r="I24" s="36">
        <f>IFERROR(F24/C24,0.1)</f>
        <v>0.38338658146964855</v>
      </c>
      <c r="J24">
        <f t="shared" si="5"/>
        <v>10</v>
      </c>
    </row>
    <row r="25" spans="2:10" x14ac:dyDescent="0.3">
      <c r="B25" s="32" t="s">
        <v>73</v>
      </c>
      <c r="C25" s="33">
        <v>58000000</v>
      </c>
      <c r="D25" s="33">
        <v>301230</v>
      </c>
      <c r="E25" s="34" t="s">
        <v>74</v>
      </c>
      <c r="F25" s="33">
        <v>2700000</v>
      </c>
      <c r="G25" s="35">
        <v>2007</v>
      </c>
      <c r="H25" s="36">
        <f>IFERROR(C25/D25,100)</f>
        <v>192.54390332968163</v>
      </c>
      <c r="I25" s="36">
        <f t="shared" ref="I25:I28" si="7">IFERROR(F25/C25,0.1)</f>
        <v>4.6551724137931037E-2</v>
      </c>
      <c r="J25">
        <f t="shared" si="5"/>
        <v>11</v>
      </c>
    </row>
    <row r="26" spans="2:10" x14ac:dyDescent="0.3">
      <c r="B26" s="32" t="s">
        <v>75</v>
      </c>
      <c r="C26" s="33">
        <v>2100000</v>
      </c>
      <c r="D26" s="33">
        <v>10908</v>
      </c>
      <c r="E26" s="34" t="s">
        <v>76</v>
      </c>
      <c r="F26" s="33">
        <v>550000</v>
      </c>
      <c r="G26" s="35">
        <v>2008</v>
      </c>
      <c r="H26" s="36">
        <f>IFERROR(C26/D26,100)</f>
        <v>192.51925192519252</v>
      </c>
      <c r="I26" s="36">
        <f t="shared" si="7"/>
        <v>0.26190476190476192</v>
      </c>
      <c r="J26">
        <f t="shared" si="5"/>
        <v>10</v>
      </c>
    </row>
    <row r="27" spans="2:10" x14ac:dyDescent="0.3">
      <c r="B27" s="32" t="s">
        <v>77</v>
      </c>
      <c r="C27" s="33">
        <v>4500000</v>
      </c>
      <c r="D27" s="33">
        <v>56542</v>
      </c>
      <c r="E27" s="34" t="s">
        <v>78</v>
      </c>
      <c r="F27" s="33">
        <v>780000</v>
      </c>
      <c r="G27" s="35">
        <v>2001</v>
      </c>
      <c r="H27" s="36">
        <f t="shared" ref="H27:H29" si="8">IFERROR(C27/D27,100)</f>
        <v>79.586855788617314</v>
      </c>
      <c r="I27" s="36">
        <f t="shared" si="7"/>
        <v>0.17333333333333334</v>
      </c>
      <c r="J27">
        <f t="shared" si="5"/>
        <v>17</v>
      </c>
    </row>
    <row r="28" spans="2:10" x14ac:dyDescent="0.3">
      <c r="B28" s="32" t="s">
        <v>79</v>
      </c>
      <c r="C28" s="33">
        <v>2300000</v>
      </c>
      <c r="D28" s="33">
        <v>64589</v>
      </c>
      <c r="E28" s="34" t="s">
        <v>80</v>
      </c>
      <c r="F28" s="33">
        <v>742600</v>
      </c>
      <c r="G28" s="35">
        <v>2005</v>
      </c>
      <c r="H28" s="36">
        <f t="shared" si="8"/>
        <v>35.609778754896347</v>
      </c>
      <c r="I28" s="36">
        <f t="shared" si="7"/>
        <v>0.3228695652173913</v>
      </c>
      <c r="J28">
        <f t="shared" si="5"/>
        <v>13</v>
      </c>
    </row>
    <row r="29" spans="2:10" ht="28.8" x14ac:dyDescent="0.3">
      <c r="B29" s="32" t="s">
        <v>81</v>
      </c>
      <c r="C29" s="33">
        <v>34000</v>
      </c>
      <c r="D29" s="33">
        <v>160</v>
      </c>
      <c r="E29" s="34" t="s">
        <v>82</v>
      </c>
      <c r="F29" s="33" t="s">
        <v>47</v>
      </c>
      <c r="G29" s="35">
        <v>2003</v>
      </c>
      <c r="H29" s="36">
        <f t="shared" si="8"/>
        <v>212.5</v>
      </c>
      <c r="I29" s="36">
        <f>IFERROR(F29/C29,0.1)</f>
        <v>0.1</v>
      </c>
      <c r="J29">
        <f t="shared" si="5"/>
        <v>15</v>
      </c>
    </row>
    <row r="30" spans="2:10" x14ac:dyDescent="0.3">
      <c r="B30" s="32" t="s">
        <v>83</v>
      </c>
      <c r="C30" s="33">
        <v>3500000</v>
      </c>
      <c r="D30" s="33">
        <v>0</v>
      </c>
      <c r="E30" s="34" t="s">
        <v>84</v>
      </c>
      <c r="F30" s="33">
        <v>540000</v>
      </c>
      <c r="G30" s="35">
        <v>2003</v>
      </c>
      <c r="H30" s="36">
        <f>IFERROR(C30/D30,100)</f>
        <v>100</v>
      </c>
      <c r="I30" s="36">
        <f>IFERROR(F30/C30,0.1)</f>
        <v>0.15428571428571428</v>
      </c>
      <c r="J30">
        <f t="shared" si="5"/>
        <v>15</v>
      </c>
    </row>
    <row r="31" spans="2:10" ht="28.8" x14ac:dyDescent="0.3">
      <c r="B31" s="32" t="s">
        <v>85</v>
      </c>
      <c r="C31" s="33">
        <v>465000</v>
      </c>
      <c r="D31" s="33">
        <v>2586</v>
      </c>
      <c r="E31" s="34" t="s">
        <v>85</v>
      </c>
      <c r="F31" s="33">
        <v>86000</v>
      </c>
      <c r="G31" s="35">
        <v>2006</v>
      </c>
      <c r="H31" s="36">
        <f t="shared" ref="H31:H58" si="9">IFERROR(C31/D31,100)</f>
        <v>179.81438515081206</v>
      </c>
      <c r="I31" s="36">
        <f t="shared" ref="I31:I58" si="10">IFERROR(F31/C31,0.1)</f>
        <v>0.18494623655913978</v>
      </c>
      <c r="J31">
        <f t="shared" si="5"/>
        <v>12</v>
      </c>
    </row>
    <row r="32" spans="2:10" ht="28.8" x14ac:dyDescent="0.3">
      <c r="B32" s="32" t="s">
        <v>86</v>
      </c>
      <c r="C32" s="33">
        <v>2000000</v>
      </c>
      <c r="D32" s="33">
        <v>25720</v>
      </c>
      <c r="E32" s="34" t="s">
        <v>87</v>
      </c>
      <c r="F32" s="33">
        <v>51000</v>
      </c>
      <c r="G32" s="35">
        <v>2002</v>
      </c>
      <c r="H32" s="36">
        <f t="shared" si="9"/>
        <v>77.760497667185064</v>
      </c>
      <c r="I32" s="36">
        <f t="shared" si="10"/>
        <v>2.5499999999999998E-2</v>
      </c>
      <c r="J32">
        <f t="shared" si="5"/>
        <v>16</v>
      </c>
    </row>
    <row r="33" spans="2:10" x14ac:dyDescent="0.3">
      <c r="B33" s="32" t="s">
        <v>88</v>
      </c>
      <c r="C33" s="33">
        <v>400000</v>
      </c>
      <c r="D33" s="33">
        <v>316</v>
      </c>
      <c r="E33" s="34" t="s">
        <v>89</v>
      </c>
      <c r="F33" s="33">
        <v>7048</v>
      </c>
      <c r="G33" s="35">
        <v>2001</v>
      </c>
      <c r="H33" s="36">
        <f t="shared" si="9"/>
        <v>1265.8227848101267</v>
      </c>
      <c r="I33" s="36">
        <f t="shared" si="10"/>
        <v>1.762E-2</v>
      </c>
      <c r="J33">
        <f t="shared" si="5"/>
        <v>17</v>
      </c>
    </row>
    <row r="34" spans="2:10" ht="28.8" x14ac:dyDescent="0.3">
      <c r="B34" s="32" t="s">
        <v>90</v>
      </c>
      <c r="C34" s="33">
        <v>4500000</v>
      </c>
      <c r="D34" s="33">
        <v>33843</v>
      </c>
      <c r="E34" s="34" t="s">
        <v>91</v>
      </c>
      <c r="F34" s="33">
        <v>707700</v>
      </c>
      <c r="G34" s="35">
        <v>2004</v>
      </c>
      <c r="H34" s="36">
        <f t="shared" si="9"/>
        <v>132.96693555535856</v>
      </c>
      <c r="I34" s="36">
        <f t="shared" si="10"/>
        <v>0.15726666666666667</v>
      </c>
      <c r="J34">
        <f t="shared" si="5"/>
        <v>14</v>
      </c>
    </row>
    <row r="35" spans="2:10" x14ac:dyDescent="0.3">
      <c r="B35" s="32" t="s">
        <v>92</v>
      </c>
      <c r="C35" s="33">
        <v>32500</v>
      </c>
      <c r="D35" s="33">
        <v>1.95</v>
      </c>
      <c r="E35" s="34" t="s">
        <v>92</v>
      </c>
      <c r="F35" s="34" t="s">
        <v>64</v>
      </c>
      <c r="G35" s="35" t="s">
        <v>64</v>
      </c>
      <c r="H35" s="36">
        <f t="shared" si="9"/>
        <v>16666.666666666668</v>
      </c>
      <c r="I35" s="36">
        <f t="shared" si="10"/>
        <v>0.1</v>
      </c>
      <c r="J35">
        <f t="shared" si="5"/>
        <v>15</v>
      </c>
    </row>
    <row r="36" spans="2:10" ht="28.8" x14ac:dyDescent="0.3">
      <c r="B36" s="32" t="s">
        <v>93</v>
      </c>
      <c r="C36" s="33">
        <v>680000</v>
      </c>
      <c r="D36" s="33">
        <v>13026</v>
      </c>
      <c r="E36" s="34" t="s">
        <v>94</v>
      </c>
      <c r="F36" s="33">
        <v>136473</v>
      </c>
      <c r="G36" s="35">
        <v>2003</v>
      </c>
      <c r="H36" s="36">
        <f t="shared" si="9"/>
        <v>52.203285736219868</v>
      </c>
      <c r="I36" s="36">
        <f t="shared" si="10"/>
        <v>0.20069558823529413</v>
      </c>
      <c r="J36">
        <f t="shared" si="5"/>
        <v>15</v>
      </c>
    </row>
    <row r="37" spans="2:10" ht="28.8" x14ac:dyDescent="0.3">
      <c r="B37" s="32" t="s">
        <v>95</v>
      </c>
      <c r="C37" s="33">
        <v>16500000</v>
      </c>
      <c r="D37" s="33">
        <v>41526</v>
      </c>
      <c r="E37" s="34" t="s">
        <v>96</v>
      </c>
      <c r="F37" s="33">
        <v>743000</v>
      </c>
      <c r="G37" s="35">
        <v>2006</v>
      </c>
      <c r="H37" s="36">
        <f t="shared" si="9"/>
        <v>397.34142464961712</v>
      </c>
      <c r="I37" s="36">
        <f t="shared" si="10"/>
        <v>4.5030303030303032E-2</v>
      </c>
      <c r="J37">
        <f t="shared" si="5"/>
        <v>12</v>
      </c>
    </row>
    <row r="38" spans="2:10" x14ac:dyDescent="0.3">
      <c r="B38" s="32" t="s">
        <v>97</v>
      </c>
      <c r="C38" s="33">
        <v>4900000</v>
      </c>
      <c r="D38" s="33">
        <v>323802</v>
      </c>
      <c r="E38" s="34" t="s">
        <v>98</v>
      </c>
      <c r="F38" s="33">
        <v>557052</v>
      </c>
      <c r="G38" s="35">
        <v>2007</v>
      </c>
      <c r="H38" s="36">
        <f t="shared" si="9"/>
        <v>15.132704554017579</v>
      </c>
      <c r="I38" s="36">
        <f t="shared" si="10"/>
        <v>0.11368408163265306</v>
      </c>
      <c r="J38">
        <f t="shared" si="5"/>
        <v>11</v>
      </c>
    </row>
    <row r="39" spans="2:10" ht="28.8" x14ac:dyDescent="0.3">
      <c r="B39" s="32" t="s">
        <v>99</v>
      </c>
      <c r="C39" s="33">
        <v>38500000</v>
      </c>
      <c r="D39" s="33">
        <v>312685</v>
      </c>
      <c r="E39" s="34" t="s">
        <v>100</v>
      </c>
      <c r="F39" s="33">
        <v>1697596</v>
      </c>
      <c r="G39" s="35">
        <v>2005</v>
      </c>
      <c r="H39" s="36">
        <f t="shared" si="9"/>
        <v>123.12710875161905</v>
      </c>
      <c r="I39" s="36">
        <f t="shared" si="10"/>
        <v>4.4093402597402596E-2</v>
      </c>
      <c r="J39">
        <f t="shared" si="5"/>
        <v>13</v>
      </c>
    </row>
    <row r="40" spans="2:10" x14ac:dyDescent="0.3">
      <c r="B40" s="32" t="s">
        <v>101</v>
      </c>
      <c r="C40" s="33">
        <v>10600000</v>
      </c>
      <c r="D40" s="33">
        <v>92391</v>
      </c>
      <c r="E40" s="34" t="s">
        <v>102</v>
      </c>
      <c r="F40" s="33">
        <v>564000</v>
      </c>
      <c r="G40" s="35" t="s">
        <v>64</v>
      </c>
      <c r="H40" s="36">
        <f t="shared" si="9"/>
        <v>114.72978969813077</v>
      </c>
      <c r="I40" s="36">
        <f t="shared" si="10"/>
        <v>5.3207547169811319E-2</v>
      </c>
      <c r="J40">
        <f t="shared" si="5"/>
        <v>15</v>
      </c>
    </row>
    <row r="41" spans="2:10" ht="28.8" x14ac:dyDescent="0.3">
      <c r="B41" s="32" t="s">
        <v>103</v>
      </c>
      <c r="C41" s="33">
        <v>22300000</v>
      </c>
      <c r="D41" s="33">
        <v>238391</v>
      </c>
      <c r="E41" s="34" t="s">
        <v>104</v>
      </c>
      <c r="F41" s="33">
        <v>2082000</v>
      </c>
      <c r="G41" s="35">
        <v>2003</v>
      </c>
      <c r="H41" s="36">
        <f t="shared" si="9"/>
        <v>93.543799891774441</v>
      </c>
      <c r="I41" s="36">
        <f t="shared" si="10"/>
        <v>9.3363228699551576E-2</v>
      </c>
      <c r="J41">
        <f t="shared" si="5"/>
        <v>15</v>
      </c>
    </row>
    <row r="42" spans="2:10" x14ac:dyDescent="0.3">
      <c r="B42" s="32" t="s">
        <v>105</v>
      </c>
      <c r="C42" s="33">
        <v>140000000</v>
      </c>
      <c r="D42" s="33">
        <v>17075200</v>
      </c>
      <c r="E42" s="34" t="s">
        <v>106</v>
      </c>
      <c r="F42" s="33">
        <v>10469000</v>
      </c>
      <c r="G42" s="35">
        <v>2007</v>
      </c>
      <c r="H42" s="36">
        <f t="shared" si="9"/>
        <v>8.199025487256371</v>
      </c>
      <c r="I42" s="36">
        <f t="shared" si="10"/>
        <v>7.477857142857143E-2</v>
      </c>
      <c r="J42">
        <f t="shared" si="5"/>
        <v>11</v>
      </c>
    </row>
    <row r="43" spans="2:10" ht="28.8" x14ac:dyDescent="0.3">
      <c r="B43" s="32" t="s">
        <v>107</v>
      </c>
      <c r="C43" s="33">
        <v>30000</v>
      </c>
      <c r="D43" s="33">
        <v>61</v>
      </c>
      <c r="E43" s="34" t="s">
        <v>107</v>
      </c>
      <c r="F43" s="33">
        <v>4493</v>
      </c>
      <c r="G43" s="35">
        <v>2003</v>
      </c>
      <c r="H43" s="36">
        <f t="shared" si="9"/>
        <v>491.80327868852459</v>
      </c>
      <c r="I43" s="36">
        <f t="shared" si="10"/>
        <v>0.14976666666666666</v>
      </c>
      <c r="J43">
        <f t="shared" si="5"/>
        <v>15</v>
      </c>
    </row>
    <row r="44" spans="2:10" x14ac:dyDescent="0.3">
      <c r="B44" s="32" t="s">
        <v>108</v>
      </c>
      <c r="C44" s="33">
        <v>7500000</v>
      </c>
      <c r="D44" s="33">
        <v>41285</v>
      </c>
      <c r="E44" s="34" t="s">
        <v>109</v>
      </c>
      <c r="F44" s="33">
        <v>127909</v>
      </c>
      <c r="G44" s="35">
        <v>2006</v>
      </c>
      <c r="H44" s="36">
        <f t="shared" si="9"/>
        <v>181.66404263049535</v>
      </c>
      <c r="I44" s="36">
        <f t="shared" si="10"/>
        <v>1.7054533333333333E-2</v>
      </c>
      <c r="J44">
        <f t="shared" si="5"/>
        <v>12</v>
      </c>
    </row>
    <row r="45" spans="2:10" x14ac:dyDescent="0.3">
      <c r="B45" s="32" t="s">
        <v>110</v>
      </c>
      <c r="C45" s="33">
        <v>7300000</v>
      </c>
      <c r="D45" s="33">
        <v>77474</v>
      </c>
      <c r="E45" s="34" t="s">
        <v>111</v>
      </c>
      <c r="F45" s="33">
        <v>1120092</v>
      </c>
      <c r="G45" s="35">
        <v>2002</v>
      </c>
      <c r="H45" s="36">
        <f t="shared" si="9"/>
        <v>94.225159408317623</v>
      </c>
      <c r="I45" s="36">
        <f t="shared" si="10"/>
        <v>0.15343726027397261</v>
      </c>
      <c r="J45">
        <f t="shared" si="5"/>
        <v>16</v>
      </c>
    </row>
    <row r="46" spans="2:10" ht="28.8" x14ac:dyDescent="0.3">
      <c r="B46" s="32" t="s">
        <v>112</v>
      </c>
      <c r="C46" s="33">
        <v>5500000</v>
      </c>
      <c r="D46" s="33">
        <v>48845</v>
      </c>
      <c r="E46" s="34" t="s">
        <v>113</v>
      </c>
      <c r="F46" s="33">
        <v>426927</v>
      </c>
      <c r="G46" s="35">
        <v>2007</v>
      </c>
      <c r="H46" s="36">
        <f t="shared" si="9"/>
        <v>112.60108506500154</v>
      </c>
      <c r="I46" s="36">
        <f t="shared" si="10"/>
        <v>7.7623090909090905E-2</v>
      </c>
      <c r="J46">
        <f t="shared" si="5"/>
        <v>11</v>
      </c>
    </row>
    <row r="47" spans="2:10" x14ac:dyDescent="0.3">
      <c r="B47" s="32" t="s">
        <v>114</v>
      </c>
      <c r="C47" s="33">
        <v>2000000</v>
      </c>
      <c r="D47" s="33">
        <v>20273</v>
      </c>
      <c r="E47" s="34" t="s">
        <v>115</v>
      </c>
      <c r="F47" s="33">
        <v>265881</v>
      </c>
      <c r="G47" s="35">
        <v>2002</v>
      </c>
      <c r="H47" s="36">
        <f t="shared" si="9"/>
        <v>98.653381344645581</v>
      </c>
      <c r="I47" s="36">
        <f t="shared" si="10"/>
        <v>0.13294049999999999</v>
      </c>
      <c r="J47">
        <f t="shared" si="5"/>
        <v>16</v>
      </c>
    </row>
    <row r="48" spans="2:10" x14ac:dyDescent="0.3">
      <c r="B48" s="32" t="s">
        <v>116</v>
      </c>
      <c r="C48" s="33">
        <v>45000000</v>
      </c>
      <c r="D48" s="33">
        <v>504782</v>
      </c>
      <c r="E48" s="34" t="s">
        <v>117</v>
      </c>
      <c r="F48" s="33">
        <v>3132463</v>
      </c>
      <c r="G48" s="35">
        <v>2007</v>
      </c>
      <c r="H48" s="36">
        <f t="shared" si="9"/>
        <v>89.147394320716671</v>
      </c>
      <c r="I48" s="36">
        <f t="shared" si="10"/>
        <v>6.9610288888888885E-2</v>
      </c>
      <c r="J48">
        <f t="shared" si="5"/>
        <v>11</v>
      </c>
    </row>
    <row r="49" spans="2:10" ht="28.8" x14ac:dyDescent="0.3">
      <c r="B49" s="32" t="s">
        <v>118</v>
      </c>
      <c r="C49" s="33">
        <v>61000000</v>
      </c>
      <c r="D49" s="33">
        <v>244820</v>
      </c>
      <c r="E49" s="34" t="s">
        <v>119</v>
      </c>
      <c r="F49" s="33">
        <v>7421209</v>
      </c>
      <c r="G49" s="35">
        <v>2005</v>
      </c>
      <c r="H49" s="36">
        <f t="shared" si="9"/>
        <v>249.16265011028511</v>
      </c>
      <c r="I49" s="36">
        <f t="shared" si="10"/>
        <v>0.12165916393442623</v>
      </c>
      <c r="J49">
        <f t="shared" si="5"/>
        <v>13</v>
      </c>
    </row>
    <row r="50" spans="2:10" ht="28.8" x14ac:dyDescent="0.3">
      <c r="B50" s="32" t="s">
        <v>120</v>
      </c>
      <c r="C50" s="33">
        <v>10000000</v>
      </c>
      <c r="D50" s="33">
        <v>449964</v>
      </c>
      <c r="E50" s="34" t="s">
        <v>121</v>
      </c>
      <c r="F50" s="33">
        <v>1252020</v>
      </c>
      <c r="G50" s="35">
        <v>2006</v>
      </c>
      <c r="H50" s="36">
        <f t="shared" si="9"/>
        <v>22.224000142233599</v>
      </c>
      <c r="I50" s="36">
        <f t="shared" si="10"/>
        <v>0.12520200000000001</v>
      </c>
      <c r="J50">
        <f t="shared" si="5"/>
        <v>12</v>
      </c>
    </row>
    <row r="51" spans="2:10" x14ac:dyDescent="0.3">
      <c r="B51" s="32" t="s">
        <v>122</v>
      </c>
      <c r="C51" s="33">
        <v>10000000</v>
      </c>
      <c r="D51" s="33">
        <v>78866</v>
      </c>
      <c r="E51" s="34" t="s">
        <v>123</v>
      </c>
      <c r="F51" s="33">
        <v>1184075</v>
      </c>
      <c r="G51" s="35">
        <v>2006</v>
      </c>
      <c r="H51" s="36">
        <f t="shared" si="9"/>
        <v>126.7973524712804</v>
      </c>
      <c r="I51" s="36">
        <f t="shared" si="10"/>
        <v>0.1184075</v>
      </c>
      <c r="J51">
        <f t="shared" si="5"/>
        <v>12</v>
      </c>
    </row>
    <row r="52" spans="2:10" x14ac:dyDescent="0.3">
      <c r="B52" s="32" t="s">
        <v>124</v>
      </c>
      <c r="C52" s="33">
        <v>70000000</v>
      </c>
      <c r="D52" s="33">
        <v>0</v>
      </c>
      <c r="E52" s="34" t="s">
        <v>125</v>
      </c>
      <c r="F52" s="33">
        <v>3901201</v>
      </c>
      <c r="G52" s="35">
        <v>2007</v>
      </c>
      <c r="H52" s="36">
        <f t="shared" si="9"/>
        <v>100</v>
      </c>
      <c r="I52" s="36">
        <f t="shared" si="10"/>
        <v>5.5731442857142856E-2</v>
      </c>
      <c r="J52">
        <f t="shared" si="5"/>
        <v>11</v>
      </c>
    </row>
    <row r="53" spans="2:10" x14ac:dyDescent="0.3">
      <c r="B53" s="32" t="s">
        <v>126</v>
      </c>
      <c r="C53" s="33">
        <v>82000000</v>
      </c>
      <c r="D53" s="33">
        <v>356974</v>
      </c>
      <c r="E53" s="34" t="s">
        <v>127</v>
      </c>
      <c r="F53" s="33">
        <v>3404037</v>
      </c>
      <c r="G53" s="35">
        <v>2006</v>
      </c>
      <c r="H53" s="36">
        <f t="shared" si="9"/>
        <v>229.70860622902509</v>
      </c>
      <c r="I53" s="36">
        <f t="shared" si="10"/>
        <v>4.1512646341463413E-2</v>
      </c>
      <c r="J53">
        <f t="shared" si="5"/>
        <v>12</v>
      </c>
    </row>
    <row r="54" spans="2:10" x14ac:dyDescent="0.3">
      <c r="B54" s="32" t="s">
        <v>128</v>
      </c>
      <c r="C54" s="33">
        <v>47000000</v>
      </c>
      <c r="D54" s="33">
        <v>603700</v>
      </c>
      <c r="E54" s="34" t="s">
        <v>129</v>
      </c>
      <c r="F54" s="33">
        <v>2660401</v>
      </c>
      <c r="G54" s="35">
        <v>2005</v>
      </c>
      <c r="H54" s="36">
        <f t="shared" si="9"/>
        <v>77.853238363425547</v>
      </c>
      <c r="I54" s="36">
        <f t="shared" si="10"/>
        <v>5.6604276595744678E-2</v>
      </c>
      <c r="J54">
        <f t="shared" si="5"/>
        <v>13</v>
      </c>
    </row>
    <row r="55" spans="2:10" x14ac:dyDescent="0.3">
      <c r="B55" s="32" t="s">
        <v>130</v>
      </c>
      <c r="C55" s="33">
        <v>10000000</v>
      </c>
      <c r="D55" s="33">
        <v>93030</v>
      </c>
      <c r="E55" s="34" t="s">
        <v>131</v>
      </c>
      <c r="F55" s="33">
        <v>1700019</v>
      </c>
      <c r="G55" s="35">
        <v>2006</v>
      </c>
      <c r="H55" s="36">
        <f t="shared" si="9"/>
        <v>107.49220681500591</v>
      </c>
      <c r="I55" s="36">
        <f t="shared" si="10"/>
        <v>0.17000190000000001</v>
      </c>
      <c r="J55">
        <f t="shared" si="5"/>
        <v>12</v>
      </c>
    </row>
    <row r="56" spans="2:10" ht="28.8" x14ac:dyDescent="0.3">
      <c r="B56" s="32" t="s">
        <v>132</v>
      </c>
      <c r="C56" s="33">
        <v>821</v>
      </c>
      <c r="D56" s="37">
        <v>0.44</v>
      </c>
      <c r="E56" s="34" t="s">
        <v>132</v>
      </c>
      <c r="F56" s="34">
        <v>821</v>
      </c>
      <c r="G56" s="35" t="s">
        <v>64</v>
      </c>
      <c r="H56" s="36">
        <f t="shared" si="9"/>
        <v>1865.909090909091</v>
      </c>
      <c r="I56" s="36">
        <f t="shared" si="10"/>
        <v>1</v>
      </c>
      <c r="J56">
        <f t="shared" si="5"/>
        <v>15</v>
      </c>
    </row>
    <row r="57" spans="2:10" ht="28.8" x14ac:dyDescent="0.3">
      <c r="B57" s="32" t="s">
        <v>133</v>
      </c>
      <c r="C57" s="33">
        <v>10300000</v>
      </c>
      <c r="D57" s="33">
        <v>207600</v>
      </c>
      <c r="E57" s="34" t="s">
        <v>134</v>
      </c>
      <c r="F57" s="33">
        <v>1814700</v>
      </c>
      <c r="G57" s="35">
        <v>2007</v>
      </c>
      <c r="H57" s="36">
        <f t="shared" si="9"/>
        <v>49.614643545279385</v>
      </c>
      <c r="I57" s="36">
        <f t="shared" si="10"/>
        <v>0.17618446601941748</v>
      </c>
      <c r="J57">
        <f t="shared" si="5"/>
        <v>11</v>
      </c>
    </row>
    <row r="58" spans="2:10" x14ac:dyDescent="0.3">
      <c r="B58" s="32" t="s">
        <v>135</v>
      </c>
      <c r="C58" s="33">
        <v>8200000</v>
      </c>
      <c r="D58" s="33">
        <v>83858</v>
      </c>
      <c r="E58" s="34" t="s">
        <v>136</v>
      </c>
      <c r="F58" s="33">
        <v>1651437</v>
      </c>
      <c r="G58" s="35">
        <v>2005</v>
      </c>
      <c r="H58" s="36">
        <f t="shared" si="9"/>
        <v>97.784349734074269</v>
      </c>
      <c r="I58" s="36">
        <f t="shared" si="10"/>
        <v>0.20139475609756097</v>
      </c>
      <c r="J58">
        <f t="shared" si="5"/>
        <v>13</v>
      </c>
    </row>
  </sheetData>
  <mergeCells count="3">
    <mergeCell ref="B9:D9"/>
    <mergeCell ref="E9:F9"/>
    <mergeCell ref="H9: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OMFEL – Fråga 2</vt:lpstr>
      <vt:lpstr>OMFEL – Fråga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2014-11-27T09:25:05Z</dcterms:created>
  <dcterms:modified xsi:type="dcterms:W3CDTF">2024-03-11T01:01:59Z</dcterms:modified>
</cp:coreProperties>
</file>