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1" sheetId="1" r:id="rId4"/>
  </sheets>
  <definedNames>
    <definedName name="_xlchart.v1.0">Hoja1!$D$30:$D$59</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27">
      <text>
        <t xml:space="preserve">A ) 7 personas recordaron 2 argumentos.		
B ) Representa 20%			
C) El 25%			
D) 3 Personas 
E)Es poco común que una persona recuerde todos los argumentos de un anuncio, ya que la capacidad de retención del cerebro humano es limitada. La persona que logró recordarlos todos probablemente tenía un interés particular en el producto, prestó mucha atención al anuncio o posee una memoria excepcionalmente buena. Es un resultado atípico que no representa a la mayoría de los consumidores.
F) El hecho de que una persona no recordara ningún argumento es un resultado común y esperado en este tipo de estudios. Esto puede deberse a la falta de interés en el producto, distracciones durante el anuncio o que el anuncio en sí mismo no fue lo suficientemente llamativo o memorable para la persona. Este resultado destaca la importancia de crear campañas publicitarias que sean atractivas y efectivas para la audiencia, de modo que la información se retenga.
	-Ronald Martínez</t>
      </text>
    </comment>
  </commentList>
</comments>
</file>

<file path=xl/sharedStrings.xml><?xml version="1.0" encoding="utf-8"?>
<sst xmlns="http://schemas.openxmlformats.org/spreadsheetml/2006/main" count="31" uniqueCount="28">
  <si>
    <t>lim inf</t>
  </si>
  <si>
    <t>lim sup</t>
  </si>
  <si>
    <t>fi</t>
  </si>
  <si>
    <t>fr</t>
  </si>
  <si>
    <t>F</t>
  </si>
  <si>
    <t>Fr</t>
  </si>
  <si>
    <t>fr%</t>
  </si>
  <si>
    <t>xi</t>
  </si>
  <si>
    <t>fi * xi</t>
  </si>
  <si>
    <t>Desviacion</t>
  </si>
  <si>
    <t>Asimetria</t>
  </si>
  <si>
    <t>Curtosis</t>
  </si>
  <si>
    <t>n</t>
  </si>
  <si>
    <t>Datos</t>
  </si>
  <si>
    <t>Estos datos fueron hallados con R.</t>
  </si>
  <si>
    <t>(Datos crudos sin agrupar)</t>
  </si>
  <si>
    <t>Desviacion No Agrupados</t>
  </si>
  <si>
    <t>Promedio</t>
  </si>
  <si>
    <t>Asimetria No agrupados</t>
  </si>
  <si>
    <t>Curtosis No agrupados</t>
  </si>
  <si>
    <t>Cola hacia la izquierda, x̄ &lt;= mediana &lt;= moda</t>
  </si>
  <si>
    <t>Platicurtica</t>
  </si>
  <si>
    <t>Los datos estan mas separados uno de otros</t>
  </si>
  <si>
    <t>(Diferentes entre si)</t>
  </si>
  <si>
    <t>Varianza</t>
  </si>
  <si>
    <t>Rango</t>
  </si>
  <si>
    <t>Dado que el rango es mayor a 10 (Convencion) se usan datos agrupados, ademas de que son numericos y continuos</t>
  </si>
  <si>
    <t>Respuestas al Punto 3</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</si>
</sst>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000000"/>
    <numFmt numFmtId="165" formatCode="0.000"/>
  </numFmts>
  <fonts count="11">
    <font>
      <sz val="11.0"/>
      <color theme="1"/>
      <name val="Aptos Narrow"/>
      <scheme val="minor"/>
    </font>
    <font>
      <b/>
      <color theme="1"/>
      <name val="Aptos Narrow"/>
      <scheme val="minor"/>
    </font>
    <font>
      <b/>
      <sz val="11.0"/>
      <color theme="1"/>
      <name val="Aptos Narrow"/>
    </font>
    <font>
      <b/>
      <sz val="11.0"/>
      <color theme="1"/>
      <name val="Arial"/>
    </font>
    <font>
      <sz val="11.0"/>
      <color theme="1"/>
      <name val="Arial"/>
    </font>
    <font>
      <sz val="11.0"/>
      <color theme="1"/>
      <name val="Aptos Narrow"/>
    </font>
    <font>
      <color theme="1"/>
      <name val="Aptos Narrow"/>
      <scheme val="minor"/>
    </font>
    <font>
      <color theme="1"/>
      <name val="Arial"/>
    </font>
    <font>
      <b/>
      <color theme="1"/>
      <name val="Arial"/>
    </font>
    <font>
      <sz val="11.0"/>
      <color rgb="FF1D2125"/>
      <name val="Open Sans"/>
    </font>
    <font>
      <b/>
      <sz val="18.0"/>
      <color theme="1"/>
      <name val="Arial"/>
    </font>
  </fonts>
  <fills count="6">
    <fill>
      <patternFill patternType="none"/>
    </fill>
    <fill>
      <patternFill patternType="lightGray"/>
    </fill>
    <fill>
      <patternFill patternType="solid">
        <fgColor rgb="FFFFFF00"/>
        <bgColor rgb="FFFFFF00"/>
      </patternFill>
    </fill>
    <fill>
      <patternFill patternType="solid">
        <fgColor theme="9"/>
        <bgColor theme="9"/>
      </patternFill>
    </fill>
    <fill>
      <patternFill patternType="solid">
        <fgColor rgb="FFFF0000"/>
        <bgColor rgb="FFFF0000"/>
      </patternFill>
    </fill>
    <fill>
      <patternFill patternType="solid">
        <fgColor rgb="FFE8E8E8"/>
        <bgColor rgb="FFE8E8E8"/>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Font="1"/>
    <xf borderId="1" fillId="0" fontId="2" numFmtId="0" xfId="0" applyBorder="1" applyFont="1"/>
    <xf borderId="1" fillId="0" fontId="3" numFmtId="0" xfId="0" applyAlignment="1" applyBorder="1" applyFont="1">
      <alignment readingOrder="0"/>
    </xf>
    <xf borderId="1" fillId="0" fontId="4" numFmtId="0" xfId="0" applyBorder="1" applyFont="1"/>
    <xf borderId="1" fillId="0" fontId="5" numFmtId="164" xfId="0" applyBorder="1" applyFont="1" applyNumberFormat="1"/>
    <xf borderId="1" fillId="0" fontId="5" numFmtId="0" xfId="0" applyBorder="1" applyFont="1"/>
    <xf borderId="1" fillId="0" fontId="6" numFmtId="0" xfId="0" applyBorder="1" applyFont="1"/>
    <xf borderId="1" fillId="0" fontId="5" numFmtId="165" xfId="0" applyBorder="1" applyFont="1" applyNumberFormat="1"/>
    <xf borderId="0" fillId="0" fontId="5" numFmtId="0" xfId="0" applyFont="1"/>
    <xf borderId="0" fillId="0" fontId="5" numFmtId="1" xfId="0" applyFont="1" applyNumberFormat="1"/>
    <xf borderId="0" fillId="0" fontId="7" numFmtId="0" xfId="0" applyAlignment="1" applyFont="1">
      <alignment readingOrder="0"/>
    </xf>
    <xf borderId="1" fillId="0" fontId="7" numFmtId="0" xfId="0" applyAlignment="1" applyBorder="1" applyFont="1">
      <alignment readingOrder="0"/>
    </xf>
    <xf borderId="1" fillId="0" fontId="6" numFmtId="0" xfId="0" applyAlignment="1" applyBorder="1" applyFont="1">
      <alignment readingOrder="0"/>
    </xf>
    <xf borderId="2" fillId="2" fontId="5" numFmtId="0" xfId="0" applyBorder="1" applyFill="1" applyFont="1"/>
    <xf borderId="2" fillId="3" fontId="5" numFmtId="0" xfId="0" applyBorder="1" applyFill="1" applyFont="1"/>
    <xf borderId="2" fillId="4" fontId="5" numFmtId="0" xfId="0" applyBorder="1" applyFill="1" applyFont="1"/>
    <xf borderId="0" fillId="0" fontId="3" numFmtId="0" xfId="0" applyFont="1"/>
    <xf borderId="2" fillId="5" fontId="5" numFmtId="0" xfId="0" applyBorder="1" applyFill="1" applyFont="1"/>
    <xf borderId="0" fillId="0" fontId="2" numFmtId="0" xfId="0" applyFont="1"/>
    <xf borderId="0" fillId="0" fontId="8" numFmtId="0" xfId="0" applyAlignment="1" applyFont="1">
      <alignment readingOrder="0"/>
    </xf>
    <xf borderId="0" fillId="0" fontId="6" numFmtId="0" xfId="0" applyFont="1"/>
    <xf borderId="0" fillId="0" fontId="9" numFmtId="0" xfId="0" applyFont="1"/>
    <xf borderId="0" fillId="0" fontId="1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13</xdr:row>
      <xdr:rowOff>0</xdr:rowOff>
    </xdr:from>
    <xdr:ext cx="314325" cy="323850"/>
    <xdr:sp>
      <xdr:nvSpPr>
        <xdr:cNvPr id="3" name="Shape 3"/>
        <xdr:cNvSpPr/>
      </xdr:nvSpPr>
      <xdr:spPr>
        <a:xfrm>
          <a:off x="5193600" y="3622838"/>
          <a:ext cx="304800" cy="3143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xdr:col>
      <xdr:colOff>809625</xdr:colOff>
      <xdr:row>27</xdr:row>
      <xdr:rowOff>47625</xdr:rowOff>
    </xdr:from>
    <xdr:ext cx="4143375" cy="5572125"/>
    <xdr:sp>
      <xdr:nvSpPr>
        <xdr:cNvPr id="4" name="Shape 4"/>
        <xdr:cNvSpPr txBox="1"/>
      </xdr:nvSpPr>
      <xdr:spPr>
        <a:xfrm>
          <a:off x="3283838" y="1003463"/>
          <a:ext cx="4124325" cy="555307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chemeClr val="dk1"/>
              </a:solidFill>
              <a:latin typeface="Arial"/>
              <a:ea typeface="Arial"/>
              <a:cs typeface="Arial"/>
              <a:sym typeface="Arial"/>
            </a:rPr>
            <a:t># Desarrollo Pregunta 3</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b="1" lang="en-US" sz="1100">
              <a:solidFill>
                <a:schemeClr val="dk1"/>
              </a:solidFill>
              <a:latin typeface="Arial"/>
              <a:ea typeface="Arial"/>
              <a:cs typeface="Arial"/>
              <a:sym typeface="Arial"/>
            </a:rPr>
            <a:t>A )</a:t>
          </a:r>
          <a:r>
            <a:rPr lang="en-US" sz="1100">
              <a:solidFill>
                <a:schemeClr val="dk1"/>
              </a:solidFill>
              <a:latin typeface="Arial"/>
              <a:ea typeface="Arial"/>
              <a:cs typeface="Arial"/>
              <a:sym typeface="Arial"/>
            </a:rPr>
            <a:t> 7 personas recordaron 2 argumentos.</a:t>
          </a:r>
          <a:endParaRPr sz="1400"/>
        </a:p>
        <a:p>
          <a:pPr indent="0" lvl="0" marL="0" rtl="0" algn="l">
            <a:spcBef>
              <a:spcPts val="0"/>
            </a:spcBef>
            <a:spcAft>
              <a:spcPts val="0"/>
            </a:spcAft>
            <a:buNone/>
          </a:pPr>
          <a:r>
            <a:rPr lang="en-US" sz="1100">
              <a:solidFill>
                <a:schemeClr val="dk1"/>
              </a:solidFill>
              <a:latin typeface="Arial"/>
              <a:ea typeface="Arial"/>
              <a:cs typeface="Arial"/>
              <a:sym typeface="Arial"/>
            </a:rPr>
            <a:t>	</a:t>
          </a:r>
          <a:endParaRPr sz="1400"/>
        </a:p>
        <a:p>
          <a:pPr indent="0" lvl="0" marL="0" rtl="0" algn="l">
            <a:spcBef>
              <a:spcPts val="0"/>
            </a:spcBef>
            <a:spcAft>
              <a:spcPts val="0"/>
            </a:spcAft>
            <a:buNone/>
          </a:pPr>
          <a:r>
            <a:rPr b="1" lang="en-US" sz="1100">
              <a:solidFill>
                <a:schemeClr val="dk1"/>
              </a:solidFill>
              <a:latin typeface="Arial"/>
              <a:ea typeface="Arial"/>
              <a:cs typeface="Arial"/>
              <a:sym typeface="Arial"/>
            </a:rPr>
            <a:t>B ) </a:t>
          </a:r>
          <a:r>
            <a:rPr lang="en-US" sz="1100">
              <a:solidFill>
                <a:schemeClr val="dk1"/>
              </a:solidFill>
              <a:latin typeface="Arial"/>
              <a:ea typeface="Arial"/>
              <a:cs typeface="Arial"/>
              <a:sym typeface="Arial"/>
            </a:rPr>
            <a:t>3 argumentos representa el 20%</a:t>
          </a:r>
          <a:endParaRPr sz="1400"/>
        </a:p>
        <a:p>
          <a:pPr indent="0" lvl="0" marL="0" rtl="0" algn="l">
            <a:spcBef>
              <a:spcPts val="0"/>
            </a:spcBef>
            <a:spcAft>
              <a:spcPts val="0"/>
            </a:spcAft>
            <a:buNone/>
          </a:pPr>
          <a:r>
            <a:rPr lang="en-US" sz="1100">
              <a:solidFill>
                <a:schemeClr val="dk1"/>
              </a:solidFill>
              <a:latin typeface="Arial"/>
              <a:ea typeface="Arial"/>
              <a:cs typeface="Arial"/>
              <a:sym typeface="Arial"/>
            </a:rPr>
            <a:t>	</a:t>
          </a:r>
          <a:endParaRPr sz="1400"/>
        </a:p>
        <a:p>
          <a:pPr indent="0" lvl="0" marL="0" rtl="0" algn="l">
            <a:spcBef>
              <a:spcPts val="0"/>
            </a:spcBef>
            <a:spcAft>
              <a:spcPts val="0"/>
            </a:spcAft>
            <a:buNone/>
          </a:pPr>
          <a:r>
            <a:rPr b="1" lang="en-US" sz="1100">
              <a:solidFill>
                <a:schemeClr val="dk1"/>
              </a:solidFill>
              <a:latin typeface="Arial"/>
              <a:ea typeface="Arial"/>
              <a:cs typeface="Arial"/>
              <a:sym typeface="Arial"/>
            </a:rPr>
            <a:t>C ) </a:t>
          </a:r>
          <a:r>
            <a:rPr lang="en-US" sz="1100">
              <a:solidFill>
                <a:schemeClr val="dk1"/>
              </a:solidFill>
              <a:latin typeface="Arial"/>
              <a:ea typeface="Arial"/>
              <a:cs typeface="Arial"/>
              <a:sym typeface="Arial"/>
            </a:rPr>
            <a:t>El  25% de las personas recordaron solo un argumento a favor de la compra del producto.	</a:t>
          </a:r>
          <a:endParaRPr sz="1400"/>
        </a:p>
        <a:p>
          <a:pPr indent="0" lvl="0" marL="0" rtl="0" algn="l">
            <a:spcBef>
              <a:spcPts val="0"/>
            </a:spcBef>
            <a:spcAft>
              <a:spcPts val="0"/>
            </a:spcAft>
            <a:buNone/>
          </a:pPr>
          <a:r>
            <a:rPr lang="en-US" sz="1100">
              <a:solidFill>
                <a:schemeClr val="dk1"/>
              </a:solidFill>
              <a:latin typeface="Arial"/>
              <a:ea typeface="Arial"/>
              <a:cs typeface="Arial"/>
              <a:sym typeface="Arial"/>
            </a:rPr>
            <a:t>	</a:t>
          </a:r>
          <a:endParaRPr sz="1400"/>
        </a:p>
        <a:p>
          <a:pPr indent="0" lvl="0" marL="0" rtl="0" algn="l">
            <a:spcBef>
              <a:spcPts val="0"/>
            </a:spcBef>
            <a:spcAft>
              <a:spcPts val="0"/>
            </a:spcAft>
            <a:buNone/>
          </a:pPr>
          <a:r>
            <a:rPr b="1" lang="en-US" sz="1100">
              <a:solidFill>
                <a:schemeClr val="dk1"/>
              </a:solidFill>
              <a:latin typeface="Arial"/>
              <a:ea typeface="Arial"/>
              <a:cs typeface="Arial"/>
              <a:sym typeface="Arial"/>
            </a:rPr>
            <a:t>D ) </a:t>
          </a:r>
          <a:r>
            <a:rPr lang="en-US" sz="1100">
              <a:solidFill>
                <a:schemeClr val="dk1"/>
              </a:solidFill>
              <a:latin typeface="Arial"/>
              <a:ea typeface="Arial"/>
              <a:cs typeface="Arial"/>
              <a:sym typeface="Arial"/>
            </a:rPr>
            <a:t>3 Personas recordaron 4 y 5 argumentos del producto. </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b="1" lang="en-US" sz="1100">
              <a:solidFill>
                <a:schemeClr val="dk1"/>
              </a:solidFill>
              <a:latin typeface="Arial"/>
              <a:ea typeface="Arial"/>
              <a:cs typeface="Arial"/>
              <a:sym typeface="Arial"/>
            </a:rPr>
            <a:t>E)  </a:t>
          </a:r>
          <a:r>
            <a:rPr lang="en-US" sz="1100">
              <a:solidFill>
                <a:schemeClr val="dk1"/>
              </a:solidFill>
              <a:latin typeface="Arial"/>
              <a:ea typeface="Arial"/>
              <a:cs typeface="Arial"/>
              <a:sym typeface="Arial"/>
            </a:rPr>
            <a:t>Es poco común que una persona recuerde todos los argumentos de un anuncio, ya que la     capacidad de retención del cerebro humano es limitada. La persona que logró     recordarlos todos probablemente tenía un interés particular en el producto, prestó     mucha atención al anuncio o posee una memoria excepcionalmente buena.     Es un resultado atípico que no representa a la mayoría de los consumidores.</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b="1" lang="en-US" sz="1100">
              <a:solidFill>
                <a:schemeClr val="dk1"/>
              </a:solidFill>
              <a:latin typeface="Arial"/>
              <a:ea typeface="Arial"/>
              <a:cs typeface="Arial"/>
              <a:sym typeface="Arial"/>
            </a:rPr>
            <a:t>F) </a:t>
          </a:r>
          <a:r>
            <a:rPr lang="en-US" sz="1100">
              <a:solidFill>
                <a:schemeClr val="dk1"/>
              </a:solidFill>
              <a:latin typeface="Arial"/>
              <a:ea typeface="Arial"/>
              <a:cs typeface="Arial"/>
              <a:sym typeface="Arial"/>
            </a:rPr>
            <a:t>El hecho de que una persona no recordara ningún argumento es un resultado común y    esperado en este tipo de estudios. Esto puede deberse a la falta de interés en    el producto, distracciones durante el anuncio o que el anuncio en sí mismo no fue lo    cientemente llamativo o </a:t>
          </a:r>
          <a:r>
            <a:rPr lang="en-US" sz="1100">
              <a:solidFill>
                <a:schemeClr val="dk1"/>
              </a:solidFill>
            </a:rPr>
            <a:t>interesante </a:t>
          </a:r>
          <a:r>
            <a:rPr lang="en-US" sz="1100">
              <a:solidFill>
                <a:schemeClr val="dk1"/>
              </a:solidFill>
              <a:latin typeface="Arial"/>
              <a:ea typeface="Arial"/>
              <a:cs typeface="Arial"/>
              <a:sym typeface="Arial"/>
            </a:rPr>
            <a:t>para la persona. Este resultado destaca la    importancia de crear campañas publicitarias que sean atractivas y efectivas para    la audiencia, de modo que la información se retenga.   </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b="1" lang="en-US" sz="1100">
              <a:solidFill>
                <a:schemeClr val="dk1"/>
              </a:solidFill>
              <a:latin typeface="Arial"/>
              <a:ea typeface="Arial"/>
              <a:cs typeface="Arial"/>
              <a:sym typeface="Arial"/>
            </a:rPr>
            <a:t>-Ronald Martínez</a:t>
          </a:r>
          <a:endParaRPr sz="1400"/>
        </a:p>
      </xdr:txBody>
    </xdr:sp>
    <xdr:clientData fLocksWithSheet="0"/>
  </xdr:oneCellAnchor>
  <xdr:oneCellAnchor>
    <xdr:from>
      <xdr:col>8</xdr:col>
      <xdr:colOff>952500</xdr:colOff>
      <xdr:row>20</xdr:row>
      <xdr:rowOff>171450</xdr:rowOff>
    </xdr:from>
    <xdr:ext cx="5772150" cy="484822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63"/>
    <col customWidth="1" min="3" max="3" width="13.88"/>
    <col customWidth="1" min="4" max="4" width="30.75"/>
    <col customWidth="1" min="5" max="8" width="10.63"/>
    <col customWidth="1" min="9" max="9" width="23.13"/>
    <col customWidth="1" min="10" max="10" width="14.0"/>
    <col customWidth="1" min="11" max="11" width="18.25"/>
    <col customWidth="1" min="12" max="12" width="15.88"/>
    <col customWidth="1" min="13" max="13" width="14.63"/>
    <col customWidth="1" min="14" max="14" width="14.25"/>
    <col customWidth="1" min="15" max="15" width="13.25"/>
    <col customWidth="1" min="16" max="16" width="14.13"/>
    <col customWidth="1" min="17" max="17" width="13.38"/>
    <col customWidth="1" min="18" max="20" width="10.63"/>
  </cols>
  <sheetData>
    <row r="3">
      <c r="H3" s="1"/>
    </row>
    <row r="4">
      <c r="F4" s="2" t="s">
        <v>0</v>
      </c>
      <c r="G4" s="2" t="s">
        <v>1</v>
      </c>
      <c r="H4" s="2" t="s">
        <v>2</v>
      </c>
      <c r="I4" s="2" t="s">
        <v>3</v>
      </c>
      <c r="J4" s="2" t="s">
        <v>4</v>
      </c>
      <c r="K4" s="2" t="s">
        <v>5</v>
      </c>
      <c r="L4" s="2" t="s">
        <v>6</v>
      </c>
      <c r="M4" s="2" t="s">
        <v>7</v>
      </c>
      <c r="N4" s="2" t="s">
        <v>8</v>
      </c>
      <c r="O4" s="3" t="s">
        <v>9</v>
      </c>
      <c r="P4" s="2" t="s">
        <v>10</v>
      </c>
      <c r="Q4" s="2" t="s">
        <v>11</v>
      </c>
      <c r="S4" s="2" t="s">
        <v>12</v>
      </c>
      <c r="T4" s="2">
        <v>30.0</v>
      </c>
    </row>
    <row r="5">
      <c r="F5" s="4">
        <v>15.0</v>
      </c>
      <c r="G5" s="4">
        <v>20.0</v>
      </c>
      <c r="H5" s="4">
        <v>3.0</v>
      </c>
      <c r="I5" s="5">
        <f t="shared" ref="I5:I10" si="2">H5/$H$11</f>
        <v>0.1</v>
      </c>
      <c r="J5" s="6">
        <f t="shared" ref="J5:K5" si="1">SUM(H5)</f>
        <v>3</v>
      </c>
      <c r="K5" s="5">
        <f t="shared" si="1"/>
        <v>0.1</v>
      </c>
      <c r="L5" s="6">
        <f t="shared" ref="L5:L10" si="3">I5*100</f>
        <v>10</v>
      </c>
      <c r="M5" s="6">
        <f t="shared" ref="M5:M9" si="4">(G5+F5)/2</f>
        <v>17.5</v>
      </c>
      <c r="N5" s="6">
        <f t="shared" ref="N5:N10" si="5">H5*M5</f>
        <v>52.5</v>
      </c>
      <c r="O5" s="6">
        <f>+((M5-J13)^2)*H5</f>
        <v>560.3333333</v>
      </c>
      <c r="P5" s="6">
        <f>+(M5-J13)^3*H5</f>
        <v>-7657.888889</v>
      </c>
      <c r="Q5" s="6">
        <f t="shared" ref="Q5:Q10" si="6">+((M5-$J$13)^4*H5)</f>
        <v>104657.8148</v>
      </c>
    </row>
    <row r="6">
      <c r="F6" s="4">
        <v>20.0</v>
      </c>
      <c r="G6" s="4">
        <v>25.0</v>
      </c>
      <c r="H6" s="4">
        <v>3.0</v>
      </c>
      <c r="I6" s="6">
        <f t="shared" si="2"/>
        <v>0.1</v>
      </c>
      <c r="J6" s="6">
        <f t="shared" ref="J6:J7" si="7">SUM(H6+J5)</f>
        <v>6</v>
      </c>
      <c r="K6" s="6">
        <f t="shared" ref="K6:K7" si="8">SUM(I6,K5)</f>
        <v>0.2</v>
      </c>
      <c r="L6" s="6">
        <f t="shared" si="3"/>
        <v>10</v>
      </c>
      <c r="M6" s="6">
        <f t="shared" si="4"/>
        <v>22.5</v>
      </c>
      <c r="N6" s="6">
        <f t="shared" si="5"/>
        <v>67.5</v>
      </c>
      <c r="O6" s="6">
        <f>+((M6-J13)^2)*H6</f>
        <v>225.3333333</v>
      </c>
      <c r="P6" s="6">
        <f>+(M6-J13)^3*H6</f>
        <v>-1952.888889</v>
      </c>
      <c r="Q6" s="6">
        <f t="shared" si="6"/>
        <v>16925.03704</v>
      </c>
      <c r="T6" s="2" t="s">
        <v>13</v>
      </c>
    </row>
    <row r="7">
      <c r="F7" s="4">
        <v>25.0</v>
      </c>
      <c r="G7" s="4">
        <v>30.0</v>
      </c>
      <c r="H7" s="4">
        <v>7.0</v>
      </c>
      <c r="I7" s="6">
        <f t="shared" si="2"/>
        <v>0.2333333333</v>
      </c>
      <c r="J7" s="6">
        <f t="shared" si="7"/>
        <v>13</v>
      </c>
      <c r="K7" s="6">
        <f t="shared" si="8"/>
        <v>0.4333333333</v>
      </c>
      <c r="L7" s="6">
        <f t="shared" si="3"/>
        <v>23.33333333</v>
      </c>
      <c r="M7" s="6">
        <f t="shared" si="4"/>
        <v>27.5</v>
      </c>
      <c r="N7" s="6">
        <f t="shared" si="5"/>
        <v>192.5</v>
      </c>
      <c r="O7" s="6">
        <f>+((M7-J13)^2)*H7</f>
        <v>94.11111111</v>
      </c>
      <c r="P7" s="6">
        <f>+(M7-J13)^3*H7</f>
        <v>-345.0740741</v>
      </c>
      <c r="Q7" s="6">
        <f t="shared" si="6"/>
        <v>1265.271605</v>
      </c>
      <c r="T7" s="7">
        <v>19.0</v>
      </c>
    </row>
    <row r="8">
      <c r="F8" s="4">
        <v>30.0</v>
      </c>
      <c r="G8" s="4">
        <v>35.0</v>
      </c>
      <c r="H8" s="4">
        <v>6.0</v>
      </c>
      <c r="I8" s="6">
        <f t="shared" si="2"/>
        <v>0.2</v>
      </c>
      <c r="J8" s="6">
        <f t="shared" ref="J8:K8" si="9">SUM(H8,J7)</f>
        <v>19</v>
      </c>
      <c r="K8" s="6">
        <f t="shared" si="9"/>
        <v>0.6333333333</v>
      </c>
      <c r="L8" s="6">
        <f t="shared" si="3"/>
        <v>20</v>
      </c>
      <c r="M8" s="6">
        <f t="shared" si="4"/>
        <v>32.5</v>
      </c>
      <c r="N8" s="6">
        <f t="shared" si="5"/>
        <v>195</v>
      </c>
      <c r="O8" s="6">
        <f>+((M8-J13)^2)*H8</f>
        <v>10.66666667</v>
      </c>
      <c r="P8" s="6">
        <f>+(M8-J13)^3*H8</f>
        <v>14.22222222</v>
      </c>
      <c r="Q8" s="6">
        <f t="shared" si="6"/>
        <v>18.96296296</v>
      </c>
      <c r="T8" s="7">
        <v>19.0</v>
      </c>
    </row>
    <row r="9">
      <c r="F9" s="4">
        <v>35.0</v>
      </c>
      <c r="G9" s="4">
        <v>40.0</v>
      </c>
      <c r="H9" s="4">
        <v>8.0</v>
      </c>
      <c r="I9" s="6">
        <f t="shared" si="2"/>
        <v>0.2666666667</v>
      </c>
      <c r="J9" s="6">
        <f t="shared" ref="J9:K9" si="10">SUM(H9,J8)</f>
        <v>27</v>
      </c>
      <c r="K9" s="6">
        <f t="shared" si="10"/>
        <v>0.9</v>
      </c>
      <c r="L9" s="6">
        <f t="shared" si="3"/>
        <v>26.66666667</v>
      </c>
      <c r="M9" s="6">
        <f t="shared" si="4"/>
        <v>37.5</v>
      </c>
      <c r="N9" s="6">
        <f t="shared" si="5"/>
        <v>300</v>
      </c>
      <c r="O9" s="6">
        <f>+((M9-J13)^2)*H9</f>
        <v>320.8888889</v>
      </c>
      <c r="P9" s="6">
        <f>+(M9-J13)^3*H9</f>
        <v>2032.296296</v>
      </c>
      <c r="Q9" s="6">
        <f t="shared" si="6"/>
        <v>12871.20988</v>
      </c>
      <c r="T9" s="7">
        <v>19.0</v>
      </c>
    </row>
    <row r="10">
      <c r="F10" s="4">
        <v>40.0</v>
      </c>
      <c r="G10" s="4">
        <v>45.0</v>
      </c>
      <c r="H10" s="4">
        <v>3.0</v>
      </c>
      <c r="I10" s="8">
        <f t="shared" si="2"/>
        <v>0.1</v>
      </c>
      <c r="J10" s="6">
        <f t="shared" ref="J10:K10" si="11">H10+J9</f>
        <v>30</v>
      </c>
      <c r="K10" s="8">
        <f t="shared" si="11"/>
        <v>1</v>
      </c>
      <c r="L10" s="6">
        <f t="shared" si="3"/>
        <v>10</v>
      </c>
      <c r="M10" s="6">
        <f>(F10+G10)/2</f>
        <v>42.5</v>
      </c>
      <c r="N10" s="6">
        <f t="shared" si="5"/>
        <v>127.5</v>
      </c>
      <c r="O10" s="6">
        <f>+((M10-J13)^2)*H10</f>
        <v>385.3333333</v>
      </c>
      <c r="P10" s="6">
        <f>+(M10-J13)^3*H10</f>
        <v>4367.111111</v>
      </c>
      <c r="Q10" s="6">
        <f t="shared" si="6"/>
        <v>49493.92593</v>
      </c>
      <c r="T10" s="7">
        <v>20.0</v>
      </c>
    </row>
    <row r="11">
      <c r="H11" s="9">
        <f t="shared" ref="H11:I11" si="12">SUM(H5:H10)</f>
        <v>30</v>
      </c>
      <c r="I11" s="10">
        <f t="shared" si="12"/>
        <v>1</v>
      </c>
      <c r="L11" s="9">
        <f>SUM(L5:L10)</f>
        <v>100</v>
      </c>
      <c r="T11" s="7">
        <v>21.0</v>
      </c>
    </row>
    <row r="12" ht="15.0" customHeight="1">
      <c r="D12" s="11" t="s">
        <v>14</v>
      </c>
      <c r="E12" s="11" t="s">
        <v>15</v>
      </c>
      <c r="T12" s="7">
        <v>21.0</v>
      </c>
    </row>
    <row r="13">
      <c r="D13" s="12" t="s">
        <v>16</v>
      </c>
      <c r="E13" s="13">
        <v>7.503256</v>
      </c>
      <c r="I13" s="14" t="s">
        <v>17</v>
      </c>
      <c r="J13" s="14">
        <f>SUM(N5:N10)/30</f>
        <v>31.16666667</v>
      </c>
      <c r="T13" s="7">
        <v>25.0</v>
      </c>
    </row>
    <row r="14">
      <c r="D14" s="12" t="s">
        <v>18</v>
      </c>
      <c r="E14" s="12">
        <v>-0.110277</v>
      </c>
      <c r="I14" s="15" t="s">
        <v>9</v>
      </c>
      <c r="J14" s="15">
        <f>SQRT(SUM(O5:O10)/29)</f>
        <v>7.420072187</v>
      </c>
      <c r="T14" s="7">
        <v>25.0</v>
      </c>
    </row>
    <row r="15">
      <c r="D15" s="12" t="s">
        <v>19</v>
      </c>
      <c r="E15" s="12">
        <f>1.8443</f>
        <v>1.8443</v>
      </c>
      <c r="I15" s="16" t="s">
        <v>10</v>
      </c>
      <c r="J15" s="16">
        <f>(SUM(P5:P10)/(30*(J14^3)))</f>
        <v>-0.2890215045</v>
      </c>
      <c r="K15" s="17" t="s">
        <v>20</v>
      </c>
      <c r="L15" s="1"/>
      <c r="M15" s="1"/>
      <c r="N15" s="1"/>
      <c r="T15" s="7">
        <v>25.0</v>
      </c>
    </row>
    <row r="16">
      <c r="I16" s="18" t="s">
        <v>11</v>
      </c>
      <c r="J16" s="18">
        <f>+(SUM(Q5:Q10)/(30*(J14^4))) - 3</f>
        <v>-0.9631325846</v>
      </c>
      <c r="K16" s="19" t="s">
        <v>21</v>
      </c>
      <c r="L16" s="19" t="s">
        <v>22</v>
      </c>
      <c r="M16" s="1"/>
      <c r="N16" s="1"/>
      <c r="O16" s="20" t="s">
        <v>23</v>
      </c>
      <c r="P16" s="1"/>
      <c r="T16" s="7">
        <v>26.0</v>
      </c>
    </row>
    <row r="17" ht="15.0" customHeight="1">
      <c r="I17" s="11" t="s">
        <v>24</v>
      </c>
      <c r="J17" s="21">
        <f>J14^2</f>
        <v>55.05747126</v>
      </c>
      <c r="T17" s="7">
        <v>26.0</v>
      </c>
    </row>
    <row r="18" ht="15.0" customHeight="1">
      <c r="D18" s="22"/>
      <c r="I18" s="11" t="s">
        <v>25</v>
      </c>
      <c r="J18" s="21">
        <f>MAX(T7:T36)-MIN(T7:T36)</f>
        <v>24</v>
      </c>
      <c r="K18" s="11" t="s">
        <v>26</v>
      </c>
      <c r="T18" s="7">
        <v>28.0</v>
      </c>
    </row>
    <row r="19" ht="15.0" customHeight="1">
      <c r="T19" s="7">
        <v>29.0</v>
      </c>
    </row>
    <row r="20" ht="15.75" customHeight="1">
      <c r="T20" s="7">
        <v>31.0</v>
      </c>
    </row>
    <row r="21" ht="15.75" customHeight="1">
      <c r="T21" s="7">
        <v>31.0</v>
      </c>
    </row>
    <row r="22" ht="15.75" customHeight="1">
      <c r="T22" s="7">
        <v>32.0</v>
      </c>
    </row>
    <row r="23" ht="15.75" customHeight="1">
      <c r="T23" s="7">
        <v>32.0</v>
      </c>
    </row>
    <row r="24" ht="15.75" customHeight="1">
      <c r="T24" s="7">
        <v>33.0</v>
      </c>
    </row>
    <row r="25" ht="21.0" customHeight="1">
      <c r="T25" s="7">
        <v>34.0</v>
      </c>
    </row>
    <row r="26" ht="16.5" customHeight="1">
      <c r="T26" s="7">
        <v>35.0</v>
      </c>
    </row>
    <row r="27" ht="24.75" customHeight="1">
      <c r="C27" s="23" t="s">
        <v>27</v>
      </c>
      <c r="T27" s="7">
        <v>36.0</v>
      </c>
    </row>
    <row r="28" ht="15.75" customHeight="1">
      <c r="T28" s="7">
        <v>37.0</v>
      </c>
    </row>
    <row r="29" ht="15.75" customHeight="1">
      <c r="D29" s="9"/>
      <c r="T29" s="7">
        <v>37.0</v>
      </c>
    </row>
    <row r="30" ht="15.75" customHeight="1">
      <c r="T30" s="7">
        <v>38.0</v>
      </c>
    </row>
    <row r="31" ht="15.75" customHeight="1">
      <c r="T31" s="7">
        <v>38.0</v>
      </c>
    </row>
    <row r="32" ht="15.75" customHeight="1">
      <c r="T32" s="7">
        <v>38.0</v>
      </c>
    </row>
    <row r="33" ht="15.75" customHeight="1">
      <c r="T33" s="7">
        <v>38.0</v>
      </c>
    </row>
    <row r="34" ht="15.75" customHeight="1">
      <c r="T34" s="7">
        <v>41.0</v>
      </c>
    </row>
    <row r="35" ht="15.75" customHeight="1">
      <c r="T35" s="7">
        <v>43.0</v>
      </c>
    </row>
    <row r="36" ht="15.75" customHeight="1">
      <c r="T36" s="7">
        <v>43.0</v>
      </c>
    </row>
    <row r="37" ht="15.75" customHeight="1">
      <c r="T37" s="21">
        <f>COUNT(T7:T36)</f>
        <v>30</v>
      </c>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27:D27"/>
  </mergeCells>
  <printOptions/>
  <pageMargins bottom="0.75" footer="0.0" header="0.0" left="0.7" right="0.7" top="0.75"/>
  <pageSetup orientation="landscape"/>
  <drawing r:id="rId2"/>
  <legacyDrawing r:id="rId3"/>
</worksheet>
</file>