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urma Manha\Desktop\IOS-Excel\"/>
    </mc:Choice>
  </mc:AlternateContent>
  <bookViews>
    <workbookView xWindow="0" yWindow="0" windowWidth="28800" windowHeight="14130" activeTab="4"/>
  </bookViews>
  <sheets>
    <sheet name="Planilha1" sheetId="1" r:id="rId1"/>
    <sheet name="Planilha4" sheetId="4" r:id="rId2"/>
    <sheet name="Planilha3" sheetId="3" r:id="rId3"/>
    <sheet name="ok" sheetId="2" r:id="rId4"/>
    <sheet name="ok (2)" sheetId="6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6" l="1"/>
  <c r="C39" i="6"/>
  <c r="D38" i="6"/>
  <c r="C38" i="6"/>
  <c r="D37" i="6"/>
  <c r="C37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H9" i="6"/>
  <c r="I9" i="6" s="1"/>
  <c r="D9" i="6"/>
  <c r="H10" i="6"/>
  <c r="I10" i="6" s="1"/>
  <c r="D10" i="6"/>
  <c r="H8" i="6"/>
  <c r="I8" i="6" s="1"/>
  <c r="D8" i="6"/>
  <c r="H21" i="6"/>
  <c r="I21" i="6" s="1"/>
  <c r="D21" i="6"/>
  <c r="H5" i="6"/>
  <c r="I5" i="6" s="1"/>
  <c r="D5" i="6"/>
  <c r="H4" i="6"/>
  <c r="I4" i="6" s="1"/>
  <c r="D4" i="6"/>
  <c r="H15" i="6"/>
  <c r="I15" i="6" s="1"/>
  <c r="D15" i="6"/>
  <c r="H17" i="6"/>
  <c r="I17" i="6" s="1"/>
  <c r="D17" i="6"/>
  <c r="H3" i="6"/>
  <c r="I3" i="6" s="1"/>
  <c r="D3" i="6"/>
  <c r="H14" i="6"/>
  <c r="I14" i="6" s="1"/>
  <c r="D14" i="6"/>
  <c r="H2" i="6"/>
  <c r="I2" i="6" s="1"/>
  <c r="D2" i="6"/>
  <c r="H20" i="6"/>
  <c r="I20" i="6" s="1"/>
  <c r="D20" i="6"/>
  <c r="H6" i="6"/>
  <c r="I6" i="6" s="1"/>
  <c r="D6" i="6"/>
  <c r="H19" i="6"/>
  <c r="I19" i="6" s="1"/>
  <c r="D19" i="6"/>
  <c r="H13" i="6"/>
  <c r="I13" i="6" s="1"/>
  <c r="D13" i="6"/>
  <c r="H11" i="6"/>
  <c r="I11" i="6" s="1"/>
  <c r="D11" i="6"/>
  <c r="H7" i="6"/>
  <c r="I7" i="6" s="1"/>
  <c r="D7" i="6"/>
  <c r="H16" i="6"/>
  <c r="I16" i="6" s="1"/>
  <c r="D16" i="6"/>
  <c r="H12" i="6"/>
  <c r="I12" i="6" s="1"/>
  <c r="D12" i="6"/>
  <c r="H18" i="6"/>
  <c r="I18" i="6" s="1"/>
  <c r="D18" i="6"/>
  <c r="F43" i="2"/>
  <c r="F44" i="2"/>
  <c r="F45" i="2"/>
  <c r="F46" i="2"/>
  <c r="I34" i="2" s="1"/>
  <c r="F47" i="2"/>
  <c r="I35" i="2" s="1"/>
  <c r="F48" i="2"/>
  <c r="J36" i="2" s="1"/>
  <c r="F49" i="2"/>
  <c r="F50" i="2"/>
  <c r="I38" i="2" s="1"/>
  <c r="F42" i="2"/>
  <c r="J30" i="2" s="1"/>
  <c r="I33" i="2"/>
  <c r="J34" i="2"/>
  <c r="J37" i="2"/>
  <c r="J32" i="2"/>
  <c r="J31" i="2"/>
  <c r="F41" i="2"/>
  <c r="I29" i="2" s="1"/>
  <c r="J35" i="2"/>
  <c r="G39" i="2"/>
  <c r="F39" i="2"/>
  <c r="G30" i="2"/>
  <c r="G31" i="2"/>
  <c r="G32" i="2"/>
  <c r="G33" i="2"/>
  <c r="G34" i="2"/>
  <c r="G35" i="2"/>
  <c r="G36" i="2"/>
  <c r="G37" i="2"/>
  <c r="G38" i="2"/>
  <c r="G29" i="2"/>
  <c r="F29" i="2"/>
  <c r="F30" i="2"/>
  <c r="F31" i="2"/>
  <c r="F32" i="2"/>
  <c r="F33" i="2"/>
  <c r="F34" i="2"/>
  <c r="F35" i="2"/>
  <c r="F36" i="2"/>
  <c r="F37" i="2"/>
  <c r="F38" i="2"/>
  <c r="C40" i="6" l="1"/>
  <c r="C50" i="6"/>
  <c r="F38" i="6" s="1"/>
  <c r="G38" i="6"/>
  <c r="D40" i="6"/>
  <c r="C45" i="6"/>
  <c r="F33" i="6" s="1"/>
  <c r="C51" i="6"/>
  <c r="G39" i="6" s="1"/>
  <c r="C46" i="6"/>
  <c r="C47" i="6"/>
  <c r="G35" i="6" s="1"/>
  <c r="C42" i="6"/>
  <c r="F30" i="6" s="1"/>
  <c r="C48" i="6"/>
  <c r="G36" i="6" s="1"/>
  <c r="C43" i="6"/>
  <c r="C49" i="6"/>
  <c r="C44" i="6"/>
  <c r="G32" i="6" s="1"/>
  <c r="I36" i="2"/>
  <c r="I30" i="2"/>
  <c r="I32" i="2"/>
  <c r="J33" i="2"/>
  <c r="I37" i="2"/>
  <c r="I31" i="2"/>
  <c r="J38" i="2"/>
  <c r="J29" i="2"/>
  <c r="I2" i="2"/>
  <c r="I3" i="2"/>
  <c r="I4" i="2"/>
  <c r="I9" i="2"/>
  <c r="I10" i="2"/>
  <c r="I15" i="2"/>
  <c r="I16" i="2"/>
  <c r="I21" i="2"/>
  <c r="H3" i="2"/>
  <c r="H4" i="2"/>
  <c r="H5" i="2"/>
  <c r="I5" i="2" s="1"/>
  <c r="H6" i="2"/>
  <c r="I6" i="2" s="1"/>
  <c r="H7" i="2"/>
  <c r="I7" i="2" s="1"/>
  <c r="H8" i="2"/>
  <c r="I8" i="2" s="1"/>
  <c r="H9" i="2"/>
  <c r="H10" i="2"/>
  <c r="H11" i="2"/>
  <c r="I11" i="2" s="1"/>
  <c r="H12" i="2"/>
  <c r="I12" i="2" s="1"/>
  <c r="H13" i="2"/>
  <c r="I13" i="2" s="1"/>
  <c r="H14" i="2"/>
  <c r="I14" i="2" s="1"/>
  <c r="H15" i="2"/>
  <c r="H16" i="2"/>
  <c r="H17" i="2"/>
  <c r="I17" i="2" s="1"/>
  <c r="H18" i="2"/>
  <c r="I18" i="2" s="1"/>
  <c r="H19" i="2"/>
  <c r="I19" i="2" s="1"/>
  <c r="H20" i="2"/>
  <c r="I20" i="2" s="1"/>
  <c r="H21" i="2"/>
  <c r="H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" i="2"/>
  <c r="G30" i="6" l="1"/>
  <c r="G33" i="6"/>
  <c r="F35" i="6"/>
  <c r="G31" i="6"/>
  <c r="F31" i="6"/>
  <c r="F39" i="6"/>
  <c r="F32" i="6"/>
  <c r="F36" i="6"/>
  <c r="G37" i="6"/>
  <c r="F37" i="6"/>
  <c r="G34" i="6"/>
  <c r="F34" i="6"/>
</calcChain>
</file>

<file path=xl/sharedStrings.xml><?xml version="1.0" encoding="utf-8"?>
<sst xmlns="http://schemas.openxmlformats.org/spreadsheetml/2006/main" count="456" uniqueCount="132">
  <si>
    <t>ID</t>
  </si>
  <si>
    <t>NOME</t>
  </si>
  <si>
    <t>EMPRESA</t>
  </si>
  <si>
    <t>NOME COMCAT.</t>
  </si>
  <si>
    <t>PAÍS DE ORIGEM</t>
  </si>
  <si>
    <t>Receita (US$)</t>
  </si>
  <si>
    <t>Custo (US$)</t>
  </si>
  <si>
    <t>TOTAL FINAL (US$)</t>
  </si>
  <si>
    <t>RESULTADO (%)</t>
  </si>
  <si>
    <t>LUCRO</t>
  </si>
  <si>
    <t>Desafio: Somar os Gastos e Receitas por país</t>
  </si>
  <si>
    <t>VG001</t>
  </si>
  <si>
    <t>Redfall</t>
  </si>
  <si>
    <t>Arkane Studios</t>
  </si>
  <si>
    <t>Estados Unidos</t>
  </si>
  <si>
    <t>50,000,000</t>
  </si>
  <si>
    <t>80,000,000</t>
  </si>
  <si>
    <t>Desafio 2: Mostrar quantos jogos cada pais tem na lista</t>
  </si>
  <si>
    <t>VG002</t>
  </si>
  <si>
    <t>Fortnite</t>
  </si>
  <si>
    <t>Epic Games</t>
  </si>
  <si>
    <t>9,000,000,000</t>
  </si>
  <si>
    <t>100,000,000</t>
  </si>
  <si>
    <t>Desafio 3: Fazer a Média de Gastos e Receitas por país</t>
  </si>
  <si>
    <t>VG003</t>
  </si>
  <si>
    <t>Marvel’s Avengers</t>
  </si>
  <si>
    <t>Crystal Dynamics</t>
  </si>
  <si>
    <t>300,000,000</t>
  </si>
  <si>
    <t>500,000,000</t>
  </si>
  <si>
    <t>VG004</t>
  </si>
  <si>
    <t>Clash of Clans</t>
  </si>
  <si>
    <t>Supercell</t>
  </si>
  <si>
    <t>Finlândia</t>
  </si>
  <si>
    <t>5,860,000,000</t>
  </si>
  <si>
    <t>12,000,000</t>
  </si>
  <si>
    <t>VG005</t>
  </si>
  <si>
    <t>Forspoken</t>
  </si>
  <si>
    <t>Square Enix</t>
  </si>
  <si>
    <t>Japão</t>
  </si>
  <si>
    <t>70,000,000</t>
  </si>
  <si>
    <t>VG006</t>
  </si>
  <si>
    <t>Genshin Impact</t>
  </si>
  <si>
    <t>HoYoverse</t>
  </si>
  <si>
    <t>China</t>
  </si>
  <si>
    <t>4,570,000,000</t>
  </si>
  <si>
    <t>200,000,000</t>
  </si>
  <si>
    <t>VG007</t>
  </si>
  <si>
    <t>Starfield</t>
  </si>
  <si>
    <t>Bethesda</t>
  </si>
  <si>
    <t>600,000,000</t>
  </si>
  <si>
    <t>400,000,000</t>
  </si>
  <si>
    <t>VG008</t>
  </si>
  <si>
    <t>Candy Crush Saga</t>
  </si>
  <si>
    <t>King</t>
  </si>
  <si>
    <t>Suécia</t>
  </si>
  <si>
    <t>7,690,000,000</t>
  </si>
  <si>
    <t>5,000,000</t>
  </si>
  <si>
    <t>VG009</t>
  </si>
  <si>
    <t>Suicide Squad: KTJL</t>
  </si>
  <si>
    <t>Rocksteady</t>
  </si>
  <si>
    <t>Reino Unido</t>
  </si>
  <si>
    <t>VG010</t>
  </si>
  <si>
    <t>Apex Legends Mobile</t>
  </si>
  <si>
    <t>Respawn / EA</t>
  </si>
  <si>
    <t>VG011</t>
  </si>
  <si>
    <t>Honkai: Star Rail</t>
  </si>
  <si>
    <t>1,390,000,000</t>
  </si>
  <si>
    <t>140,000,000</t>
  </si>
  <si>
    <t>VG012</t>
  </si>
  <si>
    <t>Babylon’s Fall</t>
  </si>
  <si>
    <t>PlatinumGames</t>
  </si>
  <si>
    <t>VG013</t>
  </si>
  <si>
    <t>Pokémon GO</t>
  </si>
  <si>
    <t>Niantic</t>
  </si>
  <si>
    <t>5,990,000,000</t>
  </si>
  <si>
    <t>VG014</t>
  </si>
  <si>
    <t>Immortals of Aveum</t>
  </si>
  <si>
    <t>Ascendant Studios</t>
  </si>
  <si>
    <t>30,000,000</t>
  </si>
  <si>
    <t>85,000,000</t>
  </si>
  <si>
    <t>VG015</t>
  </si>
  <si>
    <t>Baldur’s Gate 3</t>
  </si>
  <si>
    <t>Larian Studios</t>
  </si>
  <si>
    <t>Bélgica</t>
  </si>
  <si>
    <t>650,000,000</t>
  </si>
  <si>
    <t>VG016</t>
  </si>
  <si>
    <t>Call of Duty: Mobile</t>
  </si>
  <si>
    <t>Activision</t>
  </si>
  <si>
    <t>1,810,000,000</t>
  </si>
  <si>
    <t>VG017</t>
  </si>
  <si>
    <t>The Lord of the Rings: Gollum</t>
  </si>
  <si>
    <t>Daedalic Entertainment</t>
  </si>
  <si>
    <t>Alemanha</t>
  </si>
  <si>
    <t>10,000,000</t>
  </si>
  <si>
    <t>VG018</t>
  </si>
  <si>
    <t>Cyberpunk 2077</t>
  </si>
  <si>
    <t>CD Projekt Red</t>
  </si>
  <si>
    <t>Polônia</t>
  </si>
  <si>
    <t>750,000,000</t>
  </si>
  <si>
    <t>330,000,000</t>
  </si>
  <si>
    <t>VG019</t>
  </si>
  <si>
    <t>EA Sports FC 24</t>
  </si>
  <si>
    <t>Electronic Arts</t>
  </si>
  <si>
    <t>Canadá</t>
  </si>
  <si>
    <t>1,200,000,000</t>
  </si>
  <si>
    <t>250,000,000</t>
  </si>
  <si>
    <t>VG020</t>
  </si>
  <si>
    <t>Diablo IV</t>
  </si>
  <si>
    <t>Blizzard Entertainment</t>
  </si>
  <si>
    <t>800,000,000</t>
  </si>
  <si>
    <t>RECEITA (US$)</t>
  </si>
  <si>
    <t>CUSTO / GASTOS (US$)</t>
  </si>
  <si>
    <t>Desafio 1: Somar os Gastos e Receitas por país</t>
  </si>
  <si>
    <t>Rótulos de Linha</t>
  </si>
  <si>
    <t>Total Geral</t>
  </si>
  <si>
    <t>Soma de RECEITA (US$)</t>
  </si>
  <si>
    <t>Soma de CUSTO / GASTOS (US$)</t>
  </si>
  <si>
    <t>ok</t>
  </si>
  <si>
    <t>Fortnite Epic Games</t>
  </si>
  <si>
    <t>Contagem de RECEITA (US$)</t>
  </si>
  <si>
    <t>Média de CUSTO / GASTOS (US$)</t>
  </si>
  <si>
    <t>Média de RECEITA (US$)</t>
  </si>
  <si>
    <t>a)</t>
  </si>
  <si>
    <t>b)</t>
  </si>
  <si>
    <t>c)</t>
  </si>
  <si>
    <t>Custos/Gatos</t>
  </si>
  <si>
    <t>a) Receita</t>
  </si>
  <si>
    <t>c) Receitas</t>
  </si>
  <si>
    <t>Custos/Gastos</t>
  </si>
  <si>
    <t>b) Quantidade de Jogos</t>
  </si>
  <si>
    <t>Receita</t>
  </si>
  <si>
    <t>Quantidade de Jogos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</si>
</sst>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&quot;R$&quot;\ #,##0.00"/>
    <numFmt numFmtId="165" formatCode="_-[$$-409]* #,##0.00_ ;_-[$$-409]* \-#,##0.00\ ;_-[$$-409]* &quot;-&quot;??_ ;_-@_ "/>
  </numFmts>
  <fonts count="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6"/>
      <color theme="1"/>
      <name val="Arial Narrow"/>
      <family val="2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  <font>
      <sz val="8"/>
      <color theme="0" tint="-0.249977111117893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165" fontId="0" fillId="0" borderId="0" xfId="0" applyNumberFormat="1"/>
    <xf numFmtId="0" fontId="2" fillId="3" borderId="1" xfId="0" applyFont="1" applyFill="1" applyBorder="1"/>
    <xf numFmtId="0" fontId="0" fillId="0" borderId="1" xfId="0" applyBorder="1"/>
    <xf numFmtId="165" fontId="0" fillId="0" borderId="1" xfId="1" applyNumberFormat="1" applyFont="1" applyBorder="1"/>
    <xf numFmtId="164" fontId="0" fillId="0" borderId="1" xfId="0" applyNumberFormat="1" applyBorder="1"/>
    <xf numFmtId="9" fontId="0" fillId="0" borderId="1" xfId="2" applyFont="1" applyBorder="1"/>
    <xf numFmtId="165" fontId="0" fillId="0" borderId="1" xfId="0" applyNumberFormat="1" applyBorder="1"/>
    <xf numFmtId="0" fontId="3" fillId="0" borderId="0" xfId="0" applyFont="1"/>
    <xf numFmtId="0" fontId="3" fillId="4" borderId="0" xfId="0" applyFont="1" applyFill="1"/>
    <xf numFmtId="164" fontId="0" fillId="0" borderId="2" xfId="0" applyNumberFormat="1" applyFill="1" applyBorder="1"/>
    <xf numFmtId="165" fontId="0" fillId="0" borderId="2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165" fontId="0" fillId="2" borderId="0" xfId="0" applyNumberFormat="1" applyFill="1"/>
    <xf numFmtId="0" fontId="0" fillId="0" borderId="0" xfId="0" applyAlignment="1">
      <alignment horizontal="center" vertical="center"/>
    </xf>
    <xf numFmtId="165" fontId="4" fillId="0" borderId="0" xfId="0" applyNumberFormat="1" applyFont="1"/>
    <xf numFmtId="0" fontId="0" fillId="0" borderId="6" xfId="0" applyBorder="1"/>
    <xf numFmtId="165" fontId="0" fillId="0" borderId="7" xfId="0" applyNumberFormat="1" applyBorder="1"/>
    <xf numFmtId="0" fontId="0" fillId="0" borderId="8" xfId="0" applyBorder="1"/>
    <xf numFmtId="165" fontId="0" fillId="0" borderId="9" xfId="0" applyNumberFormat="1" applyBorder="1"/>
    <xf numFmtId="165" fontId="0" fillId="0" borderId="10" xfId="0" applyNumberFormat="1" applyBorder="1"/>
    <xf numFmtId="0" fontId="5" fillId="0" borderId="6" xfId="0" applyFont="1" applyBorder="1"/>
    <xf numFmtId="0" fontId="5" fillId="0" borderId="8" xfId="0" applyFont="1" applyBorder="1"/>
    <xf numFmtId="0" fontId="5" fillId="0" borderId="11" xfId="0" applyFont="1" applyBorder="1"/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5" xfId="0" applyNumberFormat="1" applyBorder="1"/>
    <xf numFmtId="165" fontId="0" fillId="0" borderId="16" xfId="0" applyNumberFormat="1" applyBorder="1"/>
    <xf numFmtId="0" fontId="5" fillId="0" borderId="17" xfId="0" applyFont="1" applyBorder="1"/>
    <xf numFmtId="165" fontId="0" fillId="0" borderId="4" xfId="0" applyNumberFormat="1" applyBorder="1"/>
    <xf numFmtId="165" fontId="0" fillId="0" borderId="5" xfId="0" applyNumberFormat="1" applyBorder="1"/>
    <xf numFmtId="165" fontId="0" fillId="0" borderId="18" xfId="0" applyNumberFormat="1" applyBorder="1"/>
    <xf numFmtId="165" fontId="0" fillId="0" borderId="19" xfId="0" applyNumberFormat="1" applyBorder="1"/>
    <xf numFmtId="165" fontId="0" fillId="0" borderId="20" xfId="0" applyNumberFormat="1" applyBorder="1"/>
    <xf numFmtId="165" fontId="0" fillId="0" borderId="21" xfId="0" applyNumberFormat="1" applyBorder="1"/>
    <xf numFmtId="0" fontId="0" fillId="0" borderId="0" xfId="0" applyAlignment="1">
      <alignment horizontal="right"/>
    </xf>
    <xf numFmtId="0" fontId="0" fillId="3" borderId="13" xfId="0" applyFill="1" applyBorder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/>
    </xf>
    <xf numFmtId="0" fontId="0" fillId="3" borderId="3" xfId="0" applyFill="1" applyBorder="1"/>
    <xf numFmtId="0" fontId="0" fillId="3" borderId="14" xfId="0" applyFill="1" applyBorder="1" applyAlignment="1">
      <alignment horizontal="center" vertical="center"/>
    </xf>
    <xf numFmtId="0" fontId="5" fillId="3" borderId="14" xfId="0" applyFont="1" applyFill="1" applyBorder="1"/>
    <xf numFmtId="0" fontId="0" fillId="0" borderId="0" xfId="0" applyBorder="1"/>
    <xf numFmtId="165" fontId="0" fillId="0" borderId="0" xfId="0" applyNumberFormat="1" applyFill="1" applyBorder="1"/>
    <xf numFmtId="164" fontId="0" fillId="0" borderId="0" xfId="0" applyNumberFormat="1" applyFill="1" applyBorder="1"/>
    <xf numFmtId="9" fontId="0" fillId="0" borderId="7" xfId="2" applyFont="1" applyBorder="1"/>
    <xf numFmtId="0" fontId="0" fillId="0" borderId="9" xfId="0" applyBorder="1"/>
    <xf numFmtId="164" fontId="0" fillId="0" borderId="9" xfId="0" applyNumberFormat="1" applyBorder="1"/>
    <xf numFmtId="9" fontId="0" fillId="0" borderId="10" xfId="2" applyFont="1" applyBorder="1"/>
    <xf numFmtId="0" fontId="0" fillId="0" borderId="17" xfId="0" applyBorder="1"/>
    <xf numFmtId="0" fontId="0" fillId="0" borderId="15" xfId="0" applyBorder="1"/>
    <xf numFmtId="164" fontId="0" fillId="0" borderId="15" xfId="0" applyNumberFormat="1" applyBorder="1"/>
    <xf numFmtId="9" fontId="0" fillId="0" borderId="16" xfId="2" applyFont="1" applyBorder="1"/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16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165" fontId="0" fillId="0" borderId="19" xfId="0" applyNumberFormat="1" applyBorder="1" applyAlignment="1">
      <alignment horizontal="center" vertical="center"/>
    </xf>
    <xf numFmtId="165" fontId="0" fillId="0" borderId="20" xfId="0" applyNumberFormat="1" applyBorder="1" applyAlignment="1">
      <alignment horizontal="center" vertical="center"/>
    </xf>
    <xf numFmtId="165" fontId="0" fillId="0" borderId="21" xfId="0" applyNumberFormat="1" applyBorder="1" applyAlignment="1">
      <alignment horizontal="center" vertical="center"/>
    </xf>
    <xf numFmtId="0" fontId="3" fillId="4" borderId="0" xfId="0" applyFont="1" applyFill="1" applyAlignment="1">
      <alignment horizontal="left" vertical="top"/>
    </xf>
    <xf numFmtId="0" fontId="3" fillId="0" borderId="0" xfId="0" applyFont="1" applyAlignment="1">
      <alignment horizontal="left" vertical="top"/>
    </xf>
    <xf numFmtId="0" fontId="5" fillId="3" borderId="14" xfId="0" applyFont="1" applyFill="1" applyBorder="1" applyAlignment="1">
      <alignment horizontal="center" vertical="center"/>
    </xf>
    <xf numFmtId="0" fontId="5" fillId="3" borderId="3" xfId="0" applyFont="1" applyFill="1" applyBorder="1"/>
    <xf numFmtId="0" fontId="5" fillId="3" borderId="13" xfId="0" applyFont="1" applyFill="1" applyBorder="1"/>
    <xf numFmtId="165" fontId="6" fillId="0" borderId="0" xfId="0" applyNumberFormat="1" applyFont="1"/>
  </cellXfs>
  <cellStyles count="3">
    <cellStyle name="Moeda" xfId="1" builtinId="4"/>
    <cellStyle name="Normal" xfId="0" builtinId="0"/>
    <cellStyle name="Porcentagem" xfId="2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numFmt numFmtId="165" formatCode="_-[$$-409]* #,##0.00_ ;_-[$$-409]* \-#,##0.00\ ;_-[$$-409]* &quot;-&quot;??_ ;_-@_ "/>
    </dxf>
    <dxf>
      <numFmt numFmtId="165" formatCode="_-[$$-409]* #,##0.00_ ;_-[$$-409]* \-#,##0.00\ ;_-[$$-409]* &quot;-&quot;??_ ;_-@_ "/>
    </dxf>
    <dxf>
      <fill>
        <patternFill>
          <bgColor rgb="FFFFFF00"/>
        </patternFill>
      </fill>
    </dxf>
    <dxf>
      <numFmt numFmtId="165" formatCode="_-[$$-409]* #,##0.00_ ;_-[$$-409]* \-#,##0.00\ ;_-[$$-409]* &quot;-&quot;??_ ;_-@_ 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urma Manha" refreshedDate="45910.408302314812" createdVersion="6" refreshedVersion="6" minRefreshableVersion="3" recordCount="20">
  <cacheSource type="worksheet">
    <worksheetSource ref="A1:I21" sheet="ok"/>
  </cacheSource>
  <cacheFields count="9">
    <cacheField name="ID" numFmtId="0">
      <sharedItems/>
    </cacheField>
    <cacheField name="NOME" numFmtId="0">
      <sharedItems count="20">
        <s v="Redfall"/>
        <s v="Fortnite"/>
        <s v="Marvel’s Avengers"/>
        <s v="Clash of Clans"/>
        <s v="Forspoken"/>
        <s v="Genshin Impact"/>
        <s v="Starfield"/>
        <s v="Candy Crush Saga"/>
        <s v="Suicide Squad: KTJL"/>
        <s v="Apex Legends Mobile"/>
        <s v="Honkai: Star Rail"/>
        <s v="Babylon’s Fall"/>
        <s v="Pokémon GO"/>
        <s v="Immortals of Aveum"/>
        <s v="Baldur’s Gate 3"/>
        <s v="Call of Duty: Mobile"/>
        <s v="The Lord of the Rings: Gollum"/>
        <s v="Cyberpunk 2077"/>
        <s v="EA Sports FC 24"/>
        <s v="Diablo IV"/>
      </sharedItems>
    </cacheField>
    <cacheField name="EMPRESA" numFmtId="0">
      <sharedItems/>
    </cacheField>
    <cacheField name="NOME COMCAT." numFmtId="0">
      <sharedItems/>
    </cacheField>
    <cacheField name="PAÍS DE ORIGEM" numFmtId="0">
      <sharedItems count="10">
        <s v="Estados Unidos"/>
        <s v="Finlândia"/>
        <s v="Japão"/>
        <s v="China"/>
        <s v="Suécia"/>
        <s v="Reino Unido"/>
        <s v="Bélgica"/>
        <s v="Alemanha"/>
        <s v="Polônia"/>
        <s v="Canadá"/>
      </sharedItems>
    </cacheField>
    <cacheField name="RECEITA (US$)" numFmtId="165">
      <sharedItems containsSemiMixedTypes="0" containsString="0" containsNumber="1" containsInteger="1" minValue="5000000" maxValue="9000000000"/>
    </cacheField>
    <cacheField name="CUSTO / GASTOS (US$)" numFmtId="165">
      <sharedItems containsSemiMixedTypes="0" containsString="0" containsNumber="1" containsInteger="1" minValue="5000000" maxValue="600000000"/>
    </cacheField>
    <cacheField name="TOTAL FINAL (US$)" numFmtId="164">
      <sharedItems containsSemiMixedTypes="0" containsString="0" containsNumber="1" containsInteger="1" minValue="-200000000" maxValue="8900000000"/>
    </cacheField>
    <cacheField name="RESULTADO (%)" numFmtId="9">
      <sharedItems containsSemiMixedTypes="0" containsString="0" containsNumber="1" minValue="0" maxValue="15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s v="VG001"/>
    <x v="0"/>
    <s v="Arkane Studios"/>
    <s v="Redfall Arkane Studios"/>
    <x v="0"/>
    <n v="50000000"/>
    <n v="80000000"/>
    <n v="-30000000"/>
    <n v="0"/>
  </r>
  <r>
    <s v="VG002"/>
    <x v="1"/>
    <s v="Epic Games"/>
    <s v="Fortnite Epic Games"/>
    <x v="0"/>
    <n v="9000000000"/>
    <n v="100000000"/>
    <n v="8900000000"/>
    <n v="89"/>
  </r>
  <r>
    <s v="VG003"/>
    <x v="2"/>
    <s v="Crystal Dynamics"/>
    <s v="Marvel’s Avengers Crystal Dynamics"/>
    <x v="0"/>
    <n v="300000000"/>
    <n v="500000000"/>
    <n v="-200000000"/>
    <n v="0"/>
  </r>
  <r>
    <s v="VG004"/>
    <x v="3"/>
    <s v="Supercell"/>
    <s v="Clash of Clans Supercell"/>
    <x v="1"/>
    <n v="5860000000"/>
    <n v="12000000"/>
    <n v="5848000000"/>
    <n v="487.33333333333331"/>
  </r>
  <r>
    <s v="VG005"/>
    <x v="4"/>
    <s v="Square Enix"/>
    <s v="Forspoken Square Enix"/>
    <x v="2"/>
    <n v="70000000"/>
    <n v="100000000"/>
    <n v="-30000000"/>
    <n v="0"/>
  </r>
  <r>
    <s v="VG006"/>
    <x v="5"/>
    <s v="HoYoverse"/>
    <s v="Genshin Impact HoYoverse"/>
    <x v="3"/>
    <n v="4570000000"/>
    <n v="200000000"/>
    <n v="4370000000"/>
    <n v="21.85"/>
  </r>
  <r>
    <s v="VG007"/>
    <x v="6"/>
    <s v="Bethesda"/>
    <s v="Starfield Bethesda"/>
    <x v="0"/>
    <n v="600000000"/>
    <n v="400000000"/>
    <n v="200000000"/>
    <n v="0.5"/>
  </r>
  <r>
    <s v="VG008"/>
    <x v="7"/>
    <s v="King"/>
    <s v="Candy Crush Saga King"/>
    <x v="4"/>
    <n v="7690000000"/>
    <n v="5000000"/>
    <n v="7685000000"/>
    <n v="1537"/>
  </r>
  <r>
    <s v="VG009"/>
    <x v="8"/>
    <s v="Rocksteady"/>
    <s v="Suicide Squad: KTJL Rocksteady"/>
    <x v="5"/>
    <n v="50000000"/>
    <n v="200000000"/>
    <n v="-150000000"/>
    <n v="0"/>
  </r>
  <r>
    <s v="VG010"/>
    <x v="9"/>
    <s v="Respawn / EA"/>
    <s v="Apex Legends Mobile Respawn / EA"/>
    <x v="0"/>
    <n v="100000000"/>
    <n v="70000000"/>
    <n v="30000000"/>
    <n v="0.42857142857142855"/>
  </r>
  <r>
    <s v="VG011"/>
    <x v="10"/>
    <s v="HoYoverse"/>
    <s v="Honkai: Star Rail HoYoverse"/>
    <x v="3"/>
    <n v="1390000000"/>
    <n v="140000000"/>
    <n v="1250000000"/>
    <n v="8.9285714285714288"/>
  </r>
  <r>
    <s v="VG012"/>
    <x v="11"/>
    <s v="PlatinumGames"/>
    <s v="Babylon’s Fall PlatinumGames"/>
    <x v="2"/>
    <n v="5000000"/>
    <n v="70000000"/>
    <n v="-65000000"/>
    <n v="0"/>
  </r>
  <r>
    <s v="VG013"/>
    <x v="12"/>
    <s v="Niantic"/>
    <s v="Pokémon GO Niantic"/>
    <x v="0"/>
    <n v="5990000000"/>
    <n v="600000000"/>
    <n v="5390000000"/>
    <n v="8.9833333333333325"/>
  </r>
  <r>
    <s v="VG014"/>
    <x v="13"/>
    <s v="Ascendant Studios"/>
    <s v="Immortals of Aveum Ascendant Studios"/>
    <x v="0"/>
    <n v="30000000"/>
    <n v="85000000"/>
    <n v="-55000000"/>
    <n v="0"/>
  </r>
  <r>
    <s v="VG015"/>
    <x v="14"/>
    <s v="Larian Studios"/>
    <s v="Baldur’s Gate 3 Larian Studios"/>
    <x v="6"/>
    <n v="650000000"/>
    <n v="100000000"/>
    <n v="550000000"/>
    <n v="5.5"/>
  </r>
  <r>
    <s v="VG016"/>
    <x v="15"/>
    <s v="Activision"/>
    <s v="Call of Duty: Mobile Activision"/>
    <x v="3"/>
    <n v="1810000000"/>
    <n v="50000000"/>
    <n v="1760000000"/>
    <n v="35.200000000000003"/>
  </r>
  <r>
    <s v="VG017"/>
    <x v="16"/>
    <s v="Daedalic Entertainment"/>
    <s v="The Lord of the Rings: Gollum Daedalic Entertainment"/>
    <x v="7"/>
    <n v="10000000"/>
    <n v="50000000"/>
    <n v="-40000000"/>
    <n v="0"/>
  </r>
  <r>
    <s v="VG018"/>
    <x v="17"/>
    <s v="CD Projekt Red"/>
    <s v="Cyberpunk 2077 CD Projekt Red"/>
    <x v="8"/>
    <n v="750000000"/>
    <n v="330000000"/>
    <n v="420000000"/>
    <n v="1.2727272727272727"/>
  </r>
  <r>
    <s v="VG019"/>
    <x v="18"/>
    <s v="Electronic Arts"/>
    <s v="EA Sports FC 24 Electronic Arts"/>
    <x v="9"/>
    <n v="1200000000"/>
    <n v="250000000"/>
    <n v="950000000"/>
    <n v="3.8"/>
  </r>
  <r>
    <s v="VG020"/>
    <x v="19"/>
    <s v="Blizzard Entertainment"/>
    <s v="Diablo IV Blizzard Entertainment"/>
    <x v="0"/>
    <n v="800000000"/>
    <n v="300000000"/>
    <n v="500000000"/>
    <n v="1.66666666666666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F3:H14" firstHeaderRow="0" firstDataRow="1" firstDataCol="1"/>
  <pivotFields count="9">
    <pivotField showAll="0"/>
    <pivotField showAll="0"/>
    <pivotField showAll="0"/>
    <pivotField showAll="0"/>
    <pivotField axis="axisRow" showAll="0">
      <items count="11">
        <item x="7"/>
        <item x="6"/>
        <item x="9"/>
        <item x="3"/>
        <item x="0"/>
        <item x="1"/>
        <item x="2"/>
        <item x="8"/>
        <item x="5"/>
        <item x="4"/>
        <item t="default"/>
      </items>
    </pivotField>
    <pivotField dataField="1" numFmtId="165" showAll="0"/>
    <pivotField dataField="1" numFmtId="165" showAll="0"/>
    <pivotField numFmtId="164" showAll="0"/>
    <pivotField numFmtId="9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Média de RECEITA (US$)" fld="5" subtotal="average" baseField="4" baseItem="5"/>
    <dataField name="Média de CUSTO / GASTOS (US$)" fld="6" subtotal="average" baseField="4" baseItem="5"/>
  </dataFields>
  <formats count="2">
    <format dxfId="13">
      <pivotArea outline="0" collapsedLevelsAreSubtotals="1" fieldPosition="0"/>
    </format>
    <format dxfId="12">
      <pivotArea dataOnly="0" fieldPosition="0">
        <references count="1">
          <reference field="4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19:B50" firstHeaderRow="1" firstDataRow="1" firstDataCol="1"/>
  <pivotFields count="9">
    <pivotField showAll="0"/>
    <pivotField axis="axisRow" showAll="0">
      <items count="21">
        <item x="9"/>
        <item x="11"/>
        <item x="14"/>
        <item x="15"/>
        <item x="7"/>
        <item x="3"/>
        <item x="17"/>
        <item x="19"/>
        <item x="18"/>
        <item x="4"/>
        <item x="1"/>
        <item x="5"/>
        <item x="10"/>
        <item x="13"/>
        <item x="2"/>
        <item x="12"/>
        <item x="0"/>
        <item x="6"/>
        <item x="8"/>
        <item x="16"/>
        <item t="default"/>
      </items>
    </pivotField>
    <pivotField showAll="0"/>
    <pivotField showAll="0"/>
    <pivotField axis="axisRow" showAll="0">
      <items count="11">
        <item x="7"/>
        <item x="6"/>
        <item x="9"/>
        <item x="3"/>
        <item x="0"/>
        <item x="1"/>
        <item x="2"/>
        <item x="8"/>
        <item x="5"/>
        <item x="4"/>
        <item t="default"/>
      </items>
    </pivotField>
    <pivotField dataField="1" numFmtId="165" showAll="0"/>
    <pivotField numFmtId="165" showAll="0"/>
    <pivotField numFmtId="164" showAll="0"/>
    <pivotField numFmtId="9" showAll="0"/>
  </pivotFields>
  <rowFields count="2">
    <field x="4"/>
    <field x="1"/>
  </rowFields>
  <rowItems count="31">
    <i>
      <x/>
    </i>
    <i r="1">
      <x v="19"/>
    </i>
    <i>
      <x v="1"/>
    </i>
    <i r="1">
      <x v="2"/>
    </i>
    <i>
      <x v="2"/>
    </i>
    <i r="1">
      <x v="8"/>
    </i>
    <i>
      <x v="3"/>
    </i>
    <i r="1">
      <x v="3"/>
    </i>
    <i r="1">
      <x v="11"/>
    </i>
    <i r="1">
      <x v="12"/>
    </i>
    <i>
      <x v="4"/>
    </i>
    <i r="1">
      <x/>
    </i>
    <i r="1">
      <x v="7"/>
    </i>
    <i r="1">
      <x v="10"/>
    </i>
    <i r="1">
      <x v="13"/>
    </i>
    <i r="1">
      <x v="14"/>
    </i>
    <i r="1">
      <x v="15"/>
    </i>
    <i r="1">
      <x v="16"/>
    </i>
    <i r="1">
      <x v="17"/>
    </i>
    <i>
      <x v="5"/>
    </i>
    <i r="1">
      <x v="5"/>
    </i>
    <i>
      <x v="6"/>
    </i>
    <i r="1">
      <x v="1"/>
    </i>
    <i r="1">
      <x v="9"/>
    </i>
    <i>
      <x v="7"/>
    </i>
    <i r="1">
      <x v="6"/>
    </i>
    <i>
      <x v="8"/>
    </i>
    <i r="1">
      <x v="18"/>
    </i>
    <i>
      <x v="9"/>
    </i>
    <i r="1">
      <x v="4"/>
    </i>
    <i t="grand">
      <x/>
    </i>
  </rowItems>
  <colItems count="1">
    <i/>
  </colItems>
  <dataFields count="1">
    <dataField name="Contagem de RECEITA (US$)" fld="5" subtotal="count" baseField="1" baseItem="10"/>
  </dataFields>
  <formats count="1">
    <format dxfId="14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C14" firstHeaderRow="0" firstDataRow="1" firstDataCol="1"/>
  <pivotFields count="9">
    <pivotField showAll="0"/>
    <pivotField showAll="0"/>
    <pivotField showAll="0"/>
    <pivotField showAll="0"/>
    <pivotField axis="axisRow" showAll="0">
      <items count="11">
        <item x="7"/>
        <item x="6"/>
        <item x="9"/>
        <item x="3"/>
        <item x="0"/>
        <item x="1"/>
        <item x="2"/>
        <item x="8"/>
        <item x="5"/>
        <item x="4"/>
        <item t="default"/>
      </items>
    </pivotField>
    <pivotField dataField="1" numFmtId="165" showAll="0"/>
    <pivotField dataField="1" numFmtId="165" showAll="0"/>
    <pivotField numFmtId="164" showAll="0"/>
    <pivotField numFmtId="9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RECEITA (US$)" fld="5" baseField="0" baseItem="0"/>
    <dataField name="Soma de CUSTO / GASTOS (US$)" fld="6" baseField="0" baseItem="0"/>
  </dataFields>
  <formats count="2">
    <format dxfId="16">
      <pivotArea outline="0" collapsedLevelsAreSubtotals="1" fieldPosition="0"/>
    </format>
    <format dxfId="15">
      <pivotArea dataOnly="0" fieldPosition="0">
        <references count="1">
          <reference field="4" count="1">
            <x v="4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I2" totalsRowShown="0">
  <autoFilter ref="A1:I2"/>
  <tableColumns count="9">
    <tableColumn id="1" name="ID"/>
    <tableColumn id="2" name="NOME"/>
    <tableColumn id="3" name="EMPRESA"/>
    <tableColumn id="4" name="NOME COMCAT."/>
    <tableColumn id="5" name="PAÍS DE ORIGEM"/>
    <tableColumn id="6" name="RECEITA (US$)"/>
    <tableColumn id="7" name="CUSTO / GASTOS (US$)"/>
    <tableColumn id="8" name="TOTAL FINAL (US$)"/>
    <tableColumn id="9" name="RESULTADO (%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C25" sqref="C25"/>
    </sheetView>
  </sheetViews>
  <sheetFormatPr defaultRowHeight="14.25"/>
  <cols>
    <col min="1" max="1" width="6.375" bestFit="1" customWidth="1"/>
    <col min="2" max="2" width="47.375" bestFit="1" customWidth="1"/>
    <col min="3" max="3" width="20.125" bestFit="1" customWidth="1"/>
    <col min="4" max="4" width="15.25" bestFit="1" customWidth="1"/>
    <col min="5" max="5" width="15.875" bestFit="1" customWidth="1"/>
    <col min="6" max="6" width="12.375" bestFit="1" customWidth="1"/>
    <col min="7" max="7" width="11" bestFit="1" customWidth="1"/>
    <col min="8" max="8" width="17.625" bestFit="1" customWidth="1"/>
    <col min="9" max="9" width="15.625" bestFit="1" customWidth="1"/>
    <col min="10" max="10" width="7.375" bestFit="1" customWidth="1"/>
    <col min="13" max="13" width="47.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</v>
      </c>
      <c r="B2" t="s">
        <v>12</v>
      </c>
      <c r="C2" t="s">
        <v>13</v>
      </c>
      <c r="E2" t="s">
        <v>14</v>
      </c>
      <c r="F2" t="s">
        <v>15</v>
      </c>
      <c r="G2" t="s">
        <v>16</v>
      </c>
    </row>
    <row r="3" spans="1:10">
      <c r="A3" t="s">
        <v>18</v>
      </c>
      <c r="B3" t="s">
        <v>19</v>
      </c>
      <c r="C3" t="s">
        <v>20</v>
      </c>
      <c r="E3" t="s">
        <v>14</v>
      </c>
      <c r="F3" t="s">
        <v>21</v>
      </c>
      <c r="G3" t="s">
        <v>22</v>
      </c>
    </row>
    <row r="4" spans="1:10">
      <c r="A4" t="s">
        <v>24</v>
      </c>
      <c r="B4" t="s">
        <v>25</v>
      </c>
      <c r="C4" t="s">
        <v>26</v>
      </c>
      <c r="E4" t="s">
        <v>14</v>
      </c>
      <c r="F4" t="s">
        <v>27</v>
      </c>
      <c r="G4" t="s">
        <v>28</v>
      </c>
    </row>
    <row r="5" spans="1:10">
      <c r="A5" t="s">
        <v>29</v>
      </c>
      <c r="B5" t="s">
        <v>30</v>
      </c>
      <c r="C5" t="s">
        <v>31</v>
      </c>
      <c r="E5" t="s">
        <v>32</v>
      </c>
      <c r="F5" t="s">
        <v>33</v>
      </c>
      <c r="G5" t="s">
        <v>34</v>
      </c>
    </row>
    <row r="6" spans="1:10">
      <c r="A6" t="s">
        <v>35</v>
      </c>
      <c r="B6" t="s">
        <v>36</v>
      </c>
      <c r="C6" t="s">
        <v>37</v>
      </c>
      <c r="E6" t="s">
        <v>38</v>
      </c>
      <c r="F6" t="s">
        <v>39</v>
      </c>
      <c r="G6" t="s">
        <v>22</v>
      </c>
    </row>
    <row r="7" spans="1:10">
      <c r="A7" t="s">
        <v>40</v>
      </c>
      <c r="B7" t="s">
        <v>41</v>
      </c>
      <c r="C7" t="s">
        <v>42</v>
      </c>
      <c r="E7" t="s">
        <v>43</v>
      </c>
      <c r="F7" t="s">
        <v>44</v>
      </c>
      <c r="G7" t="s">
        <v>45</v>
      </c>
    </row>
    <row r="8" spans="1:10">
      <c r="A8" t="s">
        <v>46</v>
      </c>
      <c r="B8" t="s">
        <v>47</v>
      </c>
      <c r="C8" t="s">
        <v>48</v>
      </c>
      <c r="E8" t="s">
        <v>14</v>
      </c>
      <c r="F8" t="s">
        <v>49</v>
      </c>
      <c r="G8" t="s">
        <v>50</v>
      </c>
    </row>
    <row r="9" spans="1:10">
      <c r="A9" t="s">
        <v>51</v>
      </c>
      <c r="B9" t="s">
        <v>52</v>
      </c>
      <c r="C9" t="s">
        <v>53</v>
      </c>
      <c r="E9" t="s">
        <v>54</v>
      </c>
      <c r="F9" t="s">
        <v>55</v>
      </c>
      <c r="G9" t="s">
        <v>56</v>
      </c>
    </row>
    <row r="10" spans="1:10">
      <c r="A10" t="s">
        <v>57</v>
      </c>
      <c r="B10" t="s">
        <v>58</v>
      </c>
      <c r="C10" t="s">
        <v>59</v>
      </c>
      <c r="E10" t="s">
        <v>60</v>
      </c>
      <c r="F10" t="s">
        <v>15</v>
      </c>
      <c r="G10" t="s">
        <v>45</v>
      </c>
    </row>
    <row r="11" spans="1:10">
      <c r="A11" t="s">
        <v>61</v>
      </c>
      <c r="B11" t="s">
        <v>62</v>
      </c>
      <c r="C11" t="s">
        <v>63</v>
      </c>
      <c r="E11" t="s">
        <v>14</v>
      </c>
      <c r="F11" t="s">
        <v>22</v>
      </c>
      <c r="G11" t="s">
        <v>39</v>
      </c>
    </row>
    <row r="12" spans="1:10">
      <c r="A12" t="s">
        <v>64</v>
      </c>
      <c r="B12" t="s">
        <v>65</v>
      </c>
      <c r="C12" t="s">
        <v>42</v>
      </c>
      <c r="E12" t="s">
        <v>43</v>
      </c>
      <c r="F12" t="s">
        <v>66</v>
      </c>
      <c r="G12" t="s">
        <v>67</v>
      </c>
    </row>
    <row r="13" spans="1:10">
      <c r="A13" t="s">
        <v>68</v>
      </c>
      <c r="B13" t="s">
        <v>69</v>
      </c>
      <c r="C13" t="s">
        <v>70</v>
      </c>
      <c r="E13" t="s">
        <v>38</v>
      </c>
      <c r="F13" t="s">
        <v>56</v>
      </c>
      <c r="G13" t="s">
        <v>39</v>
      </c>
    </row>
    <row r="14" spans="1:10">
      <c r="A14" t="s">
        <v>71</v>
      </c>
      <c r="B14" t="s">
        <v>72</v>
      </c>
      <c r="C14" t="s">
        <v>73</v>
      </c>
      <c r="E14" t="s">
        <v>14</v>
      </c>
      <c r="F14" t="s">
        <v>74</v>
      </c>
      <c r="G14" t="s">
        <v>49</v>
      </c>
    </row>
    <row r="15" spans="1:10">
      <c r="A15" t="s">
        <v>75</v>
      </c>
      <c r="B15" t="s">
        <v>76</v>
      </c>
      <c r="C15" t="s">
        <v>77</v>
      </c>
      <c r="E15" t="s">
        <v>14</v>
      </c>
      <c r="F15" t="s">
        <v>78</v>
      </c>
      <c r="G15" t="s">
        <v>79</v>
      </c>
    </row>
    <row r="16" spans="1:10">
      <c r="A16" t="s">
        <v>80</v>
      </c>
      <c r="B16" t="s">
        <v>81</v>
      </c>
      <c r="C16" t="s">
        <v>82</v>
      </c>
      <c r="E16" t="s">
        <v>83</v>
      </c>
      <c r="F16" t="s">
        <v>84</v>
      </c>
      <c r="G16" t="s">
        <v>22</v>
      </c>
    </row>
    <row r="17" spans="1:7">
      <c r="A17" t="s">
        <v>85</v>
      </c>
      <c r="B17" t="s">
        <v>86</v>
      </c>
      <c r="C17" t="s">
        <v>87</v>
      </c>
      <c r="E17" t="s">
        <v>43</v>
      </c>
      <c r="F17" t="s">
        <v>88</v>
      </c>
      <c r="G17" t="s">
        <v>15</v>
      </c>
    </row>
    <row r="18" spans="1:7">
      <c r="A18" t="s">
        <v>89</v>
      </c>
      <c r="B18" t="s">
        <v>90</v>
      </c>
      <c r="C18" t="s">
        <v>91</v>
      </c>
      <c r="E18" t="s">
        <v>92</v>
      </c>
      <c r="F18" t="s">
        <v>93</v>
      </c>
      <c r="G18" t="s">
        <v>15</v>
      </c>
    </row>
    <row r="19" spans="1:7">
      <c r="A19" t="s">
        <v>94</v>
      </c>
      <c r="B19" t="s">
        <v>95</v>
      </c>
      <c r="C19" t="s">
        <v>96</v>
      </c>
      <c r="E19" t="s">
        <v>97</v>
      </c>
      <c r="F19" t="s">
        <v>98</v>
      </c>
      <c r="G19" t="s">
        <v>99</v>
      </c>
    </row>
    <row r="20" spans="1:7">
      <c r="A20" t="s">
        <v>100</v>
      </c>
      <c r="B20" t="s">
        <v>101</v>
      </c>
      <c r="C20" t="s">
        <v>102</v>
      </c>
      <c r="E20" t="s">
        <v>103</v>
      </c>
      <c r="F20" t="s">
        <v>104</v>
      </c>
      <c r="G20" t="s">
        <v>105</v>
      </c>
    </row>
    <row r="21" spans="1:7">
      <c r="A21" t="s">
        <v>106</v>
      </c>
      <c r="B21" t="s">
        <v>107</v>
      </c>
      <c r="C21" t="s">
        <v>108</v>
      </c>
      <c r="E21" t="s">
        <v>14</v>
      </c>
      <c r="F21" t="s">
        <v>109</v>
      </c>
      <c r="G21" t="s">
        <v>27</v>
      </c>
    </row>
    <row r="29" spans="1:7">
      <c r="B29" t="s">
        <v>10</v>
      </c>
    </row>
    <row r="30" spans="1:7">
      <c r="B30" t="s">
        <v>17</v>
      </c>
    </row>
    <row r="31" spans="1:7">
      <c r="B31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sqref="A1:I2"/>
    </sheetView>
  </sheetViews>
  <sheetFormatPr defaultRowHeight="14.25"/>
  <cols>
    <col min="3" max="3" width="11.875" customWidth="1"/>
    <col min="4" max="4" width="17.75" customWidth="1"/>
    <col min="5" max="5" width="18.25" customWidth="1"/>
    <col min="6" max="6" width="16.25" customWidth="1"/>
    <col min="7" max="7" width="24.25" customWidth="1"/>
    <col min="8" max="8" width="20.125" customWidth="1"/>
    <col min="9" max="9" width="17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110</v>
      </c>
      <c r="G1" t="s">
        <v>111</v>
      </c>
      <c r="H1" t="s">
        <v>7</v>
      </c>
      <c r="I1" t="s">
        <v>8</v>
      </c>
    </row>
    <row r="2" spans="1:9">
      <c r="A2" t="s">
        <v>18</v>
      </c>
      <c r="B2" t="s">
        <v>19</v>
      </c>
      <c r="C2" t="s">
        <v>20</v>
      </c>
      <c r="D2" t="s">
        <v>118</v>
      </c>
      <c r="E2" t="s">
        <v>14</v>
      </c>
      <c r="F2">
        <v>9000000000</v>
      </c>
      <c r="G2">
        <v>100000000</v>
      </c>
      <c r="H2">
        <v>8900000000</v>
      </c>
      <c r="I2">
        <v>89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50"/>
  <sheetViews>
    <sheetView workbookViewId="0">
      <selection activeCell="F3" sqref="F3"/>
    </sheetView>
  </sheetViews>
  <sheetFormatPr defaultRowHeight="14.25"/>
  <cols>
    <col min="1" max="1" width="29.5" customWidth="1"/>
    <col min="2" max="2" width="27.125" customWidth="1"/>
    <col min="3" max="3" width="22.875" customWidth="1"/>
    <col min="6" max="6" width="18" bestFit="1" customWidth="1"/>
    <col min="7" max="7" width="23.375" bestFit="1" customWidth="1"/>
    <col min="8" max="8" width="31.625" bestFit="1" customWidth="1"/>
  </cols>
  <sheetData>
    <row r="2" spans="1:8">
      <c r="A2" t="s">
        <v>122</v>
      </c>
      <c r="F2" t="s">
        <v>124</v>
      </c>
    </row>
    <row r="3" spans="1:8">
      <c r="A3" s="12" t="s">
        <v>113</v>
      </c>
      <c r="B3" t="s">
        <v>115</v>
      </c>
      <c r="C3" t="s">
        <v>116</v>
      </c>
      <c r="F3" s="12" t="s">
        <v>113</v>
      </c>
      <c r="G3" t="s">
        <v>121</v>
      </c>
      <c r="H3" t="s">
        <v>120</v>
      </c>
    </row>
    <row r="4" spans="1:8">
      <c r="A4" s="13" t="s">
        <v>92</v>
      </c>
      <c r="B4" s="1">
        <v>10000000</v>
      </c>
      <c r="C4" s="1">
        <v>50000000</v>
      </c>
      <c r="F4" s="13" t="s">
        <v>92</v>
      </c>
      <c r="G4" s="1">
        <v>10000000</v>
      </c>
      <c r="H4" s="1">
        <v>50000000</v>
      </c>
    </row>
    <row r="5" spans="1:8">
      <c r="A5" s="13" t="s">
        <v>83</v>
      </c>
      <c r="B5" s="1">
        <v>650000000</v>
      </c>
      <c r="C5" s="1">
        <v>100000000</v>
      </c>
      <c r="F5" s="13" t="s">
        <v>83</v>
      </c>
      <c r="G5" s="1">
        <v>650000000</v>
      </c>
      <c r="H5" s="1">
        <v>100000000</v>
      </c>
    </row>
    <row r="6" spans="1:8">
      <c r="A6" s="13" t="s">
        <v>103</v>
      </c>
      <c r="B6" s="1">
        <v>1200000000</v>
      </c>
      <c r="C6" s="1">
        <v>250000000</v>
      </c>
      <c r="F6" s="13" t="s">
        <v>103</v>
      </c>
      <c r="G6" s="1">
        <v>1200000000</v>
      </c>
      <c r="H6" s="1">
        <v>250000000</v>
      </c>
    </row>
    <row r="7" spans="1:8">
      <c r="A7" s="15" t="s">
        <v>43</v>
      </c>
      <c r="B7" s="16">
        <v>7770000000</v>
      </c>
      <c r="C7" s="16">
        <v>390000000</v>
      </c>
      <c r="F7" s="15" t="s">
        <v>43</v>
      </c>
      <c r="G7" s="16">
        <v>2590000000</v>
      </c>
      <c r="H7" s="16">
        <v>130000000</v>
      </c>
    </row>
    <row r="8" spans="1:8">
      <c r="A8" s="15" t="s">
        <v>14</v>
      </c>
      <c r="B8" s="16">
        <v>16870000000</v>
      </c>
      <c r="C8" s="16">
        <v>2135000000</v>
      </c>
      <c r="F8" s="15" t="s">
        <v>14</v>
      </c>
      <c r="G8" s="16">
        <v>2108750000</v>
      </c>
      <c r="H8" s="16">
        <v>266875000</v>
      </c>
    </row>
    <row r="9" spans="1:8">
      <c r="A9" s="13" t="s">
        <v>32</v>
      </c>
      <c r="B9" s="1">
        <v>5860000000</v>
      </c>
      <c r="C9" s="1">
        <v>12000000</v>
      </c>
      <c r="F9" s="13" t="s">
        <v>32</v>
      </c>
      <c r="G9" s="1">
        <v>5860000000</v>
      </c>
      <c r="H9" s="1">
        <v>12000000</v>
      </c>
    </row>
    <row r="10" spans="1:8">
      <c r="A10" s="15" t="s">
        <v>38</v>
      </c>
      <c r="B10" s="16">
        <v>75000000</v>
      </c>
      <c r="C10" s="16">
        <v>170000000</v>
      </c>
      <c r="F10" s="15" t="s">
        <v>38</v>
      </c>
      <c r="G10" s="16">
        <v>37500000</v>
      </c>
      <c r="H10" s="16">
        <v>85000000</v>
      </c>
    </row>
    <row r="11" spans="1:8">
      <c r="A11" s="13" t="s">
        <v>97</v>
      </c>
      <c r="B11" s="1">
        <v>750000000</v>
      </c>
      <c r="C11" s="1">
        <v>330000000</v>
      </c>
      <c r="F11" s="13" t="s">
        <v>97</v>
      </c>
      <c r="G11" s="1">
        <v>750000000</v>
      </c>
      <c r="H11" s="1">
        <v>330000000</v>
      </c>
    </row>
    <row r="12" spans="1:8">
      <c r="A12" s="13" t="s">
        <v>60</v>
      </c>
      <c r="B12" s="1">
        <v>50000000</v>
      </c>
      <c r="C12" s="1">
        <v>200000000</v>
      </c>
      <c r="F12" s="13" t="s">
        <v>60</v>
      </c>
      <c r="G12" s="1">
        <v>50000000</v>
      </c>
      <c r="H12" s="1">
        <v>200000000</v>
      </c>
    </row>
    <row r="13" spans="1:8">
      <c r="A13" s="13" t="s">
        <v>54</v>
      </c>
      <c r="B13" s="1">
        <v>7690000000</v>
      </c>
      <c r="C13" s="1">
        <v>5000000</v>
      </c>
      <c r="F13" s="13" t="s">
        <v>54</v>
      </c>
      <c r="G13" s="1">
        <v>7690000000</v>
      </c>
      <c r="H13" s="1">
        <v>5000000</v>
      </c>
    </row>
    <row r="14" spans="1:8">
      <c r="A14" s="13" t="s">
        <v>114</v>
      </c>
      <c r="B14" s="1">
        <v>40925000000</v>
      </c>
      <c r="C14" s="1">
        <v>3642000000</v>
      </c>
      <c r="F14" s="13" t="s">
        <v>114</v>
      </c>
      <c r="G14" s="1">
        <v>2046250000</v>
      </c>
      <c r="H14" s="1">
        <v>182100000</v>
      </c>
    </row>
    <row r="18" spans="1:2">
      <c r="A18" t="s">
        <v>123</v>
      </c>
    </row>
    <row r="19" spans="1:2">
      <c r="A19" s="12" t="s">
        <v>113</v>
      </c>
      <c r="B19" t="s">
        <v>119</v>
      </c>
    </row>
    <row r="20" spans="1:2">
      <c r="A20" s="13" t="s">
        <v>92</v>
      </c>
      <c r="B20" s="1">
        <v>1</v>
      </c>
    </row>
    <row r="21" spans="1:2">
      <c r="A21" s="14" t="s">
        <v>90</v>
      </c>
      <c r="B21" s="1">
        <v>1</v>
      </c>
    </row>
    <row r="22" spans="1:2">
      <c r="A22" s="13" t="s">
        <v>83</v>
      </c>
      <c r="B22" s="1">
        <v>1</v>
      </c>
    </row>
    <row r="23" spans="1:2">
      <c r="A23" s="14" t="s">
        <v>81</v>
      </c>
      <c r="B23" s="1">
        <v>1</v>
      </c>
    </row>
    <row r="24" spans="1:2">
      <c r="A24" s="13" t="s">
        <v>103</v>
      </c>
      <c r="B24" s="1">
        <v>1</v>
      </c>
    </row>
    <row r="25" spans="1:2">
      <c r="A25" s="14" t="s">
        <v>101</v>
      </c>
      <c r="B25" s="1">
        <v>1</v>
      </c>
    </row>
    <row r="26" spans="1:2">
      <c r="A26" s="13" t="s">
        <v>43</v>
      </c>
      <c r="B26" s="1">
        <v>3</v>
      </c>
    </row>
    <row r="27" spans="1:2">
      <c r="A27" s="14" t="s">
        <v>86</v>
      </c>
      <c r="B27" s="1">
        <v>1</v>
      </c>
    </row>
    <row r="28" spans="1:2">
      <c r="A28" s="14" t="s">
        <v>41</v>
      </c>
      <c r="B28" s="1">
        <v>1</v>
      </c>
    </row>
    <row r="29" spans="1:2">
      <c r="A29" s="14" t="s">
        <v>65</v>
      </c>
      <c r="B29" s="1">
        <v>1</v>
      </c>
    </row>
    <row r="30" spans="1:2">
      <c r="A30" s="13" t="s">
        <v>14</v>
      </c>
      <c r="B30" s="1">
        <v>8</v>
      </c>
    </row>
    <row r="31" spans="1:2">
      <c r="A31" s="14" t="s">
        <v>62</v>
      </c>
      <c r="B31" s="1">
        <v>1</v>
      </c>
    </row>
    <row r="32" spans="1:2">
      <c r="A32" s="14" t="s">
        <v>107</v>
      </c>
      <c r="B32" s="1">
        <v>1</v>
      </c>
    </row>
    <row r="33" spans="1:2">
      <c r="A33" s="14" t="s">
        <v>19</v>
      </c>
      <c r="B33" s="1">
        <v>1</v>
      </c>
    </row>
    <row r="34" spans="1:2">
      <c r="A34" s="14" t="s">
        <v>76</v>
      </c>
      <c r="B34" s="1">
        <v>1</v>
      </c>
    </row>
    <row r="35" spans="1:2">
      <c r="A35" s="14" t="s">
        <v>25</v>
      </c>
      <c r="B35" s="1">
        <v>1</v>
      </c>
    </row>
    <row r="36" spans="1:2">
      <c r="A36" s="14" t="s">
        <v>72</v>
      </c>
      <c r="B36" s="1">
        <v>1</v>
      </c>
    </row>
    <row r="37" spans="1:2">
      <c r="A37" s="14" t="s">
        <v>12</v>
      </c>
      <c r="B37" s="1">
        <v>1</v>
      </c>
    </row>
    <row r="38" spans="1:2">
      <c r="A38" s="14" t="s">
        <v>47</v>
      </c>
      <c r="B38" s="1">
        <v>1</v>
      </c>
    </row>
    <row r="39" spans="1:2">
      <c r="A39" s="13" t="s">
        <v>32</v>
      </c>
      <c r="B39" s="1">
        <v>1</v>
      </c>
    </row>
    <row r="40" spans="1:2">
      <c r="A40" s="14" t="s">
        <v>30</v>
      </c>
      <c r="B40" s="1">
        <v>1</v>
      </c>
    </row>
    <row r="41" spans="1:2">
      <c r="A41" s="13" t="s">
        <v>38</v>
      </c>
      <c r="B41" s="1">
        <v>2</v>
      </c>
    </row>
    <row r="42" spans="1:2">
      <c r="A42" s="14" t="s">
        <v>69</v>
      </c>
      <c r="B42" s="1">
        <v>1</v>
      </c>
    </row>
    <row r="43" spans="1:2">
      <c r="A43" s="14" t="s">
        <v>36</v>
      </c>
      <c r="B43" s="1">
        <v>1</v>
      </c>
    </row>
    <row r="44" spans="1:2">
      <c r="A44" s="13" t="s">
        <v>97</v>
      </c>
      <c r="B44" s="1">
        <v>1</v>
      </c>
    </row>
    <row r="45" spans="1:2">
      <c r="A45" s="14" t="s">
        <v>95</v>
      </c>
      <c r="B45" s="1">
        <v>1</v>
      </c>
    </row>
    <row r="46" spans="1:2">
      <c r="A46" s="13" t="s">
        <v>60</v>
      </c>
      <c r="B46" s="1">
        <v>1</v>
      </c>
    </row>
    <row r="47" spans="1:2">
      <c r="A47" s="14" t="s">
        <v>58</v>
      </c>
      <c r="B47" s="1">
        <v>1</v>
      </c>
    </row>
    <row r="48" spans="1:2">
      <c r="A48" s="13" t="s">
        <v>54</v>
      </c>
      <c r="B48" s="1">
        <v>1</v>
      </c>
    </row>
    <row r="49" spans="1:2">
      <c r="A49" s="14" t="s">
        <v>52</v>
      </c>
      <c r="B49" s="1">
        <v>1</v>
      </c>
    </row>
    <row r="50" spans="1:2">
      <c r="A50" s="13" t="s">
        <v>114</v>
      </c>
      <c r="B50" s="1">
        <v>20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topLeftCell="A11" zoomScale="90" zoomScaleNormal="90" workbookViewId="0">
      <selection activeCell="F50" sqref="F50"/>
    </sheetView>
  </sheetViews>
  <sheetFormatPr defaultRowHeight="14.25"/>
  <cols>
    <col min="1" max="1" width="6.375" bestFit="1" customWidth="1"/>
    <col min="2" max="2" width="57.25" customWidth="1"/>
    <col min="3" max="3" width="20.125" bestFit="1" customWidth="1"/>
    <col min="4" max="4" width="31.375" customWidth="1"/>
    <col min="5" max="5" width="16.5" bestFit="1" customWidth="1"/>
    <col min="6" max="6" width="24.25" customWidth="1"/>
    <col min="7" max="7" width="22.75" bestFit="1" customWidth="1"/>
    <col min="8" max="8" width="17.625" bestFit="1" customWidth="1"/>
    <col min="9" max="9" width="17.25" bestFit="1" customWidth="1"/>
    <col min="10" max="10" width="15.625" bestFit="1" customWidth="1"/>
    <col min="12" max="12" width="47.375" bestFit="1" customWidth="1"/>
  </cols>
  <sheetData>
    <row r="1" spans="1:9" ht="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110</v>
      </c>
      <c r="G1" s="2" t="s">
        <v>111</v>
      </c>
      <c r="H1" s="2" t="s">
        <v>7</v>
      </c>
      <c r="I1" s="2" t="s">
        <v>8</v>
      </c>
    </row>
    <row r="2" spans="1:9">
      <c r="A2" s="3" t="s">
        <v>11</v>
      </c>
      <c r="B2" s="3" t="s">
        <v>12</v>
      </c>
      <c r="C2" s="3" t="s">
        <v>13</v>
      </c>
      <c r="D2" s="3" t="str">
        <f>CONCATENATE(B2," ",C2)</f>
        <v>Redfall Arkane Studios</v>
      </c>
      <c r="E2" s="3" t="s">
        <v>14</v>
      </c>
      <c r="F2" s="4">
        <v>50000000</v>
      </c>
      <c r="G2" s="4">
        <v>80000000</v>
      </c>
      <c r="H2" s="5">
        <f>F2-G2</f>
        <v>-30000000</v>
      </c>
      <c r="I2" s="6">
        <f t="shared" ref="I2:I21" si="0">IF(H2&gt;0,H2/G2,0)</f>
        <v>0</v>
      </c>
    </row>
    <row r="3" spans="1:9">
      <c r="A3" s="3" t="s">
        <v>18</v>
      </c>
      <c r="B3" s="3" t="s">
        <v>19</v>
      </c>
      <c r="C3" s="3" t="s">
        <v>20</v>
      </c>
      <c r="D3" s="3" t="str">
        <f t="shared" ref="D3:D21" si="1">CONCATENATE(B3," ",C3)</f>
        <v>Fortnite Epic Games</v>
      </c>
      <c r="E3" s="3" t="s">
        <v>14</v>
      </c>
      <c r="F3" s="7">
        <v>9000000000</v>
      </c>
      <c r="G3" s="7">
        <v>100000000</v>
      </c>
      <c r="H3" s="5">
        <f t="shared" ref="H3:H21" si="2">F3-G3</f>
        <v>8900000000</v>
      </c>
      <c r="I3" s="6">
        <f t="shared" si="0"/>
        <v>89</v>
      </c>
    </row>
    <row r="4" spans="1:9">
      <c r="A4" s="3" t="s">
        <v>24</v>
      </c>
      <c r="B4" s="3" t="s">
        <v>25</v>
      </c>
      <c r="C4" s="3" t="s">
        <v>26</v>
      </c>
      <c r="D4" s="3" t="str">
        <f t="shared" si="1"/>
        <v>Marvel’s Avengers Crystal Dynamics</v>
      </c>
      <c r="E4" s="3" t="s">
        <v>14</v>
      </c>
      <c r="F4" s="7">
        <v>300000000</v>
      </c>
      <c r="G4" s="7">
        <v>500000000</v>
      </c>
      <c r="H4" s="5">
        <f t="shared" si="2"/>
        <v>-200000000</v>
      </c>
      <c r="I4" s="6">
        <f t="shared" si="0"/>
        <v>0</v>
      </c>
    </row>
    <row r="5" spans="1:9">
      <c r="A5" s="3" t="s">
        <v>29</v>
      </c>
      <c r="B5" s="3" t="s">
        <v>30</v>
      </c>
      <c r="C5" s="3" t="s">
        <v>31</v>
      </c>
      <c r="D5" s="3" t="str">
        <f t="shared" si="1"/>
        <v>Clash of Clans Supercell</v>
      </c>
      <c r="E5" s="3" t="s">
        <v>32</v>
      </c>
      <c r="F5" s="7">
        <v>5860000000</v>
      </c>
      <c r="G5" s="7">
        <v>12000000</v>
      </c>
      <c r="H5" s="5">
        <f t="shared" si="2"/>
        <v>5848000000</v>
      </c>
      <c r="I5" s="6">
        <f t="shared" si="0"/>
        <v>487.33333333333331</v>
      </c>
    </row>
    <row r="6" spans="1:9">
      <c r="A6" s="3" t="s">
        <v>35</v>
      </c>
      <c r="B6" s="3" t="s">
        <v>36</v>
      </c>
      <c r="C6" s="3" t="s">
        <v>37</v>
      </c>
      <c r="D6" s="3" t="str">
        <f t="shared" si="1"/>
        <v>Forspoken Square Enix</v>
      </c>
      <c r="E6" s="3" t="s">
        <v>38</v>
      </c>
      <c r="F6" s="7">
        <v>70000000</v>
      </c>
      <c r="G6" s="7">
        <v>100000000</v>
      </c>
      <c r="H6" s="5">
        <f t="shared" si="2"/>
        <v>-30000000</v>
      </c>
      <c r="I6" s="6">
        <f t="shared" si="0"/>
        <v>0</v>
      </c>
    </row>
    <row r="7" spans="1:9">
      <c r="A7" s="3" t="s">
        <v>40</v>
      </c>
      <c r="B7" s="3" t="s">
        <v>41</v>
      </c>
      <c r="C7" s="3" t="s">
        <v>42</v>
      </c>
      <c r="D7" s="3" t="str">
        <f t="shared" si="1"/>
        <v>Genshin Impact HoYoverse</v>
      </c>
      <c r="E7" s="3" t="s">
        <v>43</v>
      </c>
      <c r="F7" s="7">
        <v>4570000000</v>
      </c>
      <c r="G7" s="7">
        <v>200000000</v>
      </c>
      <c r="H7" s="5">
        <f t="shared" si="2"/>
        <v>4370000000</v>
      </c>
      <c r="I7" s="6">
        <f t="shared" si="0"/>
        <v>21.85</v>
      </c>
    </row>
    <row r="8" spans="1:9">
      <c r="A8" s="3" t="s">
        <v>46</v>
      </c>
      <c r="B8" s="3" t="s">
        <v>47</v>
      </c>
      <c r="C8" s="3" t="s">
        <v>48</v>
      </c>
      <c r="D8" s="3" t="str">
        <f t="shared" si="1"/>
        <v>Starfield Bethesda</v>
      </c>
      <c r="E8" s="3" t="s">
        <v>14</v>
      </c>
      <c r="F8" s="7">
        <v>600000000</v>
      </c>
      <c r="G8" s="7">
        <v>400000000</v>
      </c>
      <c r="H8" s="5">
        <f t="shared" si="2"/>
        <v>200000000</v>
      </c>
      <c r="I8" s="6">
        <f t="shared" si="0"/>
        <v>0.5</v>
      </c>
    </row>
    <row r="9" spans="1:9">
      <c r="A9" s="3" t="s">
        <v>51</v>
      </c>
      <c r="B9" s="3" t="s">
        <v>52</v>
      </c>
      <c r="C9" s="3" t="s">
        <v>53</v>
      </c>
      <c r="D9" s="3" t="str">
        <f t="shared" si="1"/>
        <v>Candy Crush Saga King</v>
      </c>
      <c r="E9" s="3" t="s">
        <v>54</v>
      </c>
      <c r="F9" s="7">
        <v>7690000000</v>
      </c>
      <c r="G9" s="7">
        <v>5000000</v>
      </c>
      <c r="H9" s="5">
        <f t="shared" si="2"/>
        <v>7685000000</v>
      </c>
      <c r="I9" s="6">
        <f t="shared" si="0"/>
        <v>1537</v>
      </c>
    </row>
    <row r="10" spans="1:9">
      <c r="A10" s="3" t="s">
        <v>57</v>
      </c>
      <c r="B10" s="3" t="s">
        <v>58</v>
      </c>
      <c r="C10" s="3" t="s">
        <v>59</v>
      </c>
      <c r="D10" s="3" t="str">
        <f t="shared" si="1"/>
        <v>Suicide Squad: KTJL Rocksteady</v>
      </c>
      <c r="E10" s="3" t="s">
        <v>60</v>
      </c>
      <c r="F10" s="7">
        <v>50000000</v>
      </c>
      <c r="G10" s="7">
        <v>200000000</v>
      </c>
      <c r="H10" s="5">
        <f t="shared" si="2"/>
        <v>-150000000</v>
      </c>
      <c r="I10" s="6">
        <f t="shared" si="0"/>
        <v>0</v>
      </c>
    </row>
    <row r="11" spans="1:9">
      <c r="A11" s="3" t="s">
        <v>61</v>
      </c>
      <c r="B11" s="3" t="s">
        <v>62</v>
      </c>
      <c r="C11" s="3" t="s">
        <v>63</v>
      </c>
      <c r="D11" s="3" t="str">
        <f t="shared" si="1"/>
        <v>Apex Legends Mobile Respawn / EA</v>
      </c>
      <c r="E11" s="3" t="s">
        <v>14</v>
      </c>
      <c r="F11" s="7">
        <v>100000000</v>
      </c>
      <c r="G11" s="7">
        <v>70000000</v>
      </c>
      <c r="H11" s="5">
        <f t="shared" si="2"/>
        <v>30000000</v>
      </c>
      <c r="I11" s="6">
        <f t="shared" si="0"/>
        <v>0.42857142857142855</v>
      </c>
    </row>
    <row r="12" spans="1:9">
      <c r="A12" s="3" t="s">
        <v>64</v>
      </c>
      <c r="B12" s="3" t="s">
        <v>65</v>
      </c>
      <c r="C12" s="3" t="s">
        <v>42</v>
      </c>
      <c r="D12" s="3" t="str">
        <f t="shared" si="1"/>
        <v>Honkai: Star Rail HoYoverse</v>
      </c>
      <c r="E12" s="3" t="s">
        <v>43</v>
      </c>
      <c r="F12" s="7">
        <v>1390000000</v>
      </c>
      <c r="G12" s="7">
        <v>140000000</v>
      </c>
      <c r="H12" s="5">
        <f t="shared" si="2"/>
        <v>1250000000</v>
      </c>
      <c r="I12" s="6">
        <f t="shared" si="0"/>
        <v>8.9285714285714288</v>
      </c>
    </row>
    <row r="13" spans="1:9">
      <c r="A13" s="3" t="s">
        <v>68</v>
      </c>
      <c r="B13" s="3" t="s">
        <v>69</v>
      </c>
      <c r="C13" s="3" t="s">
        <v>70</v>
      </c>
      <c r="D13" s="3" t="str">
        <f t="shared" si="1"/>
        <v>Babylon’s Fall PlatinumGames</v>
      </c>
      <c r="E13" s="3" t="s">
        <v>38</v>
      </c>
      <c r="F13" s="7">
        <v>5000000</v>
      </c>
      <c r="G13" s="7">
        <v>70000000</v>
      </c>
      <c r="H13" s="5">
        <f t="shared" si="2"/>
        <v>-65000000</v>
      </c>
      <c r="I13" s="6">
        <f t="shared" si="0"/>
        <v>0</v>
      </c>
    </row>
    <row r="14" spans="1:9">
      <c r="A14" s="3" t="s">
        <v>71</v>
      </c>
      <c r="B14" s="3" t="s">
        <v>72</v>
      </c>
      <c r="C14" s="3" t="s">
        <v>73</v>
      </c>
      <c r="D14" s="3" t="str">
        <f t="shared" si="1"/>
        <v>Pokémon GO Niantic</v>
      </c>
      <c r="E14" s="3" t="s">
        <v>14</v>
      </c>
      <c r="F14" s="7">
        <v>5990000000</v>
      </c>
      <c r="G14" s="7">
        <v>600000000</v>
      </c>
      <c r="H14" s="5">
        <f t="shared" si="2"/>
        <v>5390000000</v>
      </c>
      <c r="I14" s="6">
        <f t="shared" si="0"/>
        <v>8.9833333333333325</v>
      </c>
    </row>
    <row r="15" spans="1:9">
      <c r="A15" s="3" t="s">
        <v>75</v>
      </c>
      <c r="B15" s="3" t="s">
        <v>76</v>
      </c>
      <c r="C15" s="3" t="s">
        <v>77</v>
      </c>
      <c r="D15" s="3" t="str">
        <f t="shared" si="1"/>
        <v>Immortals of Aveum Ascendant Studios</v>
      </c>
      <c r="E15" s="3" t="s">
        <v>14</v>
      </c>
      <c r="F15" s="7">
        <v>30000000</v>
      </c>
      <c r="G15" s="7">
        <v>85000000</v>
      </c>
      <c r="H15" s="5">
        <f t="shared" si="2"/>
        <v>-55000000</v>
      </c>
      <c r="I15" s="6">
        <f t="shared" si="0"/>
        <v>0</v>
      </c>
    </row>
    <row r="16" spans="1:9">
      <c r="A16" s="3" t="s">
        <v>80</v>
      </c>
      <c r="B16" s="3" t="s">
        <v>81</v>
      </c>
      <c r="C16" s="3" t="s">
        <v>82</v>
      </c>
      <c r="D16" s="3" t="str">
        <f t="shared" si="1"/>
        <v>Baldur’s Gate 3 Larian Studios</v>
      </c>
      <c r="E16" s="3" t="s">
        <v>83</v>
      </c>
      <c r="F16" s="7">
        <v>650000000</v>
      </c>
      <c r="G16" s="7">
        <v>100000000</v>
      </c>
      <c r="H16" s="5">
        <f t="shared" si="2"/>
        <v>550000000</v>
      </c>
      <c r="I16" s="6">
        <f t="shared" si="0"/>
        <v>5.5</v>
      </c>
    </row>
    <row r="17" spans="1:10">
      <c r="A17" s="3" t="s">
        <v>85</v>
      </c>
      <c r="B17" s="3" t="s">
        <v>86</v>
      </c>
      <c r="C17" s="3" t="s">
        <v>87</v>
      </c>
      <c r="D17" s="3" t="str">
        <f t="shared" si="1"/>
        <v>Call of Duty: Mobile Activision</v>
      </c>
      <c r="E17" s="3" t="s">
        <v>43</v>
      </c>
      <c r="F17" s="7">
        <v>1810000000</v>
      </c>
      <c r="G17" s="7">
        <v>50000000</v>
      </c>
      <c r="H17" s="5">
        <f t="shared" si="2"/>
        <v>1760000000</v>
      </c>
      <c r="I17" s="6">
        <f t="shared" si="0"/>
        <v>35.200000000000003</v>
      </c>
    </row>
    <row r="18" spans="1:10">
      <c r="A18" s="3" t="s">
        <v>89</v>
      </c>
      <c r="B18" s="3" t="s">
        <v>90</v>
      </c>
      <c r="C18" s="3" t="s">
        <v>91</v>
      </c>
      <c r="D18" s="3" t="str">
        <f t="shared" si="1"/>
        <v>The Lord of the Rings: Gollum Daedalic Entertainment</v>
      </c>
      <c r="E18" s="3" t="s">
        <v>92</v>
      </c>
      <c r="F18" s="7">
        <v>10000000</v>
      </c>
      <c r="G18" s="7">
        <v>50000000</v>
      </c>
      <c r="H18" s="5">
        <f t="shared" si="2"/>
        <v>-40000000</v>
      </c>
      <c r="I18" s="6">
        <f t="shared" si="0"/>
        <v>0</v>
      </c>
    </row>
    <row r="19" spans="1:10">
      <c r="A19" s="3" t="s">
        <v>94</v>
      </c>
      <c r="B19" s="3" t="s">
        <v>95</v>
      </c>
      <c r="C19" s="3" t="s">
        <v>96</v>
      </c>
      <c r="D19" s="3" t="str">
        <f t="shared" si="1"/>
        <v>Cyberpunk 2077 CD Projekt Red</v>
      </c>
      <c r="E19" s="3" t="s">
        <v>97</v>
      </c>
      <c r="F19" s="7">
        <v>750000000</v>
      </c>
      <c r="G19" s="7">
        <v>330000000</v>
      </c>
      <c r="H19" s="5">
        <f t="shared" si="2"/>
        <v>420000000</v>
      </c>
      <c r="I19" s="6">
        <f t="shared" si="0"/>
        <v>1.2727272727272727</v>
      </c>
    </row>
    <row r="20" spans="1:10">
      <c r="A20" s="3" t="s">
        <v>100</v>
      </c>
      <c r="B20" s="3" t="s">
        <v>101</v>
      </c>
      <c r="C20" s="3" t="s">
        <v>102</v>
      </c>
      <c r="D20" s="3" t="str">
        <f t="shared" si="1"/>
        <v>EA Sports FC 24 Electronic Arts</v>
      </c>
      <c r="E20" s="3" t="s">
        <v>103</v>
      </c>
      <c r="F20" s="7">
        <v>1200000000</v>
      </c>
      <c r="G20" s="7">
        <v>250000000</v>
      </c>
      <c r="H20" s="5">
        <f t="shared" si="2"/>
        <v>950000000</v>
      </c>
      <c r="I20" s="6">
        <f t="shared" si="0"/>
        <v>3.8</v>
      </c>
    </row>
    <row r="21" spans="1:10">
      <c r="A21" s="3" t="s">
        <v>106</v>
      </c>
      <c r="B21" s="3" t="s">
        <v>107</v>
      </c>
      <c r="C21" s="3" t="s">
        <v>108</v>
      </c>
      <c r="D21" s="3" t="str">
        <f t="shared" si="1"/>
        <v>Diablo IV Blizzard Entertainment</v>
      </c>
      <c r="E21" s="3" t="s">
        <v>14</v>
      </c>
      <c r="F21" s="7">
        <v>800000000</v>
      </c>
      <c r="G21" s="7">
        <v>300000000</v>
      </c>
      <c r="H21" s="5">
        <f t="shared" si="2"/>
        <v>500000000</v>
      </c>
      <c r="I21" s="6">
        <f t="shared" si="0"/>
        <v>1.6666666666666667</v>
      </c>
    </row>
    <row r="22" spans="1:10">
      <c r="F22" s="11"/>
      <c r="H22" s="10"/>
    </row>
    <row r="23" spans="1:10">
      <c r="F23" s="10"/>
    </row>
    <row r="27" spans="1:10" ht="15" thickBot="1">
      <c r="I27" s="17"/>
    </row>
    <row r="28" spans="1:10" ht="15.75" thickBot="1">
      <c r="E28" s="39"/>
      <c r="F28" s="40" t="s">
        <v>126</v>
      </c>
      <c r="G28" s="41" t="s">
        <v>125</v>
      </c>
      <c r="H28" s="17"/>
      <c r="I28" s="40" t="s">
        <v>127</v>
      </c>
      <c r="J28" s="44" t="s">
        <v>128</v>
      </c>
    </row>
    <row r="29" spans="1:10" ht="20.25">
      <c r="A29" s="38" t="s">
        <v>122</v>
      </c>
      <c r="B29" s="9" t="s">
        <v>112</v>
      </c>
      <c r="C29" t="s">
        <v>117</v>
      </c>
      <c r="E29" s="31" t="s">
        <v>14</v>
      </c>
      <c r="F29" s="29">
        <f>SUMIF($E$2:$E$21,$E29,F$2:F$21)</f>
        <v>16870000000</v>
      </c>
      <c r="G29" s="30">
        <f>SUMIF($E$2:$E$21,$E29,G$2:G$21)</f>
        <v>2135000000</v>
      </c>
      <c r="I29" s="32">
        <f>F29/F$41</f>
        <v>2108750000</v>
      </c>
      <c r="J29" s="33">
        <f>G29/F41</f>
        <v>266875000</v>
      </c>
    </row>
    <row r="30" spans="1:10" ht="20.25">
      <c r="A30" s="38" t="s">
        <v>123</v>
      </c>
      <c r="B30" s="8" t="s">
        <v>17</v>
      </c>
      <c r="C30" t="s">
        <v>117</v>
      </c>
      <c r="E30" s="24" t="s">
        <v>32</v>
      </c>
      <c r="F30" s="7">
        <f t="shared" ref="F30:F38" si="3">SUMIF($E$2:$E$21,E30,$F$2:$F$21)</f>
        <v>5860000000</v>
      </c>
      <c r="G30" s="20">
        <f t="shared" ref="G30:G38" si="4">SUMIF($E$2:$E$21,$E30,G$2:G$21)</f>
        <v>12000000</v>
      </c>
      <c r="I30" s="34">
        <f t="shared" ref="I30:I39" si="5">F30/F42</f>
        <v>5860000000</v>
      </c>
      <c r="J30" s="35">
        <f>G30/F42</f>
        <v>12000000</v>
      </c>
    </row>
    <row r="31" spans="1:10" ht="20.25">
      <c r="A31" s="38" t="s">
        <v>124</v>
      </c>
      <c r="B31" s="9" t="s">
        <v>23</v>
      </c>
      <c r="C31" t="s">
        <v>117</v>
      </c>
      <c r="E31" s="24" t="s">
        <v>38</v>
      </c>
      <c r="F31" s="7">
        <f t="shared" si="3"/>
        <v>75000000</v>
      </c>
      <c r="G31" s="20">
        <f t="shared" si="4"/>
        <v>170000000</v>
      </c>
      <c r="I31" s="34">
        <f t="shared" si="5"/>
        <v>37500000</v>
      </c>
      <c r="J31" s="35">
        <f t="shared" ref="J31:J38" si="6">G31/F43</f>
        <v>85000000</v>
      </c>
    </row>
    <row r="32" spans="1:10" ht="15">
      <c r="E32" s="24" t="s">
        <v>43</v>
      </c>
      <c r="F32" s="7">
        <f t="shared" si="3"/>
        <v>7770000000</v>
      </c>
      <c r="G32" s="20">
        <f t="shared" si="4"/>
        <v>390000000</v>
      </c>
      <c r="I32" s="34">
        <f t="shared" si="5"/>
        <v>2590000000</v>
      </c>
      <c r="J32" s="35">
        <f t="shared" si="6"/>
        <v>130000000</v>
      </c>
    </row>
    <row r="33" spans="5:10" ht="15">
      <c r="E33" s="24" t="s">
        <v>54</v>
      </c>
      <c r="F33" s="7">
        <f t="shared" si="3"/>
        <v>7690000000</v>
      </c>
      <c r="G33" s="20">
        <f t="shared" si="4"/>
        <v>5000000</v>
      </c>
      <c r="I33" s="34">
        <f t="shared" si="5"/>
        <v>7690000000</v>
      </c>
      <c r="J33" s="35">
        <f t="shared" si="6"/>
        <v>5000000</v>
      </c>
    </row>
    <row r="34" spans="5:10" ht="15">
      <c r="E34" s="24" t="s">
        <v>60</v>
      </c>
      <c r="F34" s="7">
        <f t="shared" si="3"/>
        <v>50000000</v>
      </c>
      <c r="G34" s="20">
        <f t="shared" si="4"/>
        <v>200000000</v>
      </c>
      <c r="I34" s="34">
        <f t="shared" si="5"/>
        <v>50000000</v>
      </c>
      <c r="J34" s="35">
        <f t="shared" si="6"/>
        <v>200000000</v>
      </c>
    </row>
    <row r="35" spans="5:10" ht="15">
      <c r="E35" s="24" t="s">
        <v>92</v>
      </c>
      <c r="F35" s="7">
        <f t="shared" si="3"/>
        <v>10000000</v>
      </c>
      <c r="G35" s="20">
        <f t="shared" si="4"/>
        <v>50000000</v>
      </c>
      <c r="I35" s="34">
        <f t="shared" si="5"/>
        <v>10000000</v>
      </c>
      <c r="J35" s="35">
        <f t="shared" si="6"/>
        <v>50000000</v>
      </c>
    </row>
    <row r="36" spans="5:10" ht="15">
      <c r="E36" s="24" t="s">
        <v>97</v>
      </c>
      <c r="F36" s="7">
        <f t="shared" si="3"/>
        <v>750000000</v>
      </c>
      <c r="G36" s="20">
        <f t="shared" si="4"/>
        <v>330000000</v>
      </c>
      <c r="I36" s="34">
        <f t="shared" si="5"/>
        <v>750000000</v>
      </c>
      <c r="J36" s="35">
        <f t="shared" si="6"/>
        <v>330000000</v>
      </c>
    </row>
    <row r="37" spans="5:10" ht="15">
      <c r="E37" s="24" t="s">
        <v>103</v>
      </c>
      <c r="F37" s="7">
        <f t="shared" si="3"/>
        <v>1200000000</v>
      </c>
      <c r="G37" s="20">
        <f t="shared" si="4"/>
        <v>250000000</v>
      </c>
      <c r="I37" s="34">
        <f t="shared" si="5"/>
        <v>1200000000</v>
      </c>
      <c r="J37" s="35">
        <f t="shared" si="6"/>
        <v>250000000</v>
      </c>
    </row>
    <row r="38" spans="5:10" ht="15.75" thickBot="1">
      <c r="E38" s="25" t="s">
        <v>83</v>
      </c>
      <c r="F38" s="22">
        <f t="shared" si="3"/>
        <v>650000000</v>
      </c>
      <c r="G38" s="23">
        <f t="shared" si="4"/>
        <v>100000000</v>
      </c>
      <c r="I38" s="36">
        <f t="shared" si="5"/>
        <v>650000000</v>
      </c>
      <c r="J38" s="37">
        <f t="shared" si="6"/>
        <v>100000000</v>
      </c>
    </row>
    <row r="39" spans="5:10" ht="15" thickBot="1">
      <c r="F39" s="18">
        <f>SUM(F29:F38)</f>
        <v>40925000000</v>
      </c>
      <c r="G39" s="18">
        <f>SUM(G29:G38)</f>
        <v>3642000000</v>
      </c>
      <c r="I39" s="1"/>
    </row>
    <row r="40" spans="5:10" ht="15" thickBot="1">
      <c r="E40" s="42"/>
      <c r="F40" s="43" t="s">
        <v>129</v>
      </c>
    </row>
    <row r="41" spans="5:10" ht="15">
      <c r="E41" s="26" t="s">
        <v>14</v>
      </c>
      <c r="F41" s="27">
        <f>COUNTIF($D$2:$E$21,E41)</f>
        <v>8</v>
      </c>
    </row>
    <row r="42" spans="5:10" ht="15">
      <c r="E42" s="24" t="s">
        <v>32</v>
      </c>
      <c r="F42" s="28">
        <f>COUNTIF($D$2:$E$21,E42)</f>
        <v>1</v>
      </c>
    </row>
    <row r="43" spans="5:10" ht="15">
      <c r="E43" s="24" t="s">
        <v>38</v>
      </c>
      <c r="F43" s="28">
        <f t="shared" ref="F43:F50" si="7">COUNTIF($D$2:$E$21,E43)</f>
        <v>2</v>
      </c>
    </row>
    <row r="44" spans="5:10" ht="15">
      <c r="E44" s="24" t="s">
        <v>43</v>
      </c>
      <c r="F44" s="28">
        <f t="shared" si="7"/>
        <v>3</v>
      </c>
    </row>
    <row r="45" spans="5:10" ht="15">
      <c r="E45" s="24" t="s">
        <v>54</v>
      </c>
      <c r="F45" s="28">
        <f t="shared" si="7"/>
        <v>1</v>
      </c>
    </row>
    <row r="46" spans="5:10" ht="15">
      <c r="E46" s="24" t="s">
        <v>60</v>
      </c>
      <c r="F46" s="28">
        <f t="shared" si="7"/>
        <v>1</v>
      </c>
    </row>
    <row r="47" spans="5:10" ht="15">
      <c r="E47" s="24" t="s">
        <v>92</v>
      </c>
      <c r="F47" s="28">
        <f t="shared" si="7"/>
        <v>1</v>
      </c>
    </row>
    <row r="48" spans="5:10" ht="15">
      <c r="E48" s="24" t="s">
        <v>97</v>
      </c>
      <c r="F48" s="28">
        <f t="shared" si="7"/>
        <v>1</v>
      </c>
    </row>
    <row r="49" spans="5:6" ht="15">
      <c r="E49" s="24" t="s">
        <v>103</v>
      </c>
      <c r="F49" s="28">
        <f t="shared" si="7"/>
        <v>1</v>
      </c>
    </row>
    <row r="50" spans="5:6" ht="15.75" thickBot="1">
      <c r="E50" s="25" t="s">
        <v>83</v>
      </c>
      <c r="F50" s="28">
        <f t="shared" si="7"/>
        <v>1</v>
      </c>
    </row>
  </sheetData>
  <conditionalFormatting sqref="H2:H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F22">
    <cfRule type="cellIs" dxfId="9" priority="3" operator="lessThan">
      <formula>0</formula>
    </cfRule>
    <cfRule type="cellIs" dxfId="8" priority="4" operator="greaterThan">
      <formula>0</formula>
    </cfRule>
  </conditionalFormatting>
  <conditionalFormatting sqref="F23">
    <cfRule type="cellIs" dxfId="7" priority="1" operator="lessThan">
      <formula>0</formula>
    </cfRule>
    <cfRule type="cellIs" dxfId="6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showGridLines="0" tabSelected="1" zoomScale="90" zoomScaleNormal="90" workbookViewId="0">
      <selection activeCell="D43" sqref="D43"/>
    </sheetView>
  </sheetViews>
  <sheetFormatPr defaultRowHeight="14.25"/>
  <cols>
    <col min="1" max="1" width="6.375" bestFit="1" customWidth="1"/>
    <col min="2" max="2" width="57.25" customWidth="1"/>
    <col min="3" max="3" width="20.125" bestFit="1" customWidth="1"/>
    <col min="4" max="4" width="31.375" customWidth="1"/>
    <col min="5" max="5" width="16.5" bestFit="1" customWidth="1"/>
    <col min="6" max="6" width="24.25" customWidth="1"/>
    <col min="7" max="7" width="22.75" bestFit="1" customWidth="1"/>
    <col min="8" max="8" width="17.625" bestFit="1" customWidth="1"/>
    <col min="9" max="9" width="17.25" bestFit="1" customWidth="1"/>
    <col min="10" max="10" width="15.625" bestFit="1" customWidth="1"/>
    <col min="12" max="12" width="47.375" bestFit="1" customWidth="1"/>
  </cols>
  <sheetData>
    <row r="1" spans="1:9" ht="15.75" thickBot="1">
      <c r="A1" s="56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7" t="s">
        <v>110</v>
      </c>
      <c r="G1" s="57" t="s">
        <v>111</v>
      </c>
      <c r="H1" s="57" t="s">
        <v>7</v>
      </c>
      <c r="I1" s="58" t="s">
        <v>8</v>
      </c>
    </row>
    <row r="2" spans="1:9">
      <c r="A2" s="52" t="s">
        <v>11</v>
      </c>
      <c r="B2" s="53" t="s">
        <v>62</v>
      </c>
      <c r="C2" s="53" t="s">
        <v>63</v>
      </c>
      <c r="D2" s="53" t="str">
        <f>CONCATENATE(B2," ",C2)</f>
        <v>Apex Legends Mobile Respawn / EA</v>
      </c>
      <c r="E2" s="53" t="s">
        <v>14</v>
      </c>
      <c r="F2" s="29">
        <v>100000000</v>
      </c>
      <c r="G2" s="29">
        <v>70000000</v>
      </c>
      <c r="H2" s="54">
        <f>F2-G2</f>
        <v>30000000</v>
      </c>
      <c r="I2" s="55">
        <f>IF(H2&gt;0,H2/G2,0)</f>
        <v>0.42857142857142855</v>
      </c>
    </row>
    <row r="3" spans="1:9">
      <c r="A3" s="19" t="s">
        <v>18</v>
      </c>
      <c r="B3" s="3" t="s">
        <v>69</v>
      </c>
      <c r="C3" s="3" t="s">
        <v>70</v>
      </c>
      <c r="D3" s="3" t="str">
        <f>CONCATENATE(B3," ",C3)</f>
        <v>Babylon’s Fall PlatinumGames</v>
      </c>
      <c r="E3" s="3" t="s">
        <v>38</v>
      </c>
      <c r="F3" s="7">
        <v>5000000</v>
      </c>
      <c r="G3" s="7">
        <v>70000000</v>
      </c>
      <c r="H3" s="5">
        <f>F3-G3</f>
        <v>-65000000</v>
      </c>
      <c r="I3" s="48">
        <f>IF(H3&gt;0,H3/G3,0)</f>
        <v>0</v>
      </c>
    </row>
    <row r="4" spans="1:9">
      <c r="A4" s="19" t="s">
        <v>24</v>
      </c>
      <c r="B4" s="3" t="s">
        <v>81</v>
      </c>
      <c r="C4" s="3" t="s">
        <v>82</v>
      </c>
      <c r="D4" s="3" t="str">
        <f>CONCATENATE(B4," ",C4)</f>
        <v>Baldur’s Gate 3 Larian Studios</v>
      </c>
      <c r="E4" s="3" t="s">
        <v>83</v>
      </c>
      <c r="F4" s="7">
        <v>650000000</v>
      </c>
      <c r="G4" s="7">
        <v>100000000</v>
      </c>
      <c r="H4" s="5">
        <f>F4-G4</f>
        <v>550000000</v>
      </c>
      <c r="I4" s="48">
        <f>IF(H4&gt;0,H4/G4,0)</f>
        <v>5.5</v>
      </c>
    </row>
    <row r="5" spans="1:9">
      <c r="A5" s="19" t="s">
        <v>29</v>
      </c>
      <c r="B5" s="3" t="s">
        <v>86</v>
      </c>
      <c r="C5" s="3" t="s">
        <v>87</v>
      </c>
      <c r="D5" s="3" t="str">
        <f>CONCATENATE(B5," ",C5)</f>
        <v>Call of Duty: Mobile Activision</v>
      </c>
      <c r="E5" s="3" t="s">
        <v>43</v>
      </c>
      <c r="F5" s="7">
        <v>1810000000</v>
      </c>
      <c r="G5" s="7">
        <v>50000000</v>
      </c>
      <c r="H5" s="5">
        <f>F5-G5</f>
        <v>1760000000</v>
      </c>
      <c r="I5" s="48">
        <f>IF(H5&gt;0,H5/G5,0)</f>
        <v>35.200000000000003</v>
      </c>
    </row>
    <row r="6" spans="1:9">
      <c r="A6" s="19" t="s">
        <v>35</v>
      </c>
      <c r="B6" s="3" t="s">
        <v>52</v>
      </c>
      <c r="C6" s="3" t="s">
        <v>53</v>
      </c>
      <c r="D6" s="3" t="str">
        <f>CONCATENATE(B6," ",C6)</f>
        <v>Candy Crush Saga King</v>
      </c>
      <c r="E6" s="3" t="s">
        <v>54</v>
      </c>
      <c r="F6" s="7">
        <v>7690000000</v>
      </c>
      <c r="G6" s="7">
        <v>5000000</v>
      </c>
      <c r="H6" s="5">
        <f>F6-G6</f>
        <v>7685000000</v>
      </c>
      <c r="I6" s="48">
        <f>IF(H6&gt;0,H6/G6,0)</f>
        <v>1537</v>
      </c>
    </row>
    <row r="7" spans="1:9">
      <c r="A7" s="19" t="s">
        <v>40</v>
      </c>
      <c r="B7" s="3" t="s">
        <v>30</v>
      </c>
      <c r="C7" s="3" t="s">
        <v>31</v>
      </c>
      <c r="D7" s="3" t="str">
        <f>CONCATENATE(B7," ",C7)</f>
        <v>Clash of Clans Supercell</v>
      </c>
      <c r="E7" s="3" t="s">
        <v>32</v>
      </c>
      <c r="F7" s="7">
        <v>5860000000</v>
      </c>
      <c r="G7" s="7">
        <v>12000000</v>
      </c>
      <c r="H7" s="5">
        <f>F7-G7</f>
        <v>5848000000</v>
      </c>
      <c r="I7" s="48">
        <f>IF(H7&gt;0,H7/G7,0)</f>
        <v>487.33333333333331</v>
      </c>
    </row>
    <row r="8" spans="1:9">
      <c r="A8" s="19" t="s">
        <v>46</v>
      </c>
      <c r="B8" s="3" t="s">
        <v>95</v>
      </c>
      <c r="C8" s="3" t="s">
        <v>96</v>
      </c>
      <c r="D8" s="3" t="str">
        <f>CONCATENATE(B8," ",C8)</f>
        <v>Cyberpunk 2077 CD Projekt Red</v>
      </c>
      <c r="E8" s="3" t="s">
        <v>97</v>
      </c>
      <c r="F8" s="7">
        <v>750000000</v>
      </c>
      <c r="G8" s="7">
        <v>330000000</v>
      </c>
      <c r="H8" s="5">
        <f>F8-G8</f>
        <v>420000000</v>
      </c>
      <c r="I8" s="48">
        <f>IF(H8&gt;0,H8/G8,0)</f>
        <v>1.2727272727272727</v>
      </c>
    </row>
    <row r="9" spans="1:9">
      <c r="A9" s="19" t="s">
        <v>51</v>
      </c>
      <c r="B9" s="3" t="s">
        <v>107</v>
      </c>
      <c r="C9" s="3" t="s">
        <v>108</v>
      </c>
      <c r="D9" s="3" t="str">
        <f>CONCATENATE(B9," ",C9)</f>
        <v>Diablo IV Blizzard Entertainment</v>
      </c>
      <c r="E9" s="3" t="s">
        <v>14</v>
      </c>
      <c r="F9" s="7">
        <v>800000000</v>
      </c>
      <c r="G9" s="7">
        <v>300000000</v>
      </c>
      <c r="H9" s="5">
        <f>F9-G9</f>
        <v>500000000</v>
      </c>
      <c r="I9" s="48">
        <f>IF(H9&gt;0,H9/G9,0)</f>
        <v>1.6666666666666667</v>
      </c>
    </row>
    <row r="10" spans="1:9">
      <c r="A10" s="19" t="s">
        <v>57</v>
      </c>
      <c r="B10" s="3" t="s">
        <v>101</v>
      </c>
      <c r="C10" s="3" t="s">
        <v>102</v>
      </c>
      <c r="D10" s="3" t="str">
        <f>CONCATENATE(B10," ",C10)</f>
        <v>EA Sports FC 24 Electronic Arts</v>
      </c>
      <c r="E10" s="3" t="s">
        <v>103</v>
      </c>
      <c r="F10" s="7">
        <v>1200000000</v>
      </c>
      <c r="G10" s="7">
        <v>250000000</v>
      </c>
      <c r="H10" s="5">
        <f>F10-G10</f>
        <v>950000000</v>
      </c>
      <c r="I10" s="48">
        <f>IF(H10&gt;0,H10/G10,0)</f>
        <v>3.8</v>
      </c>
    </row>
    <row r="11" spans="1:9">
      <c r="A11" s="19" t="s">
        <v>61</v>
      </c>
      <c r="B11" s="3" t="s">
        <v>36</v>
      </c>
      <c r="C11" s="3" t="s">
        <v>37</v>
      </c>
      <c r="D11" s="3" t="str">
        <f>CONCATENATE(B11," ",C11)</f>
        <v>Forspoken Square Enix</v>
      </c>
      <c r="E11" s="3" t="s">
        <v>38</v>
      </c>
      <c r="F11" s="7">
        <v>70000000</v>
      </c>
      <c r="G11" s="7">
        <v>100000000</v>
      </c>
      <c r="H11" s="5">
        <f>F11-G11</f>
        <v>-30000000</v>
      </c>
      <c r="I11" s="48">
        <f>IF(H11&gt;0,H11/G11,0)</f>
        <v>0</v>
      </c>
    </row>
    <row r="12" spans="1:9">
      <c r="A12" s="19" t="s">
        <v>64</v>
      </c>
      <c r="B12" s="3" t="s">
        <v>19</v>
      </c>
      <c r="C12" s="3" t="s">
        <v>20</v>
      </c>
      <c r="D12" s="3" t="str">
        <f>CONCATENATE(B12," ",C12)</f>
        <v>Fortnite Epic Games</v>
      </c>
      <c r="E12" s="3" t="s">
        <v>14</v>
      </c>
      <c r="F12" s="7">
        <v>9000000000</v>
      </c>
      <c r="G12" s="7">
        <v>100000000</v>
      </c>
      <c r="H12" s="5">
        <f>F12-G12</f>
        <v>8900000000</v>
      </c>
      <c r="I12" s="48">
        <f>IF(H12&gt;0,H12/G12,0)</f>
        <v>89</v>
      </c>
    </row>
    <row r="13" spans="1:9">
      <c r="A13" s="19" t="s">
        <v>68</v>
      </c>
      <c r="B13" s="3" t="s">
        <v>41</v>
      </c>
      <c r="C13" s="3" t="s">
        <v>42</v>
      </c>
      <c r="D13" s="3" t="str">
        <f>CONCATENATE(B13," ",C13)</f>
        <v>Genshin Impact HoYoverse</v>
      </c>
      <c r="E13" s="3" t="s">
        <v>43</v>
      </c>
      <c r="F13" s="7">
        <v>4570000000</v>
      </c>
      <c r="G13" s="7">
        <v>200000000</v>
      </c>
      <c r="H13" s="5">
        <f>F13-G13</f>
        <v>4370000000</v>
      </c>
      <c r="I13" s="48">
        <f>IF(H13&gt;0,H13/G13,0)</f>
        <v>21.85</v>
      </c>
    </row>
    <row r="14" spans="1:9">
      <c r="A14" s="19" t="s">
        <v>71</v>
      </c>
      <c r="B14" s="3" t="s">
        <v>65</v>
      </c>
      <c r="C14" s="3" t="s">
        <v>42</v>
      </c>
      <c r="D14" s="3" t="str">
        <f>CONCATENATE(B14," ",C14)</f>
        <v>Honkai: Star Rail HoYoverse</v>
      </c>
      <c r="E14" s="3" t="s">
        <v>43</v>
      </c>
      <c r="F14" s="7">
        <v>1390000000</v>
      </c>
      <c r="G14" s="7">
        <v>140000000</v>
      </c>
      <c r="H14" s="5">
        <f>F14-G14</f>
        <v>1250000000</v>
      </c>
      <c r="I14" s="48">
        <f>IF(H14&gt;0,H14/G14,0)</f>
        <v>8.9285714285714288</v>
      </c>
    </row>
    <row r="15" spans="1:9">
      <c r="A15" s="19" t="s">
        <v>75</v>
      </c>
      <c r="B15" s="3" t="s">
        <v>76</v>
      </c>
      <c r="C15" s="3" t="s">
        <v>77</v>
      </c>
      <c r="D15" s="3" t="str">
        <f>CONCATENATE(B15," ",C15)</f>
        <v>Immortals of Aveum Ascendant Studios</v>
      </c>
      <c r="E15" s="3" t="s">
        <v>14</v>
      </c>
      <c r="F15" s="7">
        <v>30000000</v>
      </c>
      <c r="G15" s="7">
        <v>85000000</v>
      </c>
      <c r="H15" s="5">
        <f>F15-G15</f>
        <v>-55000000</v>
      </c>
      <c r="I15" s="48">
        <f>IF(H15&gt;0,H15/G15,0)</f>
        <v>0</v>
      </c>
    </row>
    <row r="16" spans="1:9">
      <c r="A16" s="19" t="s">
        <v>80</v>
      </c>
      <c r="B16" s="3" t="s">
        <v>25</v>
      </c>
      <c r="C16" s="3" t="s">
        <v>26</v>
      </c>
      <c r="D16" s="3" t="str">
        <f>CONCATENATE(B16," ",C16)</f>
        <v>Marvel’s Avengers Crystal Dynamics</v>
      </c>
      <c r="E16" s="3" t="s">
        <v>14</v>
      </c>
      <c r="F16" s="7">
        <v>300000000</v>
      </c>
      <c r="G16" s="7">
        <v>500000000</v>
      </c>
      <c r="H16" s="5">
        <f>F16-G16</f>
        <v>-200000000</v>
      </c>
      <c r="I16" s="48">
        <f>IF(H16&gt;0,H16/G16,0)</f>
        <v>0</v>
      </c>
    </row>
    <row r="17" spans="1:9">
      <c r="A17" s="19" t="s">
        <v>85</v>
      </c>
      <c r="B17" s="3" t="s">
        <v>72</v>
      </c>
      <c r="C17" s="3" t="s">
        <v>73</v>
      </c>
      <c r="D17" s="3" t="str">
        <f>CONCATENATE(B17," ",C17)</f>
        <v>Pokémon GO Niantic</v>
      </c>
      <c r="E17" s="3" t="s">
        <v>14</v>
      </c>
      <c r="F17" s="7">
        <v>5990000000</v>
      </c>
      <c r="G17" s="7">
        <v>600000000</v>
      </c>
      <c r="H17" s="5">
        <f>F17-G17</f>
        <v>5390000000</v>
      </c>
      <c r="I17" s="48">
        <f>IF(H17&gt;0,H17/G17,0)</f>
        <v>8.9833333333333325</v>
      </c>
    </row>
    <row r="18" spans="1:9">
      <c r="A18" s="19" t="s">
        <v>89</v>
      </c>
      <c r="B18" s="3" t="s">
        <v>12</v>
      </c>
      <c r="C18" s="3" t="s">
        <v>13</v>
      </c>
      <c r="D18" s="3" t="str">
        <f>CONCATENATE(B18," ",C18)</f>
        <v>Redfall Arkane Studios</v>
      </c>
      <c r="E18" s="3" t="s">
        <v>14</v>
      </c>
      <c r="F18" s="4">
        <v>50000000</v>
      </c>
      <c r="G18" s="4">
        <v>80000000</v>
      </c>
      <c r="H18" s="5">
        <f>F18-G18</f>
        <v>-30000000</v>
      </c>
      <c r="I18" s="48">
        <f>IF(H18&gt;0,H18/G18,0)</f>
        <v>0</v>
      </c>
    </row>
    <row r="19" spans="1:9">
      <c r="A19" s="19" t="s">
        <v>94</v>
      </c>
      <c r="B19" s="3" t="s">
        <v>47</v>
      </c>
      <c r="C19" s="3" t="s">
        <v>48</v>
      </c>
      <c r="D19" s="3" t="str">
        <f>CONCATENATE(B19," ",C19)</f>
        <v>Starfield Bethesda</v>
      </c>
      <c r="E19" s="3" t="s">
        <v>14</v>
      </c>
      <c r="F19" s="7">
        <v>600000000</v>
      </c>
      <c r="G19" s="7">
        <v>400000000</v>
      </c>
      <c r="H19" s="5">
        <f>F19-G19</f>
        <v>200000000</v>
      </c>
      <c r="I19" s="48">
        <f>IF(H19&gt;0,H19/G19,0)</f>
        <v>0.5</v>
      </c>
    </row>
    <row r="20" spans="1:9">
      <c r="A20" s="19" t="s">
        <v>100</v>
      </c>
      <c r="B20" s="3" t="s">
        <v>58</v>
      </c>
      <c r="C20" s="3" t="s">
        <v>59</v>
      </c>
      <c r="D20" s="3" t="str">
        <f>CONCATENATE(B20," ",C20)</f>
        <v>Suicide Squad: KTJL Rocksteady</v>
      </c>
      <c r="E20" s="3" t="s">
        <v>60</v>
      </c>
      <c r="F20" s="7">
        <v>50000000</v>
      </c>
      <c r="G20" s="7">
        <v>200000000</v>
      </c>
      <c r="H20" s="5">
        <f>F20-G20</f>
        <v>-150000000</v>
      </c>
      <c r="I20" s="48">
        <f>IF(H20&gt;0,H20/G20,0)</f>
        <v>0</v>
      </c>
    </row>
    <row r="21" spans="1:9" ht="15" thickBot="1">
      <c r="A21" s="21" t="s">
        <v>106</v>
      </c>
      <c r="B21" s="49" t="s">
        <v>90</v>
      </c>
      <c r="C21" s="49" t="s">
        <v>91</v>
      </c>
      <c r="D21" s="49" t="str">
        <f>CONCATENATE(B21," ",C21)</f>
        <v>The Lord of the Rings: Gollum Daedalic Entertainment</v>
      </c>
      <c r="E21" s="49" t="s">
        <v>92</v>
      </c>
      <c r="F21" s="22">
        <v>10000000</v>
      </c>
      <c r="G21" s="22">
        <v>50000000</v>
      </c>
      <c r="H21" s="50">
        <f>F21-G21</f>
        <v>-40000000</v>
      </c>
      <c r="I21" s="51">
        <f>IF(H21&gt;0,H21/G21,0)</f>
        <v>0</v>
      </c>
    </row>
    <row r="22" spans="1:9">
      <c r="E22" s="45"/>
      <c r="F22" s="46"/>
      <c r="G22" s="45"/>
      <c r="H22" s="47"/>
      <c r="I22" s="45"/>
    </row>
    <row r="23" spans="1:9">
      <c r="E23" s="45"/>
      <c r="F23" s="46"/>
      <c r="G23" s="45"/>
      <c r="H23" s="47"/>
      <c r="I23" s="45"/>
    </row>
    <row r="24" spans="1:9" ht="20.25">
      <c r="A24" s="38" t="s">
        <v>122</v>
      </c>
      <c r="B24" s="75" t="s">
        <v>112</v>
      </c>
      <c r="C24" s="75"/>
      <c r="D24" s="75"/>
      <c r="E24" s="45"/>
      <c r="F24" s="46"/>
      <c r="G24" s="45"/>
      <c r="H24" s="47"/>
      <c r="I24" s="45"/>
    </row>
    <row r="25" spans="1:9" ht="20.25">
      <c r="A25" s="38" t="s">
        <v>123</v>
      </c>
      <c r="B25" s="76" t="s">
        <v>17</v>
      </c>
      <c r="C25" s="76"/>
      <c r="D25" s="76"/>
      <c r="E25" s="45"/>
      <c r="F25" s="46"/>
      <c r="G25" s="45"/>
      <c r="H25" s="47"/>
      <c r="I25" s="45"/>
    </row>
    <row r="26" spans="1:9" ht="20.25">
      <c r="A26" s="38" t="s">
        <v>124</v>
      </c>
      <c r="B26" s="75" t="s">
        <v>23</v>
      </c>
      <c r="C26" s="75"/>
      <c r="D26" s="75"/>
      <c r="E26" s="45"/>
      <c r="F26" s="47"/>
      <c r="G26" s="45"/>
      <c r="H26" s="45"/>
      <c r="I26" s="45"/>
    </row>
    <row r="28" spans="1:9" ht="15" thickBot="1">
      <c r="I28" s="17"/>
    </row>
    <row r="29" spans="1:9" ht="15.75" thickBot="1">
      <c r="B29" s="79" t="s">
        <v>122</v>
      </c>
      <c r="C29" s="40" t="s">
        <v>130</v>
      </c>
      <c r="D29" s="41" t="s">
        <v>125</v>
      </c>
      <c r="E29" s="17"/>
      <c r="F29" s="40" t="s">
        <v>127</v>
      </c>
      <c r="G29" s="44" t="s">
        <v>128</v>
      </c>
    </row>
    <row r="30" spans="1:9" ht="15">
      <c r="B30" s="66" t="s">
        <v>14</v>
      </c>
      <c r="C30" s="60">
        <f>SUMIF($E$2:$E$21,$B30,F$2:F$21)</f>
        <v>16870000000</v>
      </c>
      <c r="D30" s="61">
        <f>SUMIF($E$2:$E$21,$B30,G$2:G$21)</f>
        <v>2135000000</v>
      </c>
      <c r="F30" s="69">
        <f>C30/C$42</f>
        <v>2108750000</v>
      </c>
      <c r="G30" s="70">
        <f>D30/C42</f>
        <v>266875000</v>
      </c>
    </row>
    <row r="31" spans="1:9" ht="15">
      <c r="B31" s="67" t="s">
        <v>32</v>
      </c>
      <c r="C31" s="62">
        <f t="shared" ref="C31:C39" si="0">SUMIF($E$2:$E$21,B31,$F$2:$F$21)</f>
        <v>5860000000</v>
      </c>
      <c r="D31" s="63">
        <f>SUMIF($E$2:$E$21,$B31,G$2:G$21)</f>
        <v>12000000</v>
      </c>
      <c r="F31" s="71">
        <f t="shared" ref="F31:F39" si="1">C31/C43</f>
        <v>5860000000</v>
      </c>
      <c r="G31" s="72">
        <f>D31/C43</f>
        <v>12000000</v>
      </c>
    </row>
    <row r="32" spans="1:9" ht="15">
      <c r="B32" s="67" t="s">
        <v>38</v>
      </c>
      <c r="C32" s="62">
        <f t="shared" si="0"/>
        <v>75000000</v>
      </c>
      <c r="D32" s="63">
        <f>SUMIF($E$2:$E$21,$B32,G$2:G$21)</f>
        <v>170000000</v>
      </c>
      <c r="F32" s="71">
        <f t="shared" si="1"/>
        <v>37500000</v>
      </c>
      <c r="G32" s="72">
        <f t="shared" ref="G32:G39" si="2">D32/C44</f>
        <v>85000000</v>
      </c>
    </row>
    <row r="33" spans="2:7" ht="15">
      <c r="B33" s="67" t="s">
        <v>43</v>
      </c>
      <c r="C33" s="62">
        <f t="shared" si="0"/>
        <v>7770000000</v>
      </c>
      <c r="D33" s="63">
        <f>SUMIF($E$2:$E$21,$B33,G$2:G$21)</f>
        <v>390000000</v>
      </c>
      <c r="F33" s="71">
        <f t="shared" si="1"/>
        <v>2590000000</v>
      </c>
      <c r="G33" s="72">
        <f t="shared" si="2"/>
        <v>130000000</v>
      </c>
    </row>
    <row r="34" spans="2:7" ht="15">
      <c r="B34" s="67" t="s">
        <v>54</v>
      </c>
      <c r="C34" s="62">
        <f t="shared" si="0"/>
        <v>7690000000</v>
      </c>
      <c r="D34" s="63">
        <f>SUMIF($E$2:$E$21,$B34,G$2:G$21)</f>
        <v>5000000</v>
      </c>
      <c r="F34" s="71">
        <f t="shared" si="1"/>
        <v>7690000000</v>
      </c>
      <c r="G34" s="72">
        <f t="shared" si="2"/>
        <v>5000000</v>
      </c>
    </row>
    <row r="35" spans="2:7" ht="15">
      <c r="B35" s="67" t="s">
        <v>60</v>
      </c>
      <c r="C35" s="62">
        <f t="shared" si="0"/>
        <v>50000000</v>
      </c>
      <c r="D35" s="63">
        <f>SUMIF($E$2:$E$21,$B35,G$2:G$21)</f>
        <v>200000000</v>
      </c>
      <c r="F35" s="71">
        <f t="shared" si="1"/>
        <v>50000000</v>
      </c>
      <c r="G35" s="72">
        <f t="shared" si="2"/>
        <v>200000000</v>
      </c>
    </row>
    <row r="36" spans="2:7" ht="15">
      <c r="B36" s="67" t="s">
        <v>92</v>
      </c>
      <c r="C36" s="62">
        <f t="shared" si="0"/>
        <v>10000000</v>
      </c>
      <c r="D36" s="63">
        <f>SUMIF($E$2:$E$21,$B36,G$2:G$21)</f>
        <v>50000000</v>
      </c>
      <c r="F36" s="71">
        <f t="shared" si="1"/>
        <v>10000000</v>
      </c>
      <c r="G36" s="72">
        <f t="shared" si="2"/>
        <v>50000000</v>
      </c>
    </row>
    <row r="37" spans="2:7" ht="15">
      <c r="B37" s="67" t="s">
        <v>97</v>
      </c>
      <c r="C37" s="62">
        <f t="shared" si="0"/>
        <v>750000000</v>
      </c>
      <c r="D37" s="63">
        <f>SUMIF($E$2:$E$21,$B37,G$2:G$21)</f>
        <v>330000000</v>
      </c>
      <c r="F37" s="71">
        <f t="shared" si="1"/>
        <v>750000000</v>
      </c>
      <c r="G37" s="72">
        <f t="shared" si="2"/>
        <v>330000000</v>
      </c>
    </row>
    <row r="38" spans="2:7" ht="15">
      <c r="B38" s="67" t="s">
        <v>103</v>
      </c>
      <c r="C38" s="62">
        <f t="shared" si="0"/>
        <v>1200000000</v>
      </c>
      <c r="D38" s="63">
        <f>SUMIF($E$2:$E$21,$B38,G$2:G$21)</f>
        <v>250000000</v>
      </c>
      <c r="F38" s="71">
        <f t="shared" si="1"/>
        <v>1200000000</v>
      </c>
      <c r="G38" s="72">
        <f t="shared" si="2"/>
        <v>250000000</v>
      </c>
    </row>
    <row r="39" spans="2:7" ht="15.75" thickBot="1">
      <c r="B39" s="68" t="s">
        <v>83</v>
      </c>
      <c r="C39" s="64">
        <f t="shared" si="0"/>
        <v>650000000</v>
      </c>
      <c r="D39" s="65">
        <f>SUMIF($E$2:$E$21,$B39,G$2:G$21)</f>
        <v>100000000</v>
      </c>
      <c r="F39" s="73">
        <f t="shared" si="1"/>
        <v>650000000</v>
      </c>
      <c r="G39" s="74">
        <f t="shared" si="2"/>
        <v>100000000</v>
      </c>
    </row>
    <row r="40" spans="2:7" ht="15" thickBot="1">
      <c r="C40" s="80">
        <f>SUM(C30:C39)</f>
        <v>40925000000</v>
      </c>
      <c r="D40" s="80">
        <f>SUM(D30:D39)</f>
        <v>3642000000</v>
      </c>
      <c r="F40" s="1"/>
    </row>
    <row r="41" spans="2:7" ht="15.75" thickBot="1">
      <c r="B41" s="78" t="s">
        <v>123</v>
      </c>
      <c r="C41" s="77" t="s">
        <v>131</v>
      </c>
    </row>
    <row r="42" spans="2:7" ht="15">
      <c r="B42" s="26" t="s">
        <v>14</v>
      </c>
      <c r="C42" s="27">
        <f>COUNTIF($D$2:$E$21,B42)</f>
        <v>8</v>
      </c>
    </row>
    <row r="43" spans="2:7" ht="15">
      <c r="B43" s="24" t="s">
        <v>32</v>
      </c>
      <c r="C43" s="28">
        <f>COUNTIF($D$2:$E$21,B43)</f>
        <v>1</v>
      </c>
    </row>
    <row r="44" spans="2:7" ht="15">
      <c r="B44" s="24" t="s">
        <v>38</v>
      </c>
      <c r="C44" s="28">
        <f t="shared" ref="C44:C51" si="3">COUNTIF($D$2:$E$21,B44)</f>
        <v>2</v>
      </c>
    </row>
    <row r="45" spans="2:7" ht="15">
      <c r="B45" s="24" t="s">
        <v>43</v>
      </c>
      <c r="C45" s="28">
        <f t="shared" si="3"/>
        <v>3</v>
      </c>
    </row>
    <row r="46" spans="2:7" ht="15">
      <c r="B46" s="24" t="s">
        <v>54</v>
      </c>
      <c r="C46" s="28">
        <f t="shared" si="3"/>
        <v>1</v>
      </c>
    </row>
    <row r="47" spans="2:7" ht="15">
      <c r="B47" s="24" t="s">
        <v>60</v>
      </c>
      <c r="C47" s="28">
        <f t="shared" si="3"/>
        <v>1</v>
      </c>
    </row>
    <row r="48" spans="2:7" ht="15">
      <c r="B48" s="24" t="s">
        <v>92</v>
      </c>
      <c r="C48" s="28">
        <f t="shared" si="3"/>
        <v>1</v>
      </c>
    </row>
    <row r="49" spans="2:3" ht="15">
      <c r="B49" s="24" t="s">
        <v>97</v>
      </c>
      <c r="C49" s="28">
        <f t="shared" si="3"/>
        <v>1</v>
      </c>
    </row>
    <row r="50" spans="2:3" ht="15">
      <c r="B50" s="24" t="s">
        <v>103</v>
      </c>
      <c r="C50" s="28">
        <f t="shared" si="3"/>
        <v>1</v>
      </c>
    </row>
    <row r="51" spans="2:3" ht="15.75" thickBot="1">
      <c r="B51" s="25" t="s">
        <v>83</v>
      </c>
      <c r="C51" s="28">
        <f t="shared" si="3"/>
        <v>1</v>
      </c>
    </row>
  </sheetData>
  <mergeCells count="3">
    <mergeCell ref="B24:D24"/>
    <mergeCell ref="B25:D25"/>
    <mergeCell ref="B26:D26"/>
  </mergeCells>
  <conditionalFormatting sqref="H2:H25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F22:F25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F26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Planilha4</vt:lpstr>
      <vt:lpstr>Planilha3</vt:lpstr>
      <vt:lpstr>ok</vt:lpstr>
      <vt:lpstr>ok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Turma Manha</cp:lastModifiedBy>
  <cp:revision/>
  <dcterms:created xsi:type="dcterms:W3CDTF">2025-09-10T03:42:46Z</dcterms:created>
  <dcterms:modified xsi:type="dcterms:W3CDTF">2025-09-11T11:39:57Z</dcterms:modified>
  <cp:category/>
  <cp:contentStatus/>
</cp:coreProperties>
</file>