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8_{8CB493B6-624F-4E93-A9BD-6424EC57471D}" xr6:coauthVersionLast="47" xr6:coauthVersionMax="47" xr10:uidLastSave="{00000000-0000-0000-0000-000000000000}"/>
  <bookViews>
    <workbookView xWindow="-120" yWindow="-120" windowWidth="20730" windowHeight="11760" activeTab="3" xr2:uid="{00000000-000D-0000-FFFF-FFFF00000000}"/>
  </bookViews>
  <sheets>
    <sheet name="Bike Sales" sheetId="1" r:id="rId1"/>
    <sheet name="Pivot" sheetId="4" r:id="rId2"/>
    <sheet name="Dashboard" sheetId="6" r:id="rId3"/>
    <sheet name="Worksheet" sheetId="2" r:id="rId4"/>
  </sheets>
  <definedNames>
    <definedName name="_xlnm._FilterDatabase" localSheetId="0" hidden="1">'Bike Sales'!$P$1:$P$90</definedName>
    <definedName name="Slicer_Customer_Gender">#N/A</definedName>
    <definedName name="Slicer_Customer_Gender1">#N/A</definedName>
  </definedNames>
  <calcPr calcId="191028"/>
  <pivotCaches>
    <pivotCache cacheId="130" r:id="rId5"/>
    <pivotCache cacheId="136" r:id="rId6"/>
  </pivotCaches>
  <fileRecoveryPr repairLoad="1"/>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2" l="1"/>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V90" i="2"/>
  <c r="G90" i="2"/>
  <c r="V89" i="2"/>
  <c r="G89" i="2"/>
  <c r="V88" i="2"/>
  <c r="G88" i="2"/>
  <c r="V87" i="2"/>
  <c r="G87" i="2"/>
  <c r="V86" i="2"/>
  <c r="G86" i="2"/>
  <c r="V85" i="2"/>
  <c r="G85" i="2"/>
  <c r="V84" i="2"/>
  <c r="G84" i="2"/>
  <c r="V83" i="2"/>
  <c r="G83" i="2"/>
  <c r="V82" i="2"/>
  <c r="G82" i="2"/>
  <c r="V81" i="2"/>
  <c r="G81" i="2"/>
  <c r="V80" i="2"/>
  <c r="G80" i="2"/>
  <c r="V79" i="2"/>
  <c r="G79" i="2"/>
  <c r="V78" i="2"/>
  <c r="G78" i="2"/>
  <c r="V77" i="2"/>
  <c r="G77" i="2"/>
  <c r="V76" i="2"/>
  <c r="G76" i="2"/>
  <c r="V75" i="2"/>
  <c r="G75" i="2"/>
  <c r="V74" i="2"/>
  <c r="G74" i="2"/>
  <c r="V73" i="2"/>
  <c r="G73" i="2"/>
  <c r="V72" i="2"/>
  <c r="G72" i="2"/>
  <c r="V71" i="2"/>
  <c r="G71" i="2"/>
  <c r="V70" i="2"/>
  <c r="G70" i="2"/>
  <c r="V69" i="2"/>
  <c r="G69" i="2"/>
  <c r="V68" i="2"/>
  <c r="G68" i="2"/>
  <c r="V67" i="2"/>
  <c r="G67" i="2"/>
  <c r="V66" i="2"/>
  <c r="G66" i="2"/>
  <c r="V65" i="2"/>
  <c r="G65" i="2"/>
  <c r="V64" i="2"/>
  <c r="G64" i="2"/>
  <c r="V63" i="2"/>
  <c r="G63" i="2"/>
  <c r="V62" i="2"/>
  <c r="G62" i="2"/>
  <c r="V61" i="2"/>
  <c r="G61" i="2"/>
  <c r="V60" i="2"/>
  <c r="G60" i="2"/>
  <c r="V59" i="2"/>
  <c r="G59" i="2"/>
  <c r="V58" i="2"/>
  <c r="G58" i="2"/>
  <c r="V57" i="2"/>
  <c r="G57" i="2"/>
  <c r="V56" i="2"/>
  <c r="G56" i="2"/>
  <c r="V55" i="2"/>
  <c r="G55" i="2"/>
  <c r="V54" i="2"/>
  <c r="G54" i="2"/>
  <c r="V53" i="2"/>
  <c r="G53" i="2"/>
  <c r="V52" i="2"/>
  <c r="G52" i="2"/>
  <c r="V51" i="2"/>
  <c r="G51" i="2"/>
  <c r="V50" i="2"/>
  <c r="G50" i="2"/>
  <c r="V49" i="2"/>
  <c r="G49" i="2"/>
  <c r="V48" i="2"/>
  <c r="G48" i="2"/>
  <c r="V47" i="2"/>
  <c r="G47" i="2"/>
  <c r="V46" i="2"/>
  <c r="G46" i="2"/>
  <c r="V45" i="2"/>
  <c r="G45" i="2"/>
  <c r="V44" i="2"/>
  <c r="G44" i="2"/>
  <c r="V43" i="2"/>
  <c r="G43" i="2"/>
  <c r="V42" i="2"/>
  <c r="G42" i="2"/>
  <c r="V41" i="2"/>
  <c r="G41" i="2"/>
  <c r="V40" i="2"/>
  <c r="G40" i="2"/>
  <c r="V39" i="2"/>
  <c r="G39" i="2"/>
  <c r="V38" i="2"/>
  <c r="G38" i="2"/>
  <c r="V37" i="2"/>
  <c r="G37" i="2"/>
  <c r="V36" i="2"/>
  <c r="G36" i="2"/>
  <c r="V35" i="2"/>
  <c r="G35" i="2"/>
  <c r="V34" i="2"/>
  <c r="G34" i="2"/>
  <c r="V33" i="2"/>
  <c r="G33" i="2"/>
  <c r="V32" i="2"/>
  <c r="G32" i="2"/>
  <c r="V31" i="2"/>
  <c r="G31" i="2"/>
  <c r="V30" i="2"/>
  <c r="G30" i="2"/>
  <c r="V29" i="2"/>
  <c r="G29" i="2"/>
  <c r="V28" i="2"/>
  <c r="G28" i="2"/>
  <c r="V27" i="2"/>
  <c r="G27" i="2"/>
  <c r="V26" i="2"/>
  <c r="G26" i="2"/>
  <c r="V25" i="2"/>
  <c r="G25" i="2"/>
  <c r="V24" i="2"/>
  <c r="G24" i="2"/>
  <c r="V23" i="2"/>
  <c r="G23" i="2"/>
  <c r="V22" i="2"/>
  <c r="G22" i="2"/>
  <c r="V21" i="2"/>
  <c r="G21" i="2"/>
  <c r="V20" i="2"/>
  <c r="G20" i="2"/>
  <c r="V19" i="2"/>
  <c r="G19" i="2"/>
  <c r="V18" i="2"/>
  <c r="G18" i="2"/>
  <c r="V17" i="2"/>
  <c r="G17" i="2"/>
  <c r="V16" i="2"/>
  <c r="G16" i="2"/>
  <c r="V15" i="2"/>
  <c r="G15" i="2"/>
  <c r="V14" i="2"/>
  <c r="G14" i="2"/>
  <c r="V13" i="2"/>
  <c r="G13" i="2"/>
  <c r="V12" i="2"/>
  <c r="G12" i="2"/>
  <c r="V11" i="2"/>
  <c r="G11" i="2"/>
  <c r="V10" i="2"/>
  <c r="G10" i="2"/>
  <c r="V9" i="2"/>
  <c r="G9" i="2"/>
  <c r="V8" i="2"/>
  <c r="G8" i="2"/>
  <c r="V7" i="2"/>
  <c r="G7" i="2"/>
  <c r="V6" i="2"/>
  <c r="G6" i="2"/>
  <c r="V5" i="2"/>
  <c r="G5" i="2"/>
  <c r="V4" i="2"/>
  <c r="G4" i="2"/>
  <c r="V3" i="2"/>
  <c r="G3" i="2"/>
  <c r="W2" i="2"/>
  <c r="V2" i="2"/>
  <c r="G2" i="2"/>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2" i="1"/>
  <c r="P80" i="1"/>
  <c r="P60" i="1"/>
  <c r="P55" i="1"/>
  <c r="P49" i="1"/>
  <c r="P39" i="1"/>
  <c r="P36" i="1"/>
  <c r="P34" i="1"/>
  <c r="P19" i="1"/>
  <c r="P15" i="1"/>
  <c r="P10" i="1"/>
  <c r="P5" i="1"/>
  <c r="P4" i="1"/>
  <c r="P87" i="1"/>
  <c r="P86" i="1"/>
  <c r="P83" i="1"/>
  <c r="P81" i="1"/>
  <c r="P79" i="1"/>
  <c r="P78" i="1"/>
  <c r="P77" i="1"/>
  <c r="P73" i="1"/>
  <c r="P64" i="1"/>
  <c r="P63" i="1"/>
  <c r="P59" i="1"/>
  <c r="P58" i="1"/>
  <c r="P57" i="1"/>
  <c r="P56" i="1"/>
  <c r="P54" i="1"/>
  <c r="P53" i="1"/>
  <c r="P50" i="1"/>
  <c r="P47" i="1"/>
  <c r="P44" i="1"/>
  <c r="P43" i="1"/>
  <c r="P42" i="1"/>
  <c r="P41" i="1"/>
  <c r="P38" i="1"/>
  <c r="P37" i="1"/>
  <c r="P31" i="1"/>
  <c r="P26" i="1"/>
  <c r="P22" i="1"/>
  <c r="P21" i="1"/>
  <c r="P20" i="1"/>
  <c r="P18" i="1"/>
  <c r="P13" i="1"/>
  <c r="P3" i="1"/>
  <c r="P6" i="1"/>
  <c r="P7" i="1"/>
  <c r="P8" i="1"/>
  <c r="P9" i="1"/>
  <c r="P11" i="1"/>
  <c r="P12" i="1"/>
  <c r="P14" i="1"/>
  <c r="P16" i="1"/>
  <c r="P17" i="1"/>
  <c r="P23" i="1"/>
  <c r="P24" i="1"/>
  <c r="P25" i="1"/>
  <c r="P27" i="1"/>
  <c r="P28" i="1"/>
  <c r="P29" i="1"/>
  <c r="P30" i="1"/>
  <c r="P32" i="1"/>
  <c r="P33" i="1"/>
  <c r="P35" i="1"/>
  <c r="P40" i="1"/>
  <c r="P45" i="1"/>
  <c r="P46" i="1"/>
  <c r="P48" i="1"/>
  <c r="P51" i="1"/>
  <c r="P52" i="1"/>
  <c r="P61" i="1"/>
  <c r="P62" i="1"/>
  <c r="P65" i="1"/>
  <c r="P66" i="1"/>
  <c r="P67" i="1"/>
  <c r="P68" i="1"/>
  <c r="P69" i="1"/>
  <c r="P70" i="1"/>
  <c r="P71" i="1"/>
  <c r="P72" i="1"/>
  <c r="P74" i="1"/>
  <c r="P75" i="1"/>
  <c r="P76" i="1"/>
  <c r="P82" i="1"/>
  <c r="P84" i="1"/>
  <c r="P85" i="1"/>
  <c r="P88" i="1"/>
  <c r="P89" i="1"/>
  <c r="P90" i="1"/>
  <c r="P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2" i="1"/>
  <c r="X9" i="1"/>
  <c r="W9" i="1"/>
  <c r="W3" i="1"/>
  <c r="W4" i="1"/>
  <c r="W5" i="1"/>
  <c r="W6" i="1"/>
  <c r="W7" i="1"/>
  <c r="W8"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2" i="1"/>
  <c r="X3" i="1"/>
  <c r="X4" i="1"/>
  <c r="X5" i="1"/>
  <c r="X6" i="1"/>
  <c r="X7" i="1"/>
  <c r="X8"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2" i="1"/>
</calcChain>
</file>

<file path=xl/sharedStrings.xml><?xml version="1.0" encoding="utf-8"?>
<sst xmlns="http://schemas.openxmlformats.org/spreadsheetml/2006/main" count="1782" uniqueCount="178">
  <si>
    <t>Sales_Order #</t>
  </si>
  <si>
    <t>Date</t>
  </si>
  <si>
    <t>Day</t>
  </si>
  <si>
    <t>Month</t>
  </si>
  <si>
    <t>Year</t>
  </si>
  <si>
    <t>Customer_Age</t>
  </si>
  <si>
    <t>Age_Group</t>
  </si>
  <si>
    <t>Customer_Gender</t>
  </si>
  <si>
    <t>Country</t>
  </si>
  <si>
    <t>State</t>
  </si>
  <si>
    <t>Product_Category</t>
  </si>
  <si>
    <t>Sub_Category</t>
  </si>
  <si>
    <t>Product_Description</t>
  </si>
  <si>
    <t>Order_Quantity</t>
  </si>
  <si>
    <t xml:space="preserve"> Unit_Cost </t>
  </si>
  <si>
    <t xml:space="preserve"> Unit_Price </t>
  </si>
  <si>
    <t xml:space="preserve"> Profit </t>
  </si>
  <si>
    <t xml:space="preserve"> Cost </t>
  </si>
  <si>
    <t>Revenue</t>
  </si>
  <si>
    <t>000261695</t>
  </si>
  <si>
    <t>December</t>
  </si>
  <si>
    <t>Adults (35-64)</t>
  </si>
  <si>
    <t>United States</t>
  </si>
  <si>
    <t>California</t>
  </si>
  <si>
    <t>Bikes</t>
  </si>
  <si>
    <t>Mountain Bikes</t>
  </si>
  <si>
    <t>Mountain-200 Black, 46</t>
  </si>
  <si>
    <t>United Kingdom</t>
  </si>
  <si>
    <t>England</t>
  </si>
  <si>
    <t>Mountain-200 Silver, 42</t>
  </si>
  <si>
    <t>000261697</t>
  </si>
  <si>
    <t>Mountain-400-W Silver, 46</t>
  </si>
  <si>
    <t>000261698</t>
  </si>
  <si>
    <t>Young Adults (25-34)</t>
  </si>
  <si>
    <t>Australia</t>
  </si>
  <si>
    <t>New South Wales</t>
  </si>
  <si>
    <t>Mountain-400-W Silver, 42</t>
  </si>
  <si>
    <t>000261699</t>
  </si>
  <si>
    <t>000261700</t>
  </si>
  <si>
    <t>Youth (&lt;25)</t>
  </si>
  <si>
    <t>Mountain-200 Black, 38</t>
  </si>
  <si>
    <t>000261701</t>
  </si>
  <si>
    <t>Washington</t>
  </si>
  <si>
    <t>000261702</t>
  </si>
  <si>
    <t>000261703</t>
  </si>
  <si>
    <t>000261704</t>
  </si>
  <si>
    <t>Germany</t>
  </si>
  <si>
    <t>Nordrhein-Westfalen</t>
  </si>
  <si>
    <t>000261705</t>
  </si>
  <si>
    <t>Queensland</t>
  </si>
  <si>
    <t>Mountain-200 Silver, 38</t>
  </si>
  <si>
    <t>000261706</t>
  </si>
  <si>
    <t>000261707</t>
  </si>
  <si>
    <t>000261708</t>
  </si>
  <si>
    <t>Canada</t>
  </si>
  <si>
    <t>British Columbia</t>
  </si>
  <si>
    <t>000261709</t>
  </si>
  <si>
    <t>Mountain-200 Black, 42</t>
  </si>
  <si>
    <t>000261710</t>
  </si>
  <si>
    <t>000261711</t>
  </si>
  <si>
    <t>Mountain-400-W Silver, 38</t>
  </si>
  <si>
    <t>000261712</t>
  </si>
  <si>
    <t>000261713</t>
  </si>
  <si>
    <t>Mountain-500 Silver, 42</t>
  </si>
  <si>
    <t>000261714</t>
  </si>
  <si>
    <t>000261715</t>
  </si>
  <si>
    <t>Oregon</t>
  </si>
  <si>
    <t>000261716</t>
  </si>
  <si>
    <t>Mountain-500 Black, 42</t>
  </si>
  <si>
    <t>000261717</t>
  </si>
  <si>
    <t>Victoria</t>
  </si>
  <si>
    <t>Mountain-100 Black, 38</t>
  </si>
  <si>
    <t>000261718</t>
  </si>
  <si>
    <t>Hamburg</t>
  </si>
  <si>
    <t>000261719</t>
  </si>
  <si>
    <t>000261720</t>
  </si>
  <si>
    <t>000261721</t>
  </si>
  <si>
    <t>000261722</t>
  </si>
  <si>
    <t>Mountain-500 Black, 40</t>
  </si>
  <si>
    <t>000261723</t>
  </si>
  <si>
    <t>Mountain-100 Silver, 44</t>
  </si>
  <si>
    <t>000261724</t>
  </si>
  <si>
    <t>000261725</t>
  </si>
  <si>
    <t>France</t>
  </si>
  <si>
    <t>Seine (Paris)</t>
  </si>
  <si>
    <t>000261726</t>
  </si>
  <si>
    <t>000261727</t>
  </si>
  <si>
    <t>000261728</t>
  </si>
  <si>
    <t>000261729</t>
  </si>
  <si>
    <t>000261730</t>
  </si>
  <si>
    <t>000261731</t>
  </si>
  <si>
    <t>000261732</t>
  </si>
  <si>
    <t>000261733</t>
  </si>
  <si>
    <t>000261734</t>
  </si>
  <si>
    <t>000261735</t>
  </si>
  <si>
    <t>000261736</t>
  </si>
  <si>
    <t>Mountain-500 Silver, 40</t>
  </si>
  <si>
    <t>000261737</t>
  </si>
  <si>
    <t>000261738</t>
  </si>
  <si>
    <t>000261739</t>
  </si>
  <si>
    <t>000261740</t>
  </si>
  <si>
    <t>000261741</t>
  </si>
  <si>
    <t>000261742</t>
  </si>
  <si>
    <t>000261743</t>
  </si>
  <si>
    <t>000261744</t>
  </si>
  <si>
    <t>000261745</t>
  </si>
  <si>
    <t>Seine et Marne</t>
  </si>
  <si>
    <t>Mountain-200 Silver, 46</t>
  </si>
  <si>
    <t>000261746</t>
  </si>
  <si>
    <t>000261747</t>
  </si>
  <si>
    <t>000261748</t>
  </si>
  <si>
    <t>000261749</t>
  </si>
  <si>
    <t>000261750</t>
  </si>
  <si>
    <t>000261751</t>
  </si>
  <si>
    <t>Seine Saint Denis</t>
  </si>
  <si>
    <t>000261752</t>
  </si>
  <si>
    <t>000261753</t>
  </si>
  <si>
    <t>000261754</t>
  </si>
  <si>
    <t>000261755</t>
  </si>
  <si>
    <t>000261756</t>
  </si>
  <si>
    <t>Nord</t>
  </si>
  <si>
    <t>000261757</t>
  </si>
  <si>
    <t>Mountain-500 Black, 44</t>
  </si>
  <si>
    <t>000261758</t>
  </si>
  <si>
    <t>000261759</t>
  </si>
  <si>
    <t>Mountain-100 Black, 48</t>
  </si>
  <si>
    <t>000261760</t>
  </si>
  <si>
    <t>000261761</t>
  </si>
  <si>
    <t>000261762</t>
  </si>
  <si>
    <t>000261763</t>
  </si>
  <si>
    <t>South Australia</t>
  </si>
  <si>
    <t>000261764</t>
  </si>
  <si>
    <t>Hessen</t>
  </si>
  <si>
    <t>000261765</t>
  </si>
  <si>
    <t>000261766</t>
  </si>
  <si>
    <t>000261767</t>
  </si>
  <si>
    <t>000261768</t>
  </si>
  <si>
    <t>Mountain-500 Black, 52</t>
  </si>
  <si>
    <t>000261769</t>
  </si>
  <si>
    <t>000261770</t>
  </si>
  <si>
    <t>000261771</t>
  </si>
  <si>
    <t>Somme</t>
  </si>
  <si>
    <t>000261772</t>
  </si>
  <si>
    <t>000261773</t>
  </si>
  <si>
    <t>000261774</t>
  </si>
  <si>
    <t>000261775</t>
  </si>
  <si>
    <t>000261776</t>
  </si>
  <si>
    <t>000261777</t>
  </si>
  <si>
    <t>000261778</t>
  </si>
  <si>
    <t>000261779</t>
  </si>
  <si>
    <t>000261780</t>
  </si>
  <si>
    <t>000261781</t>
  </si>
  <si>
    <t>000261782</t>
  </si>
  <si>
    <t>Female</t>
  </si>
  <si>
    <t>Male</t>
  </si>
  <si>
    <t>000261696</t>
  </si>
  <si>
    <t>Black</t>
  </si>
  <si>
    <t>Silver</t>
  </si>
  <si>
    <t>W Silver</t>
  </si>
  <si>
    <t>Mountain-200 Black. 42</t>
  </si>
  <si>
    <t>BK</t>
  </si>
  <si>
    <t>SV</t>
  </si>
  <si>
    <t>WSV</t>
  </si>
  <si>
    <t>Product</t>
  </si>
  <si>
    <t>Mountain-200</t>
  </si>
  <si>
    <t>Mountain-400</t>
  </si>
  <si>
    <t>Mountain-500</t>
  </si>
  <si>
    <t>Mountain-100</t>
  </si>
  <si>
    <t>Colour</t>
  </si>
  <si>
    <t>Brand Number</t>
  </si>
  <si>
    <t>Group</t>
  </si>
  <si>
    <t>Row Labels</t>
  </si>
  <si>
    <t>Grand Total</t>
  </si>
  <si>
    <t>Sum of Revenue</t>
  </si>
  <si>
    <t>Column Labels</t>
  </si>
  <si>
    <t>Count of Product</t>
  </si>
  <si>
    <t>Sum of Order_Quantity</t>
  </si>
  <si>
    <t>BIKE SALES DASHBOARD FOR DECEMBER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</si>
</sst>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5" formatCode="&quot;$&quot;#,##0.00;[Red]&quot;$&quot;#,##0.00"/>
    <numFmt numFmtId="170" formatCode="_(&quot;$&quot;* #,##0_);_(&quot;$&quot;* \(#,##0\);_(&quot;$&quot;*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rgb="FF000000"/>
      <name val="Calibri"/>
      <family val="2"/>
    </font>
    <font>
      <b/>
      <sz val="11"/>
      <color rgb="FF000000"/>
      <name val="Calibri"/>
      <family val="2"/>
    </font>
    <font>
      <sz val="11"/>
      <name val="Calibri"/>
      <family val="2"/>
      <scheme val="minor"/>
    </font>
    <font>
      <sz val="11"/>
      <name val="Calibri"/>
      <family val="2"/>
    </font>
    <font>
      <sz val="36"/>
      <color theme="9" tint="-0.499984740745262"/>
      <name val="Impac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3EB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4" fontId="0" fillId="0" borderId="0" xfId="0" applyNumberFormat="1"/>
    <xf numFmtId="8" fontId="0" fillId="0" borderId="0" xfId="0" applyNumberFormat="1"/>
    <xf numFmtId="49" fontId="0" fillId="0" borderId="0" xfId="0" applyNumberFormat="1" applyAlignment="1">
      <alignment horizontal="right"/>
    </xf>
    <xf numFmtId="0" fontId="16" fillId="0" borderId="0" xfId="0" applyFont="1"/>
    <xf numFmtId="0" fontId="19" fillId="0" borderId="0" xfId="0" applyFont="1"/>
    <xf numFmtId="0" fontId="20" fillId="0" borderId="0" xfId="0" applyFont="1"/>
    <xf numFmtId="0" fontId="21" fillId="0" borderId="0" xfId="0" applyFont="1"/>
    <xf numFmtId="0" fontId="22" fillId="0" borderId="0" xfId="0" applyFont="1"/>
    <xf numFmtId="8" fontId="21" fillId="0" borderId="0" xfId="0" applyNumberFormat="1" applyFont="1"/>
    <xf numFmtId="14" fontId="21" fillId="0" borderId="0" xfId="0" applyNumberFormat="1" applyFont="1"/>
    <xf numFmtId="0" fontId="19"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0" fillId="0" borderId="0" xfId="0" applyNumberFormat="1" applyAlignment="1">
      <alignment horizontal="right"/>
    </xf>
    <xf numFmtId="165" fontId="0" fillId="0" borderId="0" xfId="0" pivotButton="1" applyNumberFormat="1"/>
    <xf numFmtId="165" fontId="0" fillId="0" borderId="0" xfId="0" applyNumberFormat="1"/>
    <xf numFmtId="165" fontId="0" fillId="0" borderId="0" xfId="0" applyNumberFormat="1" applyAlignment="1">
      <alignment horizontal="left"/>
    </xf>
    <xf numFmtId="170" fontId="0" fillId="0" borderId="0" xfId="0" pivotButton="1" applyNumberFormat="1"/>
    <xf numFmtId="170" fontId="0" fillId="0" borderId="0" xfId="0" applyNumberFormat="1"/>
    <xf numFmtId="170" fontId="0" fillId="0" borderId="0" xfId="0" applyNumberFormat="1" applyAlignment="1">
      <alignment horizontal="left"/>
    </xf>
    <xf numFmtId="0" fontId="0" fillId="33" borderId="0" xfId="0" applyFill="1"/>
    <xf numFmtId="0" fontId="23"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8">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34" formatCode="_(&quot;$&quot;* #,##0.00_);_(&quot;$&quot;* \(#,##0.00\);_(&quot;$&quot;* &quot;-&quot;??_);_(@_)"/>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34" formatCode="_(&quot;$&quot;* #,##0.00_);_(&quot;$&quot;* \(#,##0.00\);_(&quot;$&quot;* &quot;-&quot;??_);_(@_)"/>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34" formatCode="_(&quot;$&quot;* #,##0.00_);_(&quot;$&quot;* \(#,##0.0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34" formatCode="_(&quot;$&quot;* #,##0.00_);_(&quot;$&quot;* \(#,##0.0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34" formatCode="_(&quot;$&quot;* #,##0.00_);_(&quot;$&quot;* \(#,##0.00\);_(&quot;$&quot;* &quot;-&quot;??_);_(@_)"/>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34" formatCode="_(&quot;$&quot;* #,##0.00_);_(&quot;$&quot;* \(#,##0.0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34" formatCode="_(&quot;$&quot;* #,##0.00_);_(&quot;$&quot;* \(#,##0.00\);_(&quot;$&quot;* &quot;-&quot;??_);_(@_)"/>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34" formatCode="_(&quot;$&quot;* #,##0.00_);_(&quot;$&quot;* \(#,##0.00\);_(&quot;$&quot;* &quot;-&quot;??_);_(@_)"/>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34" formatCode="_(&quot;$&quot;* #,##0.00_);_(&quot;$&quot;* \(#,##0.00\);_(&quot;$&quot;* &quot;-&quot;??_);_(@_)"/>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34" formatCode="_(&quot;$&quot;* #,##0.00_);_(&quot;$&quot;* \(#,##0.00\);_(&quot;$&quot;* &quot;-&quot;??_);_(@_)"/>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34" formatCode="_(&quot;$&quot;* #,##0.00_);_(&quot;$&quot;* \(#,##0.00\);_(&quot;$&quot;* &quot;-&quot;??_);_(@_)"/>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34" formatCode="_(&quot;$&quot;* #,##0.00_);_(&quot;$&quot;* \(#,##0.00\);_(&quot;$&quot;* &quot;-&quot;??_);_(@_)"/>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34" formatCode="_(&quot;$&quot;* #,##0.00_);_(&quot;$&quot;* \(#,##0.00\);_(&quot;$&quot;* &quot;-&quot;??_);_(@_)"/>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34" formatCode="_(&quot;$&quot;* #,##0.00_);_(&quot;$&quot;* \(#,##0.00\);_(&quot;$&quot;* &quot;-&quot;??_);_(@_)"/>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34" formatCode="_(&quot;$&quot;* #,##0.00_);_(&quot;$&quot;* \(#,##0.00\);_(&quot;$&quot;* &quot;-&quot;??_);_(@_)"/>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34" formatCode="_(&quot;$&quot;* #,##0.00_);_(&quot;$&quot;* \(#,##0.00\);_(&quot;$&quot;* &quot;-&quot;??_);_(@_)"/>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34" formatCode="_(&quot;$&quot;* #,##0.00_);_(&quot;$&quot;* \(#,##0.00\);_(&quot;$&quot;* &quot;-&quot;??_);_(@_)"/>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165" formatCode="&quot;$&quot;#,##0.00;[Red]&quot;$&quot;#,##0.00"/>
    </dxf>
    <dxf>
      <numFmt numFmtId="34" formatCode="_(&quot;$&quot;* #,##0.00_);_(&quot;$&quot;* \(#,##0.0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3EBE8"/>
      <color rgb="FF99CC00"/>
      <color rgb="FFCCFF33"/>
      <color rgb="FF5F5F5F"/>
      <color rgb="FF454545"/>
      <color rgb="FF585858"/>
      <color rgb="FF6B6B6B"/>
      <color rgb="FF3636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[Bike_Sales_Prepare_Lab_3.4.7.xlsx]Pivot!PivotTable2</c:name>
    <c:fmtId val="2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Revenue Generated by Country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Pivot!$A$4:$A$10</c:f>
              <c:strCache>
                <c:ptCount val="6"/>
                <c:pt idx="0">
                  <c:v>Australia</c:v>
                </c:pt>
                <c:pt idx="1">
                  <c:v>Canada</c:v>
                </c:pt>
                <c:pt idx="2">
                  <c:v>France</c:v>
                </c:pt>
                <c:pt idx="3">
                  <c:v>Germany</c:v>
                </c:pt>
                <c:pt idx="4">
                  <c:v>United Kingdom</c:v>
                </c:pt>
                <c:pt idx="5">
                  <c:v>United States</c:v>
                </c:pt>
              </c:strCache>
            </c:strRef>
          </c:cat>
          <c:val>
            <c:numRef>
              <c:f>Pivot!$B$4:$B$10</c:f>
              <c:numCache>
                <c:formatCode>_("$"* #,##0_);_("$"* \(#,##0\);_("$"* "-"??_);_(@_)</c:formatCode>
                <c:ptCount val="6"/>
                <c:pt idx="0">
                  <c:v>40889</c:v>
                </c:pt>
                <c:pt idx="1">
                  <c:v>6210</c:v>
                </c:pt>
                <c:pt idx="2">
                  <c:v>30010</c:v>
                </c:pt>
                <c:pt idx="3">
                  <c:v>11500</c:v>
                </c:pt>
                <c:pt idx="4">
                  <c:v>13075</c:v>
                </c:pt>
                <c:pt idx="5">
                  <c:v>45794</c:v>
                </c:pt>
              </c:numCache>
            </c:numRef>
          </c:val>
          <c:extLst>
            <c:ext xmlns:c16="http://schemas.microsoft.com/office/drawing/2014/chart" uri="{C3380CC4-5D6E-409C-BE32-E72D297353CC}">
              <c16:uniqueId val="{00000000-6BFD-4928-88AA-59A4D8DD2791}"/>
            </c:ext>
          </c:extLst>
        </c:ser>
        <c:dLbls>
          <c:dLblPos val="inEnd"/>
          <c:showLegendKey val="0"/>
          <c:showVal val="1"/>
          <c:showCatName val="0"/>
          <c:showSerName val="0"/>
          <c:showPercent val="0"/>
          <c:showBubbleSize val="0"/>
        </c:dLbls>
        <c:gapWidth val="182"/>
        <c:overlap val="-50"/>
        <c:axId val="2008807440"/>
        <c:axId val="2008804944"/>
      </c:barChart>
      <c:catAx>
        <c:axId val="200880744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8804944"/>
        <c:crosses val="autoZero"/>
        <c:auto val="1"/>
        <c:lblAlgn val="ctr"/>
        <c:lblOffset val="100"/>
        <c:noMultiLvlLbl val="0"/>
      </c:catAx>
      <c:valAx>
        <c:axId val="200880494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Revenue</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880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[Bike_Sales_Prepare_Lab_3.4.7.xlsx]Pivot!PivotTable5</c:name>
    <c:fmtId val="2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Product</a:t>
            </a:r>
            <a:r>
              <a:rPr lang="en-US" baseline="0"/>
              <a:t> preference by Age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Pivot!$B$18:$B$19</c:f>
              <c:strCache>
                <c:ptCount val="1"/>
                <c:pt idx="0">
                  <c:v>Mountain-100</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Pivot!$A$20:$A$23</c:f>
              <c:strCache>
                <c:ptCount val="3"/>
                <c:pt idx="0">
                  <c:v>Adults (35-64)</c:v>
                </c:pt>
                <c:pt idx="1">
                  <c:v>Young Adults (25-34)</c:v>
                </c:pt>
                <c:pt idx="2">
                  <c:v>Youth (&lt;25)</c:v>
                </c:pt>
              </c:strCache>
            </c:strRef>
          </c:cat>
          <c:val>
            <c:numRef>
              <c:f>Pivot!$B$20:$B$23</c:f>
              <c:numCache>
                <c:formatCode>General</c:formatCode>
                <c:ptCount val="3"/>
                <c:pt idx="0">
                  <c:v>1</c:v>
                </c:pt>
                <c:pt idx="1">
                  <c:v>3</c:v>
                </c:pt>
              </c:numCache>
            </c:numRef>
          </c:val>
          <c:extLst>
            <c:ext xmlns:c16="http://schemas.microsoft.com/office/drawing/2014/chart" uri="{C3380CC4-5D6E-409C-BE32-E72D297353CC}">
              <c16:uniqueId val="{00000000-2838-4DBF-8ECC-7516B51B3FD9}"/>
            </c:ext>
          </c:extLst>
        </c:ser>
        <c:ser>
          <c:idx val="1"/>
          <c:order val="1"/>
          <c:tx>
            <c:strRef>
              <c:f>Pivot!$C$18:$C$19</c:f>
              <c:strCache>
                <c:ptCount val="1"/>
                <c:pt idx="0">
                  <c:v>Mountain-200</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Pivot!$A$20:$A$23</c:f>
              <c:strCache>
                <c:ptCount val="3"/>
                <c:pt idx="0">
                  <c:v>Adults (35-64)</c:v>
                </c:pt>
                <c:pt idx="1">
                  <c:v>Young Adults (25-34)</c:v>
                </c:pt>
                <c:pt idx="2">
                  <c:v>Youth (&lt;25)</c:v>
                </c:pt>
              </c:strCache>
            </c:strRef>
          </c:cat>
          <c:val>
            <c:numRef>
              <c:f>Pivot!$C$20:$C$23</c:f>
              <c:numCache>
                <c:formatCode>General</c:formatCode>
                <c:ptCount val="3"/>
                <c:pt idx="0">
                  <c:v>38</c:v>
                </c:pt>
                <c:pt idx="1">
                  <c:v>20</c:v>
                </c:pt>
                <c:pt idx="2">
                  <c:v>5</c:v>
                </c:pt>
              </c:numCache>
            </c:numRef>
          </c:val>
          <c:extLst>
            <c:ext xmlns:c16="http://schemas.microsoft.com/office/drawing/2014/chart" uri="{C3380CC4-5D6E-409C-BE32-E72D297353CC}">
              <c16:uniqueId val="{00000001-2838-4DBF-8ECC-7516B51B3FD9}"/>
            </c:ext>
          </c:extLst>
        </c:ser>
        <c:ser>
          <c:idx val="2"/>
          <c:order val="2"/>
          <c:tx>
            <c:strRef>
              <c:f>Pivot!$D$18:$D$19</c:f>
              <c:strCache>
                <c:ptCount val="1"/>
                <c:pt idx="0">
                  <c:v>Mountain-400</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Pivot!$A$20:$A$23</c:f>
              <c:strCache>
                <c:ptCount val="3"/>
                <c:pt idx="0">
                  <c:v>Adults (35-64)</c:v>
                </c:pt>
                <c:pt idx="1">
                  <c:v>Young Adults (25-34)</c:v>
                </c:pt>
                <c:pt idx="2">
                  <c:v>Youth (&lt;25)</c:v>
                </c:pt>
              </c:strCache>
            </c:strRef>
          </c:cat>
          <c:val>
            <c:numRef>
              <c:f>Pivot!$D$20:$D$23</c:f>
              <c:numCache>
                <c:formatCode>General</c:formatCode>
                <c:ptCount val="3"/>
                <c:pt idx="0">
                  <c:v>4</c:v>
                </c:pt>
                <c:pt idx="1">
                  <c:v>6</c:v>
                </c:pt>
                <c:pt idx="2">
                  <c:v>2</c:v>
                </c:pt>
              </c:numCache>
            </c:numRef>
          </c:val>
          <c:extLst>
            <c:ext xmlns:c16="http://schemas.microsoft.com/office/drawing/2014/chart" uri="{C3380CC4-5D6E-409C-BE32-E72D297353CC}">
              <c16:uniqueId val="{00000002-2838-4DBF-8ECC-7516B51B3FD9}"/>
            </c:ext>
          </c:extLst>
        </c:ser>
        <c:ser>
          <c:idx val="3"/>
          <c:order val="3"/>
          <c:tx>
            <c:strRef>
              <c:f>Pivot!$E$18:$E$19</c:f>
              <c:strCache>
                <c:ptCount val="1"/>
                <c:pt idx="0">
                  <c:v>Mountain-500</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Pivot!$A$20:$A$23</c:f>
              <c:strCache>
                <c:ptCount val="3"/>
                <c:pt idx="0">
                  <c:v>Adults (35-64)</c:v>
                </c:pt>
                <c:pt idx="1">
                  <c:v>Young Adults (25-34)</c:v>
                </c:pt>
                <c:pt idx="2">
                  <c:v>Youth (&lt;25)</c:v>
                </c:pt>
              </c:strCache>
            </c:strRef>
          </c:cat>
          <c:val>
            <c:numRef>
              <c:f>Pivot!$E$20:$E$23</c:f>
              <c:numCache>
                <c:formatCode>General</c:formatCode>
                <c:ptCount val="3"/>
                <c:pt idx="0">
                  <c:v>4</c:v>
                </c:pt>
                <c:pt idx="1">
                  <c:v>2</c:v>
                </c:pt>
                <c:pt idx="2">
                  <c:v>4</c:v>
                </c:pt>
              </c:numCache>
            </c:numRef>
          </c:val>
          <c:extLst>
            <c:ext xmlns:c16="http://schemas.microsoft.com/office/drawing/2014/chart" uri="{C3380CC4-5D6E-409C-BE32-E72D297353CC}">
              <c16:uniqueId val="{00000003-2838-4DBF-8ECC-7516B51B3FD9}"/>
            </c:ext>
          </c:extLst>
        </c:ser>
        <c:dLbls>
          <c:dLblPos val="outEnd"/>
          <c:showLegendKey val="0"/>
          <c:showVal val="0"/>
          <c:showCatName val="0"/>
          <c:showSerName val="0"/>
          <c:showPercent val="0"/>
          <c:showBubbleSize val="0"/>
        </c:dLbls>
        <c:gapWidth val="315"/>
        <c:overlap val="-40"/>
        <c:axId val="1767747328"/>
        <c:axId val="1767756896"/>
      </c:barChart>
      <c:catAx>
        <c:axId val="17677473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67756896"/>
        <c:crosses val="autoZero"/>
        <c:auto val="1"/>
        <c:lblAlgn val="ctr"/>
        <c:lblOffset val="100"/>
        <c:noMultiLvlLbl val="0"/>
      </c:catAx>
      <c:valAx>
        <c:axId val="17677568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6774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[Bike_Sales_Prepare_Lab_3.4.7.xlsx]Pivot!PivotTable6</c:name>
    <c:fmtId val="55"/>
  </c:pivotSource>
  <c:chart>
    <c:autoTitleDeleted val="0"/>
    <c:pivotFmts>
      <c:pivotFmt>
        <c:idx val="0"/>
        <c:spPr>
          <a:solidFill>
            <a:schemeClr val="accent2">
              <a:lumMod val="75000"/>
            </a:schemeClr>
          </a:solidFill>
          <a:ln w="25400">
            <a:noFill/>
          </a:ln>
          <a:effectLst/>
        </c:spPr>
        <c:marker>
          <c:symbol val="circle"/>
          <c:size val="5"/>
          <c:spPr>
            <a:solidFill>
              <a:schemeClr val="accent2">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Pivot!$B$27:$B$28</c:f>
              <c:strCache>
                <c:ptCount val="1"/>
                <c:pt idx="0">
                  <c:v>Black</c:v>
                </c:pt>
              </c:strCache>
            </c:strRef>
          </c:tx>
          <c:spPr>
            <a:solidFill>
              <a:schemeClr val="accent2">
                <a:lumMod val="75000"/>
              </a:schemeClr>
            </a:solidFill>
            <a:ln w="25400">
              <a:noFill/>
            </a:ln>
            <a:effectLst/>
          </c:spPr>
          <c:cat>
            <c:strRef>
              <c:f>Pivot!$A$29:$A$33</c:f>
              <c:strCache>
                <c:ptCount val="4"/>
                <c:pt idx="0">
                  <c:v>Mountain-100</c:v>
                </c:pt>
                <c:pt idx="1">
                  <c:v>Mountain-200</c:v>
                </c:pt>
                <c:pt idx="2">
                  <c:v>Mountain-400</c:v>
                </c:pt>
                <c:pt idx="3">
                  <c:v>Mountain-500</c:v>
                </c:pt>
              </c:strCache>
            </c:strRef>
          </c:cat>
          <c:val>
            <c:numRef>
              <c:f>Pivot!$B$29:$B$33</c:f>
              <c:numCache>
                <c:formatCode>"$"#,##0.00;[Red]"$"#,##0.00</c:formatCode>
                <c:ptCount val="4"/>
                <c:pt idx="0">
                  <c:v>33750</c:v>
                </c:pt>
                <c:pt idx="1">
                  <c:v>176715</c:v>
                </c:pt>
                <c:pt idx="3">
                  <c:v>8100</c:v>
                </c:pt>
              </c:numCache>
            </c:numRef>
          </c:val>
          <c:extLst>
            <c:ext xmlns:c16="http://schemas.microsoft.com/office/drawing/2014/chart" uri="{C3380CC4-5D6E-409C-BE32-E72D297353CC}">
              <c16:uniqueId val="{00000000-62D5-41B1-8C13-831841901D1E}"/>
            </c:ext>
          </c:extLst>
        </c:ser>
        <c:ser>
          <c:idx val="1"/>
          <c:order val="1"/>
          <c:tx>
            <c:strRef>
              <c:f>Pivot!$C$27:$C$28</c:f>
              <c:strCache>
                <c:ptCount val="1"/>
                <c:pt idx="0">
                  <c:v>Silver</c:v>
                </c:pt>
              </c:strCache>
            </c:strRef>
          </c:tx>
          <c:spPr>
            <a:solidFill>
              <a:srgbClr val="7030A0"/>
            </a:solidFill>
            <a:ln>
              <a:noFill/>
            </a:ln>
            <a:effectLst/>
          </c:spPr>
          <c:cat>
            <c:strRef>
              <c:f>Pivot!$A$29:$A$33</c:f>
              <c:strCache>
                <c:ptCount val="4"/>
                <c:pt idx="0">
                  <c:v>Mountain-100</c:v>
                </c:pt>
                <c:pt idx="1">
                  <c:v>Mountain-200</c:v>
                </c:pt>
                <c:pt idx="2">
                  <c:v>Mountain-400</c:v>
                </c:pt>
                <c:pt idx="3">
                  <c:v>Mountain-500</c:v>
                </c:pt>
              </c:strCache>
            </c:strRef>
          </c:cat>
          <c:val>
            <c:numRef>
              <c:f>Pivot!$C$29:$C$33</c:f>
              <c:numCache>
                <c:formatCode>"$"#,##0.00;[Red]"$"#,##0.00</c:formatCode>
                <c:ptCount val="4"/>
                <c:pt idx="0">
                  <c:v>3400</c:v>
                </c:pt>
                <c:pt idx="1">
                  <c:v>116000</c:v>
                </c:pt>
                <c:pt idx="3">
                  <c:v>5650</c:v>
                </c:pt>
              </c:numCache>
            </c:numRef>
          </c:val>
          <c:extLst>
            <c:ext xmlns:c16="http://schemas.microsoft.com/office/drawing/2014/chart" uri="{C3380CC4-5D6E-409C-BE32-E72D297353CC}">
              <c16:uniqueId val="{00000002-62D5-41B1-8C13-831841901D1E}"/>
            </c:ext>
          </c:extLst>
        </c:ser>
        <c:ser>
          <c:idx val="2"/>
          <c:order val="2"/>
          <c:tx>
            <c:strRef>
              <c:f>Pivot!$D$27:$D$28</c:f>
              <c:strCache>
                <c:ptCount val="1"/>
                <c:pt idx="0">
                  <c:v>W Silver</c:v>
                </c:pt>
              </c:strCache>
            </c:strRef>
          </c:tx>
          <c:spPr>
            <a:solidFill>
              <a:schemeClr val="accent3"/>
            </a:solidFill>
            <a:ln>
              <a:noFill/>
            </a:ln>
            <a:effectLst/>
          </c:spPr>
          <c:cat>
            <c:strRef>
              <c:f>Pivot!$A$29:$A$33</c:f>
              <c:strCache>
                <c:ptCount val="4"/>
                <c:pt idx="0">
                  <c:v>Mountain-100</c:v>
                </c:pt>
                <c:pt idx="1">
                  <c:v>Mountain-200</c:v>
                </c:pt>
                <c:pt idx="2">
                  <c:v>Mountain-400</c:v>
                </c:pt>
                <c:pt idx="3">
                  <c:v>Mountain-500</c:v>
                </c:pt>
              </c:strCache>
            </c:strRef>
          </c:cat>
          <c:val>
            <c:numRef>
              <c:f>Pivot!$D$29:$D$33</c:f>
              <c:numCache>
                <c:formatCode>"$"#,##0.00;[Red]"$"#,##0.00</c:formatCode>
                <c:ptCount val="4"/>
                <c:pt idx="2">
                  <c:v>18456</c:v>
                </c:pt>
              </c:numCache>
            </c:numRef>
          </c:val>
          <c:extLst>
            <c:ext xmlns:c16="http://schemas.microsoft.com/office/drawing/2014/chart" uri="{C3380CC4-5D6E-409C-BE32-E72D297353CC}">
              <c16:uniqueId val="{00000003-62D5-41B1-8C13-831841901D1E}"/>
            </c:ext>
          </c:extLst>
        </c:ser>
        <c:dLbls>
          <c:showLegendKey val="0"/>
          <c:showVal val="0"/>
          <c:showCatName val="0"/>
          <c:showSerName val="0"/>
          <c:showPercent val="0"/>
          <c:showBubbleSize val="0"/>
        </c:dLbls>
        <c:axId val="273758896"/>
        <c:axId val="273758480"/>
      </c:areaChart>
      <c:catAx>
        <c:axId val="273758896"/>
        <c:scaling>
          <c:orientation val="minMax"/>
        </c:scaling>
        <c:delete val="0"/>
        <c:axPos val="b"/>
        <c:numFmt formatCode="General" sourceLinked="1"/>
        <c:majorTickMark val="out"/>
        <c:minorTickMark val="none"/>
        <c:tickLblPos val="nextTo"/>
        <c:spPr>
          <a:solidFill>
            <a:schemeClr val="bg2">
              <a:lumMod val="1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crossAx val="273758480"/>
        <c:crosses val="autoZero"/>
        <c:auto val="1"/>
        <c:lblAlgn val="ctr"/>
        <c:lblOffset val="100"/>
        <c:noMultiLvlLbl val="0"/>
      </c:catAx>
      <c:valAx>
        <c:axId val="273758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crossAx val="2737588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[Bike_Sales_Prepare_Lab_3.4.7.xlsx]Pivot!PivotTable7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a:t>
            </a:r>
            <a:r>
              <a:rPr lang="en-US" baseline="0"/>
              <a:t> Quantity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Pivot!$B$43:$B$44</c:f>
              <c:strCache>
                <c:ptCount val="1"/>
                <c:pt idx="0">
                  <c:v>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Pivot!$A$45:$A$48</c:f>
              <c:strCache>
                <c:ptCount val="3"/>
                <c:pt idx="0">
                  <c:v>Mountain-200</c:v>
                </c:pt>
                <c:pt idx="1">
                  <c:v>Mountain-400</c:v>
                </c:pt>
                <c:pt idx="2">
                  <c:v>Mountain-500</c:v>
                </c:pt>
              </c:strCache>
            </c:strRef>
          </c:cat>
          <c:val>
            <c:numRef>
              <c:f>Pivot!$B$45:$B$48</c:f>
              <c:numCache>
                <c:formatCode>General</c:formatCode>
                <c:ptCount val="3"/>
                <c:pt idx="0">
                  <c:v>57</c:v>
                </c:pt>
                <c:pt idx="1">
                  <c:v>17</c:v>
                </c:pt>
                <c:pt idx="2">
                  <c:v>6</c:v>
                </c:pt>
              </c:numCache>
            </c:numRef>
          </c:val>
          <c:extLst>
            <c:ext xmlns:c16="http://schemas.microsoft.com/office/drawing/2014/chart" uri="{C3380CC4-5D6E-409C-BE32-E72D297353CC}">
              <c16:uniqueId val="{00000000-5DD9-4229-B442-FF4D38450D9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[Bike_Sales_Prepare_Lab_3.4.7.xlsx]Pivot!PivotTable6</c:name>
    <c:fmtId val="57"/>
  </c:pivotSource>
  <c:chart>
    <c:title>
      <c:tx>
        <c:rich>
          <a:bodyPr rot="0" spcFirstLastPara="1" vertOverflow="ellipsis" vert="horz" wrap="square" anchor="ctr" anchorCtr="1"/>
          <a:lstStyle/>
          <a:p>
            <a:pPr>
              <a:defRPr sz="1400" b="0" i="0" u="none" strike="noStrike" kern="1200" spc="0" baseline="0">
                <a:solidFill>
                  <a:srgbClr val="99CC00"/>
                </a:solidFill>
                <a:latin typeface="+mn-lt"/>
                <a:ea typeface="+mn-ea"/>
                <a:cs typeface="+mn-cs"/>
              </a:defRPr>
            </a:pPr>
            <a:r>
              <a:rPr lang="en-US"/>
              <a:t>Revenue Generated by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9CC00"/>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circle"/>
          <c:size val="5"/>
          <c:spPr>
            <a:solidFill>
              <a:schemeClr val="accent2">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CC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CC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CC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CC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Pivot!$B$27:$B$28</c:f>
              <c:strCache>
                <c:ptCount val="1"/>
                <c:pt idx="0">
                  <c:v>Black</c:v>
                </c:pt>
              </c:strCache>
            </c:strRef>
          </c:tx>
          <c:spPr>
            <a:solidFill>
              <a:schemeClr val="accent1"/>
            </a:solidFill>
            <a:ln>
              <a:noFill/>
            </a:ln>
            <a:effectLst/>
          </c:spPr>
          <c:cat>
            <c:strRef>
              <c:f>Pivot!$A$29:$A$33</c:f>
              <c:strCache>
                <c:ptCount val="4"/>
                <c:pt idx="0">
                  <c:v>Mountain-100</c:v>
                </c:pt>
                <c:pt idx="1">
                  <c:v>Mountain-200</c:v>
                </c:pt>
                <c:pt idx="2">
                  <c:v>Mountain-400</c:v>
                </c:pt>
                <c:pt idx="3">
                  <c:v>Mountain-500</c:v>
                </c:pt>
              </c:strCache>
            </c:strRef>
          </c:cat>
          <c:val>
            <c:numRef>
              <c:f>Pivot!$B$29:$B$33</c:f>
              <c:numCache>
                <c:formatCode>"$"#,##0.00;[Red]"$"#,##0.00</c:formatCode>
                <c:ptCount val="4"/>
                <c:pt idx="0">
                  <c:v>33750</c:v>
                </c:pt>
                <c:pt idx="1">
                  <c:v>176715</c:v>
                </c:pt>
                <c:pt idx="3">
                  <c:v>8100</c:v>
                </c:pt>
              </c:numCache>
            </c:numRef>
          </c:val>
          <c:extLst>
            <c:ext xmlns:c16="http://schemas.microsoft.com/office/drawing/2014/chart" uri="{C3380CC4-5D6E-409C-BE32-E72D297353CC}">
              <c16:uniqueId val="{00000000-9873-4B77-BEC8-9AE1EC5B33C1}"/>
            </c:ext>
          </c:extLst>
        </c:ser>
        <c:ser>
          <c:idx val="1"/>
          <c:order val="1"/>
          <c:tx>
            <c:strRef>
              <c:f>Pivot!$C$27:$C$28</c:f>
              <c:strCache>
                <c:ptCount val="1"/>
                <c:pt idx="0">
                  <c:v>Silver</c:v>
                </c:pt>
              </c:strCache>
            </c:strRef>
          </c:tx>
          <c:spPr>
            <a:solidFill>
              <a:srgbClr val="7030A0"/>
            </a:solidFill>
            <a:ln>
              <a:noFill/>
            </a:ln>
            <a:effectLst/>
          </c:spPr>
          <c:cat>
            <c:strRef>
              <c:f>Pivot!$A$29:$A$33</c:f>
              <c:strCache>
                <c:ptCount val="4"/>
                <c:pt idx="0">
                  <c:v>Mountain-100</c:v>
                </c:pt>
                <c:pt idx="1">
                  <c:v>Mountain-200</c:v>
                </c:pt>
                <c:pt idx="2">
                  <c:v>Mountain-400</c:v>
                </c:pt>
                <c:pt idx="3">
                  <c:v>Mountain-500</c:v>
                </c:pt>
              </c:strCache>
            </c:strRef>
          </c:cat>
          <c:val>
            <c:numRef>
              <c:f>Pivot!$C$29:$C$33</c:f>
              <c:numCache>
                <c:formatCode>"$"#,##0.00;[Red]"$"#,##0.00</c:formatCode>
                <c:ptCount val="4"/>
                <c:pt idx="0">
                  <c:v>3400</c:v>
                </c:pt>
                <c:pt idx="1">
                  <c:v>116000</c:v>
                </c:pt>
                <c:pt idx="3">
                  <c:v>5650</c:v>
                </c:pt>
              </c:numCache>
            </c:numRef>
          </c:val>
          <c:extLst>
            <c:ext xmlns:c16="http://schemas.microsoft.com/office/drawing/2014/chart" uri="{C3380CC4-5D6E-409C-BE32-E72D297353CC}">
              <c16:uniqueId val="{00000002-9873-4B77-BEC8-9AE1EC5B33C1}"/>
            </c:ext>
          </c:extLst>
        </c:ser>
        <c:ser>
          <c:idx val="2"/>
          <c:order val="2"/>
          <c:tx>
            <c:strRef>
              <c:f>Pivot!$D$27:$D$28</c:f>
              <c:strCache>
                <c:ptCount val="1"/>
                <c:pt idx="0">
                  <c:v>W Silver</c:v>
                </c:pt>
              </c:strCache>
            </c:strRef>
          </c:tx>
          <c:spPr>
            <a:solidFill>
              <a:schemeClr val="accent3"/>
            </a:solidFill>
            <a:ln>
              <a:noFill/>
            </a:ln>
            <a:effectLst/>
          </c:spPr>
          <c:cat>
            <c:strRef>
              <c:f>Pivot!$A$29:$A$33</c:f>
              <c:strCache>
                <c:ptCount val="4"/>
                <c:pt idx="0">
                  <c:v>Mountain-100</c:v>
                </c:pt>
                <c:pt idx="1">
                  <c:v>Mountain-200</c:v>
                </c:pt>
                <c:pt idx="2">
                  <c:v>Mountain-400</c:v>
                </c:pt>
                <c:pt idx="3">
                  <c:v>Mountain-500</c:v>
                </c:pt>
              </c:strCache>
            </c:strRef>
          </c:cat>
          <c:val>
            <c:numRef>
              <c:f>Pivot!$D$29:$D$33</c:f>
              <c:numCache>
                <c:formatCode>"$"#,##0.00;[Red]"$"#,##0.00</c:formatCode>
                <c:ptCount val="4"/>
                <c:pt idx="2">
                  <c:v>18456</c:v>
                </c:pt>
              </c:numCache>
            </c:numRef>
          </c:val>
          <c:extLst>
            <c:ext xmlns:c16="http://schemas.microsoft.com/office/drawing/2014/chart" uri="{C3380CC4-5D6E-409C-BE32-E72D297353CC}">
              <c16:uniqueId val="{00000003-9873-4B77-BEC8-9AE1EC5B33C1}"/>
            </c:ext>
          </c:extLst>
        </c:ser>
        <c:dLbls>
          <c:showLegendKey val="0"/>
          <c:showVal val="0"/>
          <c:showCatName val="0"/>
          <c:showSerName val="0"/>
          <c:showPercent val="0"/>
          <c:showBubbleSize val="0"/>
        </c:dLbls>
        <c:axId val="273758896"/>
        <c:axId val="273758480"/>
      </c:areaChart>
      <c:catAx>
        <c:axId val="273758896"/>
        <c:scaling>
          <c:orientation val="minMax"/>
        </c:scaling>
        <c:delete val="0"/>
        <c:axPos val="b"/>
        <c:numFmt formatCode="General" sourceLinked="1"/>
        <c:majorTickMark val="out"/>
        <c:minorTickMark val="none"/>
        <c:tickLblPos val="nextTo"/>
        <c:spPr>
          <a:solidFill>
            <a:schemeClr val="bg2">
              <a:lumMod val="1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9CC00"/>
                </a:solidFill>
                <a:latin typeface="+mn-lt"/>
                <a:ea typeface="+mn-ea"/>
                <a:cs typeface="+mn-cs"/>
              </a:defRPr>
            </a:pPr>
            <a:endParaRPr lang="en-US"/>
          </a:p>
        </c:txPr>
        <c:crossAx val="273758480"/>
        <c:crosses val="autoZero"/>
        <c:auto val="1"/>
        <c:lblAlgn val="ctr"/>
        <c:lblOffset val="100"/>
        <c:noMultiLvlLbl val="0"/>
      </c:catAx>
      <c:valAx>
        <c:axId val="273758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9CC00"/>
                </a:solidFill>
                <a:latin typeface="+mn-lt"/>
                <a:ea typeface="+mn-ea"/>
                <a:cs typeface="+mn-cs"/>
              </a:defRPr>
            </a:pPr>
            <a:endParaRPr lang="en-US"/>
          </a:p>
        </c:txPr>
        <c:crossAx val="2737588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9CC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454545"/>
    </a:solidFill>
    <a:ln w="9525" cap="flat" cmpd="sng" algn="ctr">
      <a:solidFill>
        <a:schemeClr val="tx1">
          <a:lumMod val="15000"/>
          <a:lumOff val="85000"/>
        </a:schemeClr>
      </a:solidFill>
      <a:round/>
    </a:ln>
    <a:effectLst/>
  </c:spPr>
  <c:txPr>
    <a:bodyPr/>
    <a:lstStyle/>
    <a:p>
      <a:pPr>
        <a:defRPr>
          <a:solidFill>
            <a:srgbClr val="99CC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[Bike_Sales_Prepare_Lab_3.4.7.xlsx]Pivot!PivotTable2</c:name>
    <c:fmtId val="23"/>
  </c:pivotSource>
  <c:chart>
    <c:title>
      <c:tx>
        <c:rich>
          <a:bodyPr rot="0" spcFirstLastPara="1" vertOverflow="ellipsis" vert="horz" wrap="square" anchor="ctr" anchorCtr="1"/>
          <a:lstStyle/>
          <a:p>
            <a:pPr>
              <a:defRPr sz="1400" b="1" i="0" u="none" strike="noStrike" kern="1200" cap="none" baseline="0">
                <a:solidFill>
                  <a:srgbClr val="99CC00"/>
                </a:solidFill>
                <a:latin typeface="+mn-lt"/>
                <a:ea typeface="+mn-ea"/>
                <a:cs typeface="+mn-cs"/>
              </a:defRPr>
            </a:pPr>
            <a:r>
              <a:rPr lang="en-US"/>
              <a:t>Revenue Generated by Country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rgbClr val="99CC00"/>
              </a:solidFill>
              <a:latin typeface="+mn-lt"/>
              <a:ea typeface="+mn-ea"/>
              <a:cs typeface="+mn-cs"/>
            </a:defRPr>
          </a:pPr>
          <a:endParaRPr lang="en-US"/>
        </a:p>
      </c:txPr>
    </c:title>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CC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99CC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Pivot!$A$4:$A$10</c:f>
              <c:strCache>
                <c:ptCount val="6"/>
                <c:pt idx="0">
                  <c:v>Australia</c:v>
                </c:pt>
                <c:pt idx="1">
                  <c:v>Canada</c:v>
                </c:pt>
                <c:pt idx="2">
                  <c:v>France</c:v>
                </c:pt>
                <c:pt idx="3">
                  <c:v>Germany</c:v>
                </c:pt>
                <c:pt idx="4">
                  <c:v>United Kingdom</c:v>
                </c:pt>
                <c:pt idx="5">
                  <c:v>United States</c:v>
                </c:pt>
              </c:strCache>
            </c:strRef>
          </c:cat>
          <c:val>
            <c:numRef>
              <c:f>Pivot!$B$4:$B$10</c:f>
              <c:numCache>
                <c:formatCode>_("$"* #,##0_);_("$"* \(#,##0\);_("$"* "-"??_);_(@_)</c:formatCode>
                <c:ptCount val="6"/>
                <c:pt idx="0">
                  <c:v>40889</c:v>
                </c:pt>
                <c:pt idx="1">
                  <c:v>6210</c:v>
                </c:pt>
                <c:pt idx="2">
                  <c:v>30010</c:v>
                </c:pt>
                <c:pt idx="3">
                  <c:v>11500</c:v>
                </c:pt>
                <c:pt idx="4">
                  <c:v>13075</c:v>
                </c:pt>
                <c:pt idx="5">
                  <c:v>45794</c:v>
                </c:pt>
              </c:numCache>
            </c:numRef>
          </c:val>
          <c:extLst>
            <c:ext xmlns:c16="http://schemas.microsoft.com/office/drawing/2014/chart" uri="{C3380CC4-5D6E-409C-BE32-E72D297353CC}">
              <c16:uniqueId val="{00000000-4A2E-4984-9B3D-AF825308210F}"/>
            </c:ext>
          </c:extLst>
        </c:ser>
        <c:dLbls>
          <c:dLblPos val="inEnd"/>
          <c:showLegendKey val="0"/>
          <c:showVal val="1"/>
          <c:showCatName val="0"/>
          <c:showSerName val="0"/>
          <c:showPercent val="0"/>
          <c:showBubbleSize val="0"/>
        </c:dLbls>
        <c:gapWidth val="182"/>
        <c:overlap val="-50"/>
        <c:axId val="2008807440"/>
        <c:axId val="2008804944"/>
      </c:barChart>
      <c:catAx>
        <c:axId val="200880744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rgbClr val="99CC00"/>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900" b="1" i="0" u="none" strike="noStrike" kern="1200" baseline="0">
                  <a:solidFill>
                    <a:srgbClr val="99CC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9CC00"/>
                </a:solidFill>
                <a:latin typeface="+mn-lt"/>
                <a:ea typeface="+mn-ea"/>
                <a:cs typeface="+mn-cs"/>
              </a:defRPr>
            </a:pPr>
            <a:endParaRPr lang="en-US"/>
          </a:p>
        </c:txPr>
        <c:crossAx val="2008804944"/>
        <c:crosses val="autoZero"/>
        <c:auto val="1"/>
        <c:lblAlgn val="ctr"/>
        <c:lblOffset val="100"/>
        <c:noMultiLvlLbl val="0"/>
      </c:catAx>
      <c:valAx>
        <c:axId val="200880494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rgbClr val="99CC00"/>
                    </a:solidFill>
                    <a:latin typeface="+mn-lt"/>
                    <a:ea typeface="+mn-ea"/>
                    <a:cs typeface="+mn-cs"/>
                  </a:defRPr>
                </a:pPr>
                <a:r>
                  <a:rPr lang="en-US"/>
                  <a:t>Revenue</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rgbClr val="99CC00"/>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9CC00"/>
                </a:solidFill>
                <a:latin typeface="+mn-lt"/>
                <a:ea typeface="+mn-ea"/>
                <a:cs typeface="+mn-cs"/>
              </a:defRPr>
            </a:pPr>
            <a:endParaRPr lang="en-US"/>
          </a:p>
        </c:txPr>
        <c:crossAx val="200880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9CC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solidFill>
            <a:srgbClr val="99CC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[Bike_Sales_Prepare_Lab_3.4.7.xlsx]Pivot!PivotTable7</c:name>
    <c:fmtId val="7"/>
  </c:pivotSource>
  <c:chart>
    <c:title>
      <c:tx>
        <c:rich>
          <a:bodyPr rot="0" spcFirstLastPara="1" vertOverflow="ellipsis" vert="horz" wrap="square" anchor="ctr" anchorCtr="1"/>
          <a:lstStyle/>
          <a:p>
            <a:pPr>
              <a:defRPr sz="1600" b="1" i="0" u="none" strike="noStrike" kern="1200" spc="100" baseline="0">
                <a:solidFill>
                  <a:srgbClr val="99CC00"/>
                </a:solidFill>
                <a:effectLst>
                  <a:outerShdw blurRad="50800" dist="38100" dir="5400000" algn="t" rotWithShape="0">
                    <a:prstClr val="black">
                      <a:alpha val="40000"/>
                    </a:prstClr>
                  </a:outerShdw>
                </a:effectLst>
                <a:latin typeface="+mn-lt"/>
                <a:ea typeface="+mn-ea"/>
                <a:cs typeface="+mn-cs"/>
              </a:defRPr>
            </a:pPr>
            <a:r>
              <a:rPr lang="en-US"/>
              <a:t>Order Quantity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99CC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CC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CC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Pivot!$B$43:$B$44</c:f>
              <c:strCache>
                <c:ptCount val="1"/>
                <c:pt idx="0">
                  <c:v>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4E1-404D-86A4-17E5C9BABF9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4E1-404D-86A4-17E5C9BABF9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4E1-404D-86A4-17E5C9BABF9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4E1-404D-86A4-17E5C9BABF9C}"/>
              </c:ext>
            </c:extLst>
          </c:dPt>
          <c:cat>
            <c:strRef>
              <c:f>Pivot!$A$45:$A$48</c:f>
              <c:strCache>
                <c:ptCount val="3"/>
                <c:pt idx="0">
                  <c:v>Mountain-200</c:v>
                </c:pt>
                <c:pt idx="1">
                  <c:v>Mountain-400</c:v>
                </c:pt>
                <c:pt idx="2">
                  <c:v>Mountain-500</c:v>
                </c:pt>
              </c:strCache>
            </c:strRef>
          </c:cat>
          <c:val>
            <c:numRef>
              <c:f>Pivot!$B$45:$B$48</c:f>
              <c:numCache>
                <c:formatCode>General</c:formatCode>
                <c:ptCount val="3"/>
                <c:pt idx="0">
                  <c:v>57</c:v>
                </c:pt>
                <c:pt idx="1">
                  <c:v>17</c:v>
                </c:pt>
                <c:pt idx="2">
                  <c:v>6</c:v>
                </c:pt>
              </c:numCache>
            </c:numRef>
          </c:val>
          <c:extLst>
            <c:ext xmlns:c16="http://schemas.microsoft.com/office/drawing/2014/chart" uri="{C3380CC4-5D6E-409C-BE32-E72D297353CC}">
              <c16:uniqueId val="{00000008-64E1-404D-86A4-17E5C9BABF9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9CC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rgbClr val="99CC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[Bike_Sales_Prepare_Lab_3.4.7.xlsx]Pivot!PivotTable5</c:name>
    <c:fmtId val="29"/>
  </c:pivotSource>
  <c:chart>
    <c:title>
      <c:tx>
        <c:rich>
          <a:bodyPr rot="0" spcFirstLastPara="1" vertOverflow="ellipsis" vert="horz" wrap="square" anchor="ctr" anchorCtr="1"/>
          <a:lstStyle/>
          <a:p>
            <a:pPr>
              <a:defRPr sz="1400" b="1" i="0" u="none" strike="noStrike" kern="1200" cap="none" baseline="0">
                <a:solidFill>
                  <a:srgbClr val="99CC00"/>
                </a:solidFill>
                <a:latin typeface="+mn-lt"/>
                <a:ea typeface="+mn-ea"/>
                <a:cs typeface="+mn-cs"/>
              </a:defRPr>
            </a:pPr>
            <a:r>
              <a:rPr lang="en-US"/>
              <a:t>Product preference by Age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rgbClr val="99CC00"/>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CC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CC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CC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CC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Pivot!$B$18:$B$19</c:f>
              <c:strCache>
                <c:ptCount val="1"/>
                <c:pt idx="0">
                  <c:v>Mountain-100</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Pivot!$A$20:$A$23</c:f>
              <c:strCache>
                <c:ptCount val="3"/>
                <c:pt idx="0">
                  <c:v>Adults (35-64)</c:v>
                </c:pt>
                <c:pt idx="1">
                  <c:v>Young Adults (25-34)</c:v>
                </c:pt>
                <c:pt idx="2">
                  <c:v>Youth (&lt;25)</c:v>
                </c:pt>
              </c:strCache>
            </c:strRef>
          </c:cat>
          <c:val>
            <c:numRef>
              <c:f>Pivot!$B$20:$B$23</c:f>
              <c:numCache>
                <c:formatCode>General</c:formatCode>
                <c:ptCount val="3"/>
                <c:pt idx="0">
                  <c:v>1</c:v>
                </c:pt>
                <c:pt idx="1">
                  <c:v>3</c:v>
                </c:pt>
              </c:numCache>
            </c:numRef>
          </c:val>
          <c:extLst>
            <c:ext xmlns:c16="http://schemas.microsoft.com/office/drawing/2014/chart" uri="{C3380CC4-5D6E-409C-BE32-E72D297353CC}">
              <c16:uniqueId val="{00000000-BFD6-469E-A69D-EDD41F2F74E0}"/>
            </c:ext>
          </c:extLst>
        </c:ser>
        <c:ser>
          <c:idx val="1"/>
          <c:order val="1"/>
          <c:tx>
            <c:strRef>
              <c:f>Pivot!$C$18:$C$19</c:f>
              <c:strCache>
                <c:ptCount val="1"/>
                <c:pt idx="0">
                  <c:v>Mountain-200</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Pivot!$A$20:$A$23</c:f>
              <c:strCache>
                <c:ptCount val="3"/>
                <c:pt idx="0">
                  <c:v>Adults (35-64)</c:v>
                </c:pt>
                <c:pt idx="1">
                  <c:v>Young Adults (25-34)</c:v>
                </c:pt>
                <c:pt idx="2">
                  <c:v>Youth (&lt;25)</c:v>
                </c:pt>
              </c:strCache>
            </c:strRef>
          </c:cat>
          <c:val>
            <c:numRef>
              <c:f>Pivot!$C$20:$C$23</c:f>
              <c:numCache>
                <c:formatCode>General</c:formatCode>
                <c:ptCount val="3"/>
                <c:pt idx="0">
                  <c:v>38</c:v>
                </c:pt>
                <c:pt idx="1">
                  <c:v>20</c:v>
                </c:pt>
                <c:pt idx="2">
                  <c:v>5</c:v>
                </c:pt>
              </c:numCache>
            </c:numRef>
          </c:val>
          <c:extLst>
            <c:ext xmlns:c16="http://schemas.microsoft.com/office/drawing/2014/chart" uri="{C3380CC4-5D6E-409C-BE32-E72D297353CC}">
              <c16:uniqueId val="{00000001-BFD6-469E-A69D-EDD41F2F74E0}"/>
            </c:ext>
          </c:extLst>
        </c:ser>
        <c:ser>
          <c:idx val="2"/>
          <c:order val="2"/>
          <c:tx>
            <c:strRef>
              <c:f>Pivot!$D$18:$D$19</c:f>
              <c:strCache>
                <c:ptCount val="1"/>
                <c:pt idx="0">
                  <c:v>Mountain-400</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Pivot!$A$20:$A$23</c:f>
              <c:strCache>
                <c:ptCount val="3"/>
                <c:pt idx="0">
                  <c:v>Adults (35-64)</c:v>
                </c:pt>
                <c:pt idx="1">
                  <c:v>Young Adults (25-34)</c:v>
                </c:pt>
                <c:pt idx="2">
                  <c:v>Youth (&lt;25)</c:v>
                </c:pt>
              </c:strCache>
            </c:strRef>
          </c:cat>
          <c:val>
            <c:numRef>
              <c:f>Pivot!$D$20:$D$23</c:f>
              <c:numCache>
                <c:formatCode>General</c:formatCode>
                <c:ptCount val="3"/>
                <c:pt idx="0">
                  <c:v>4</c:v>
                </c:pt>
                <c:pt idx="1">
                  <c:v>6</c:v>
                </c:pt>
                <c:pt idx="2">
                  <c:v>2</c:v>
                </c:pt>
              </c:numCache>
            </c:numRef>
          </c:val>
          <c:extLst>
            <c:ext xmlns:c16="http://schemas.microsoft.com/office/drawing/2014/chart" uri="{C3380CC4-5D6E-409C-BE32-E72D297353CC}">
              <c16:uniqueId val="{00000002-BFD6-469E-A69D-EDD41F2F74E0}"/>
            </c:ext>
          </c:extLst>
        </c:ser>
        <c:ser>
          <c:idx val="3"/>
          <c:order val="3"/>
          <c:tx>
            <c:strRef>
              <c:f>Pivot!$E$18:$E$19</c:f>
              <c:strCache>
                <c:ptCount val="1"/>
                <c:pt idx="0">
                  <c:v>Mountain-500</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Pivot!$A$20:$A$23</c:f>
              <c:strCache>
                <c:ptCount val="3"/>
                <c:pt idx="0">
                  <c:v>Adults (35-64)</c:v>
                </c:pt>
                <c:pt idx="1">
                  <c:v>Young Adults (25-34)</c:v>
                </c:pt>
                <c:pt idx="2">
                  <c:v>Youth (&lt;25)</c:v>
                </c:pt>
              </c:strCache>
            </c:strRef>
          </c:cat>
          <c:val>
            <c:numRef>
              <c:f>Pivot!$E$20:$E$23</c:f>
              <c:numCache>
                <c:formatCode>General</c:formatCode>
                <c:ptCount val="3"/>
                <c:pt idx="0">
                  <c:v>4</c:v>
                </c:pt>
                <c:pt idx="1">
                  <c:v>2</c:v>
                </c:pt>
                <c:pt idx="2">
                  <c:v>4</c:v>
                </c:pt>
              </c:numCache>
            </c:numRef>
          </c:val>
          <c:extLst>
            <c:ext xmlns:c16="http://schemas.microsoft.com/office/drawing/2014/chart" uri="{C3380CC4-5D6E-409C-BE32-E72D297353CC}">
              <c16:uniqueId val="{00000003-BFD6-469E-A69D-EDD41F2F74E0}"/>
            </c:ext>
          </c:extLst>
        </c:ser>
        <c:dLbls>
          <c:showLegendKey val="0"/>
          <c:showVal val="0"/>
          <c:showCatName val="0"/>
          <c:showSerName val="0"/>
          <c:showPercent val="0"/>
          <c:showBubbleSize val="0"/>
        </c:dLbls>
        <c:gapWidth val="315"/>
        <c:overlap val="-40"/>
        <c:axId val="1767747328"/>
        <c:axId val="1767756896"/>
      </c:barChart>
      <c:catAx>
        <c:axId val="17677473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rgbClr val="99CC00"/>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rgbClr val="99CC00"/>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9CC00"/>
                </a:solidFill>
                <a:latin typeface="+mn-lt"/>
                <a:ea typeface="+mn-ea"/>
                <a:cs typeface="+mn-cs"/>
              </a:defRPr>
            </a:pPr>
            <a:endParaRPr lang="en-US"/>
          </a:p>
        </c:txPr>
        <c:crossAx val="1767756896"/>
        <c:crosses val="autoZero"/>
        <c:auto val="1"/>
        <c:lblAlgn val="ctr"/>
        <c:lblOffset val="100"/>
        <c:noMultiLvlLbl val="0"/>
      </c:catAx>
      <c:valAx>
        <c:axId val="17677568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rgbClr val="99CC00"/>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900" b="1" i="0" u="none" strike="noStrike" kern="1200" baseline="0">
                  <a:solidFill>
                    <a:srgbClr val="99CC00"/>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9CC00"/>
                </a:solidFill>
                <a:latin typeface="+mn-lt"/>
                <a:ea typeface="+mn-ea"/>
                <a:cs typeface="+mn-cs"/>
              </a:defRPr>
            </a:pPr>
            <a:endParaRPr lang="en-US"/>
          </a:p>
        </c:txPr>
        <c:crossAx val="176774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9CC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solidFill>
            <a:srgbClr val="99CC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247649</xdr:colOff>
      <xdr:row>1</xdr:row>
      <xdr:rowOff>47625</xdr:rowOff>
    </xdr:from>
    <xdr:to>
      <xdr:col>13</xdr:col>
      <xdr:colOff>66674</xdr:colOff>
      <xdr:row>12</xdr:row>
      <xdr:rowOff>133350</xdr:rowOff>
    </xdr:to>
    <xdr:graphicFrame macro="">
      <xdr:nvGraphicFramePr>
        <xdr:cNvPr id="2" name="Chart 1">
          <a:extLst>
            <a:ext uri="{FF2B5EF4-FFF2-40B4-BE49-F238E27FC236}">
              <a16:creationId xmlns:a16="http://schemas.microsoft.com/office/drawing/2014/main" id="{2CEEB993-5F1F-4BBB-99D1-FCB2B88FB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142874</xdr:colOff>
      <xdr:row>14</xdr:row>
      <xdr:rowOff>57150</xdr:rowOff>
    </xdr:from>
    <xdr:to>
      <xdr:col>17</xdr:col>
      <xdr:colOff>28574</xdr:colOff>
      <xdr:row>22</xdr:row>
      <xdr:rowOff>171450</xdr:rowOff>
    </xdr:to>
    <xdr:graphicFrame macro="">
      <xdr:nvGraphicFramePr>
        <xdr:cNvPr id="3" name="Chart 2">
          <a:extLst>
            <a:ext uri="{FF2B5EF4-FFF2-40B4-BE49-F238E27FC236}">
              <a16:creationId xmlns:a16="http://schemas.microsoft.com/office/drawing/2014/main" id="{A200BAC4-1F15-486D-BD32-652C36C099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390524</xdr:colOff>
      <xdr:row>24</xdr:row>
      <xdr:rowOff>114300</xdr:rowOff>
    </xdr:from>
    <xdr:to>
      <xdr:col>11</xdr:col>
      <xdr:colOff>533400</xdr:colOff>
      <xdr:row>36</xdr:row>
      <xdr:rowOff>9524</xdr:rowOff>
    </xdr:to>
    <xdr:graphicFrame macro="">
      <xdr:nvGraphicFramePr>
        <xdr:cNvPr id="7" name="Chart 6">
          <a:extLst>
            <a:ext uri="{FF2B5EF4-FFF2-40B4-BE49-F238E27FC236}">
              <a16:creationId xmlns:a16="http://schemas.microsoft.com/office/drawing/2014/main" id="{60A0B764-BD2D-4E44-A650-213BD836D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114300</xdr:colOff>
      <xdr:row>38</xdr:row>
      <xdr:rowOff>57150</xdr:rowOff>
    </xdr:from>
    <xdr:to>
      <xdr:col>8</xdr:col>
      <xdr:colOff>590550</xdr:colOff>
      <xdr:row>50</xdr:row>
      <xdr:rowOff>76200</xdr:rowOff>
    </xdr:to>
    <xdr:graphicFrame macro="">
      <xdr:nvGraphicFramePr>
        <xdr:cNvPr id="8" name="Chart 7">
          <a:extLst>
            <a:ext uri="{FF2B5EF4-FFF2-40B4-BE49-F238E27FC236}">
              <a16:creationId xmlns:a16="http://schemas.microsoft.com/office/drawing/2014/main" id="{454582D5-DC7A-41EE-A220-5C18BA62C2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571500</xdr:colOff>
      <xdr:row>53</xdr:row>
      <xdr:rowOff>1</xdr:rowOff>
    </xdr:from>
    <xdr:to>
      <xdr:col>13</xdr:col>
      <xdr:colOff>571500</xdr:colOff>
      <xdr:row>58</xdr:row>
      <xdr:rowOff>1</xdr:rowOff>
    </xdr:to>
    <mc:AlternateContent xmlns:mc="http://schemas.openxmlformats.org/markup-compatibility/2006">
      <mc:Choice xmlns:a14="http://schemas.microsoft.com/office/drawing/2010/main" Requires="a14">
        <xdr:graphicFrame macro="">
          <xdr:nvGraphicFramePr>
            <xdr:cNvPr id="13" name="Customer_Gender 1">
              <a:extLst>
                <a:ext uri="{FF2B5EF4-FFF2-40B4-BE49-F238E27FC236}">
                  <a16:creationId xmlns:a16="http://schemas.microsoft.com/office/drawing/2014/main" id="{59A9D195-D6A7-4834-9492-89461DA2C3C3}"/>
                </a:ext>
              </a:extLst>
            </xdr:cNvPr>
            <xdr:cNvGraphicFramePr/>
          </xdr:nvGraphicFramePr>
          <xdr:xfrm>
            <a:off x="0" y="0"/>
            <a:ext cx="0" cy="0"/>
          </xdr:xfrm>
          <a:graphic>
            <a:graphicData uri="http://schemas.microsoft.com/office/drawing/2010/slicer">
              <sle:slicer xmlns:sle="http://schemas.microsoft.com/office/drawing/2010/slicer" name="Customer_Gender 1"/>
            </a:graphicData>
          </a:graphic>
        </xdr:graphicFrame>
      </mc:Choice>
      <mc:Fallback>
        <xdr:sp macro="" textlink="">
          <xdr:nvSpPr>
            <xdr:cNvPr id="0" name=""/>
            <xdr:cNvSpPr>
              <a:spLocks noTextEdit="1"/>
            </xdr:cNvSpPr>
          </xdr:nvSpPr>
          <xdr:spPr>
            <a:xfrm>
              <a:off x="6667500" y="1009650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409575</xdr:colOff>
      <xdr:row>5</xdr:row>
      <xdr:rowOff>104776</xdr:rowOff>
    </xdr:from>
    <xdr:to>
      <xdr:col>12</xdr:col>
      <xdr:colOff>457200</xdr:colOff>
      <xdr:row>19</xdr:row>
      <xdr:rowOff>171450</xdr:rowOff>
    </xdr:to>
    <xdr:graphicFrame macro="">
      <xdr:nvGraphicFramePr>
        <xdr:cNvPr id="3" name="Chart 2">
          <a:extLst>
            <a:ext uri="{FF2B5EF4-FFF2-40B4-BE49-F238E27FC236}">
              <a16:creationId xmlns:a16="http://schemas.microsoft.com/office/drawing/2014/main" id="{CC966742-288E-4A2F-98EB-176394267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4763</xdr:colOff>
      <xdr:row>22</xdr:row>
      <xdr:rowOff>152400</xdr:rowOff>
    </xdr:from>
    <xdr:to>
      <xdr:col>12</xdr:col>
      <xdr:colOff>204788</xdr:colOff>
      <xdr:row>35</xdr:row>
      <xdr:rowOff>57151</xdr:rowOff>
    </xdr:to>
    <xdr:graphicFrame macro="">
      <xdr:nvGraphicFramePr>
        <xdr:cNvPr id="4" name="Chart 3">
          <a:extLst>
            <a:ext uri="{FF2B5EF4-FFF2-40B4-BE49-F238E27FC236}">
              <a16:creationId xmlns:a16="http://schemas.microsoft.com/office/drawing/2014/main" id="{55FFEAE4-7E3A-4CD6-8F79-ABB204FB75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571500</xdr:colOff>
      <xdr:row>53</xdr:row>
      <xdr:rowOff>1</xdr:rowOff>
    </xdr:from>
    <xdr:to>
      <xdr:col>10</xdr:col>
      <xdr:colOff>466726</xdr:colOff>
      <xdr:row>64</xdr:row>
      <xdr:rowOff>9525</xdr:rowOff>
    </xdr:to>
    <xdr:graphicFrame macro="">
      <xdr:nvGraphicFramePr>
        <xdr:cNvPr id="5" name="Chart 4">
          <a:extLst>
            <a:ext uri="{FF2B5EF4-FFF2-40B4-BE49-F238E27FC236}">
              <a16:creationId xmlns:a16="http://schemas.microsoft.com/office/drawing/2014/main" id="{D0C659BA-90AB-4881-8BCD-37162210D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36</xdr:row>
      <xdr:rowOff>123825</xdr:rowOff>
    </xdr:from>
    <xdr:to>
      <xdr:col>13</xdr:col>
      <xdr:colOff>152400</xdr:colOff>
      <xdr:row>51</xdr:row>
      <xdr:rowOff>28575</xdr:rowOff>
    </xdr:to>
    <xdr:graphicFrame macro="">
      <xdr:nvGraphicFramePr>
        <xdr:cNvPr id="6" name="Chart 5">
          <a:extLst>
            <a:ext uri="{FF2B5EF4-FFF2-40B4-BE49-F238E27FC236}">
              <a16:creationId xmlns:a16="http://schemas.microsoft.com/office/drawing/2014/main" id="{52908704-759E-4A84-A3A0-1743D637C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447675</xdr:colOff>
      <xdr:row>22</xdr:row>
      <xdr:rowOff>152400</xdr:rowOff>
    </xdr:from>
    <xdr:to>
      <xdr:col>4</xdr:col>
      <xdr:colOff>171450</xdr:colOff>
      <xdr:row>27</xdr:row>
      <xdr:rowOff>66675</xdr:rowOff>
    </xdr:to>
    <mc:AlternateContent xmlns:mc="http://schemas.openxmlformats.org/markup-compatibility/2006">
      <mc:Choice xmlns:a14="http://schemas.microsoft.com/office/drawing/2010/main" Requires="a14">
        <xdr:graphicFrame macro="">
          <xdr:nvGraphicFramePr>
            <xdr:cNvPr id="12" name="Customer_Gender">
              <a:extLst>
                <a:ext uri="{FF2B5EF4-FFF2-40B4-BE49-F238E27FC236}">
                  <a16:creationId xmlns:a16="http://schemas.microsoft.com/office/drawing/2014/main" id="{4975199C-32B6-4999-A125-DC36B54A89C4}"/>
                </a:ext>
              </a:extLst>
            </xdr:cNvPr>
            <xdr:cNvGraphicFramePr/>
          </xdr:nvGraphicFramePr>
          <xdr:xfrm>
            <a:off x="0" y="0"/>
            <a:ext cx="0" cy="0"/>
          </xdr:xfrm>
          <a:graphic>
            <a:graphicData uri="http://schemas.microsoft.com/office/drawing/2010/slicer">
              <sle:slicer xmlns:sle="http://schemas.microsoft.com/office/drawing/2010/slicer" name="Customer_Gender"/>
            </a:graphicData>
          </a:graphic>
        </xdr:graphicFrame>
      </mc:Choice>
      <mc:Fallback>
        <xdr:sp macro="" textlink="">
          <xdr:nvSpPr>
            <xdr:cNvPr id="0" name=""/>
            <xdr:cNvSpPr>
              <a:spLocks noTextEdit="1"/>
            </xdr:cNvSpPr>
          </xdr:nvSpPr>
          <xdr:spPr>
            <a:xfrm>
              <a:off x="1057275" y="4343400"/>
              <a:ext cx="1552575"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96.454371643522" createdVersion="7" refreshedVersion="7" minRefreshableVersion="3" recordCount="90" xr:uid="{FFEBB8F5-C499-4D90-A9C6-47C1B2049FA1}">
  <cacheSource type="worksheet">
    <worksheetSource ref="A1:W1048576" sheet="Worksheet"/>
  </cacheSource>
  <cacheFields count="23">
    <cacheField name="Sales_Order #" numFmtId="0">
      <sharedItems containsString="0" containsBlank="1" containsNumber="1" containsInteger="1" minValue="261695" maxValue="261695"/>
    </cacheField>
    <cacheField name="Date" numFmtId="0">
      <sharedItems containsNonDate="0" containsDate="1" containsString="0" containsBlank="1" minDate="2021-12-01T00:00:00" maxDate="2021-12-25T00:00:00"/>
    </cacheField>
    <cacheField name="Day" numFmtId="0">
      <sharedItems containsString="0" containsBlank="1" containsNumber="1" containsInteger="1" minValue="1" maxValue="24"/>
    </cacheField>
    <cacheField name="Month" numFmtId="0">
      <sharedItems containsBlank="1"/>
    </cacheField>
    <cacheField name="Year" numFmtId="0">
      <sharedItems containsString="0" containsBlank="1" containsNumber="1" containsInteger="1" minValue="2021" maxValue="2021"/>
    </cacheField>
    <cacheField name="Customer_Age" numFmtId="0">
      <sharedItems containsString="0" containsBlank="1" containsNumber="1" containsInteger="1" minValue="17" maxValue="63"/>
    </cacheField>
    <cacheField name="Group" numFmtId="0">
      <sharedItems containsBlank="1"/>
    </cacheField>
    <cacheField name="Age_Group" numFmtId="0">
      <sharedItems containsBlank="1"/>
    </cacheField>
    <cacheField name="Customer_Gender" numFmtId="0">
      <sharedItems containsBlank="1" count="3">
        <s v="Female"/>
        <s v="Male"/>
        <m/>
      </sharedItems>
    </cacheField>
    <cacheField name="Country" numFmtId="0">
      <sharedItems containsBlank="1" count="7">
        <s v="United States"/>
        <s v="United Kingdom"/>
        <s v="Australia"/>
        <s v="Germany"/>
        <s v="Canada"/>
        <s v="France"/>
        <m/>
      </sharedItems>
    </cacheField>
    <cacheField name="State" numFmtId="0">
      <sharedItems containsBlank="1"/>
    </cacheField>
    <cacheField name="Product_Category" numFmtId="0">
      <sharedItems containsBlank="1"/>
    </cacheField>
    <cacheField name="Sub_Category" numFmtId="0">
      <sharedItems containsBlank="1"/>
    </cacheField>
    <cacheField name="Product_Description" numFmtId="0">
      <sharedItems containsBlank="1"/>
    </cacheField>
    <cacheField name="Product" numFmtId="0">
      <sharedItems containsBlank="1"/>
    </cacheField>
    <cacheField name="Colour" numFmtId="0">
      <sharedItems containsBlank="1"/>
    </cacheField>
    <cacheField name="Brand Number" numFmtId="0">
      <sharedItems containsString="0" containsBlank="1" containsNumber="1" containsInteger="1" minValue="46" maxValue="46"/>
    </cacheField>
    <cacheField name="Order_Quantity" numFmtId="0">
      <sharedItems containsString="0" containsBlank="1" containsNumber="1" containsInteger="1" minValue="1" maxValue="4"/>
    </cacheField>
    <cacheField name=" Unit_Cost " numFmtId="0">
      <sharedItems containsString="0" containsBlank="1" containsNumber="1" containsInteger="1" minValue="0" maxValue="1912"/>
    </cacheField>
    <cacheField name=" Unit_Price " numFmtId="0">
      <sharedItems containsString="0" containsBlank="1" containsNumber="1" containsInteger="1" minValue="0" maxValue="3400"/>
    </cacheField>
    <cacheField name=" Profit " numFmtId="0">
      <sharedItems containsString="0" containsBlank="1" containsNumber="1" containsInteger="1" minValue="245" maxValue="5908"/>
    </cacheField>
    <cacheField name=" Cost " numFmtId="0">
      <sharedItems containsString="0" containsBlank="1" containsNumber="1" containsInteger="1" minValue="0" maxValue="7592"/>
    </cacheField>
    <cacheField name="Revenue" numFmtId="0">
      <sharedItems containsString="0" containsBlank="1" containsNumber="1" containsInteger="1" minValue="0" maxValue="13500"/>
    </cacheField>
  </cacheFields>
  <extLst>
    <ext xmlns:x14="http://schemas.microsoft.com/office/spreadsheetml/2009/9/main" uri="{725AE2AE-9491-48be-B2B4-4EB974FC3084}">
      <x14:pivotCacheDefinition pivotCacheId="13396734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96.454372916669" createdVersion="7" refreshedVersion="7" minRefreshableVersion="3" recordCount="89" xr:uid="{0C84B110-3DD9-403E-B62A-40D40DE02219}">
  <cacheSource type="worksheet">
    <worksheetSource ref="A1:W90" sheet="Worksheet"/>
  </cacheSource>
  <cacheFields count="23">
    <cacheField name="Sales_Order #" numFmtId="0">
      <sharedItems containsSemiMixedTypes="0" containsString="0" containsNumber="1" containsInteger="1" minValue="261695" maxValue="261695"/>
    </cacheField>
    <cacheField name="Date" numFmtId="14">
      <sharedItems containsSemiMixedTypes="0" containsNonDate="0" containsDate="1" containsString="0" minDate="2021-12-01T00:00:00" maxDate="2021-12-25T00:00:00"/>
    </cacheField>
    <cacheField name="Day" numFmtId="0">
      <sharedItems containsSemiMixedTypes="0" containsString="0" containsNumber="1" containsInteger="1" minValue="1" maxValue="24"/>
    </cacheField>
    <cacheField name="Month" numFmtId="0">
      <sharedItems/>
    </cacheField>
    <cacheField name="Year" numFmtId="0">
      <sharedItems containsSemiMixedTypes="0" containsString="0" containsNumber="1" containsInteger="1" minValue="2021" maxValue="2021"/>
    </cacheField>
    <cacheField name="Customer_Age" numFmtId="0">
      <sharedItems containsSemiMixedTypes="0" containsString="0" containsNumber="1" containsInteger="1" minValue="17" maxValue="63"/>
    </cacheField>
    <cacheField name="Group" numFmtId="0">
      <sharedItems/>
    </cacheField>
    <cacheField name="Age_Group" numFmtId="0">
      <sharedItems count="3">
        <s v="Adults (35-64)"/>
        <s v="Young Adults (25-34)"/>
        <s v="Youth (&lt;25)"/>
      </sharedItems>
    </cacheField>
    <cacheField name="Customer_Gender" numFmtId="0">
      <sharedItems count="2">
        <s v="Female"/>
        <s v="Male"/>
      </sharedItems>
    </cacheField>
    <cacheField name="Country" numFmtId="0">
      <sharedItems/>
    </cacheField>
    <cacheField name="State" numFmtId="0">
      <sharedItems/>
    </cacheField>
    <cacheField name="Product_Category" numFmtId="0">
      <sharedItems/>
    </cacheField>
    <cacheField name="Sub_Category" numFmtId="0">
      <sharedItems/>
    </cacheField>
    <cacheField name="Product_Description" numFmtId="0">
      <sharedItems/>
    </cacheField>
    <cacheField name="Product" numFmtId="0">
      <sharedItems count="4">
        <s v="Mountain-200"/>
        <s v="Mountain-400"/>
        <s v="Mountain-500"/>
        <s v="Mountain-100"/>
      </sharedItems>
    </cacheField>
    <cacheField name="Colour" numFmtId="0">
      <sharedItems count="3">
        <s v="Black"/>
        <s v="Silver"/>
        <s v="W Silver"/>
      </sharedItems>
    </cacheField>
    <cacheField name="Brand Number" numFmtId="0">
      <sharedItems containsSemiMixedTypes="0" containsString="0" containsNumber="1" containsInteger="1" minValue="46" maxValue="46"/>
    </cacheField>
    <cacheField name="Order_Quantity" numFmtId="0">
      <sharedItems containsSemiMixedTypes="0" containsString="0" containsNumber="1" containsInteger="1" minValue="1" maxValue="4"/>
    </cacheField>
    <cacheField name=" Unit_Cost " numFmtId="8">
      <sharedItems containsSemiMixedTypes="0" containsString="0" containsNumber="1" containsInteger="1" minValue="0" maxValue="1912"/>
    </cacheField>
    <cacheField name=" Unit_Price " numFmtId="8">
      <sharedItems containsSemiMixedTypes="0" containsString="0" containsNumber="1" containsInteger="1" minValue="0" maxValue="3400"/>
    </cacheField>
    <cacheField name=" Profit " numFmtId="8">
      <sharedItems containsSemiMixedTypes="0" containsString="0" containsNumber="1" containsInteger="1" minValue="245" maxValue="5908"/>
    </cacheField>
    <cacheField name=" Cost " numFmtId="8">
      <sharedItems containsSemiMixedTypes="0" containsString="0" containsNumber="1" containsInteger="1" minValue="0" maxValue="7592"/>
    </cacheField>
    <cacheField name="Revenue" numFmtId="8">
      <sharedItems containsSemiMixedTypes="0" containsString="0" containsNumber="1" containsInteger="1" minValue="0" maxValue="13500"/>
    </cacheField>
  </cacheFields>
  <extLst>
    <ext xmlns:x14="http://schemas.microsoft.com/office/spreadsheetml/2009/9/main" uri="{725AE2AE-9491-48be-B2B4-4EB974FC3084}">
      <x14:pivotCacheDefinition pivotCacheId="18590465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n v="261695"/>
    <d v="2021-12-01T00:00:00"/>
    <n v="1"/>
    <s v="December"/>
    <n v="2021"/>
    <n v="39"/>
    <s v="Adult"/>
    <s v="Adults (35-64)"/>
    <x v="0"/>
    <x v="0"/>
    <s v="California"/>
    <s v="Bikes"/>
    <s v="Mountain Bikes"/>
    <s v="Mountain-200 Black, 46"/>
    <s v="Mountain-200"/>
    <s v="Black"/>
    <n v="46"/>
    <n v="4"/>
    <n v="1252"/>
    <n v="2295"/>
    <n v="4172"/>
    <n v="5008"/>
    <n v="9180"/>
  </r>
  <r>
    <n v="261695"/>
    <d v="2021-12-01T00:00:00"/>
    <n v="1"/>
    <s v="December"/>
    <n v="2021"/>
    <n v="44"/>
    <s v="Adult"/>
    <s v="Adults (35-64)"/>
    <x v="1"/>
    <x v="1"/>
    <s v="England"/>
    <s v="Bikes"/>
    <s v="Mountain Bikes"/>
    <s v="Mountain-200 Silver, 42"/>
    <s v="Mountain-200"/>
    <s v="Silver"/>
    <n v="46"/>
    <n v="1"/>
    <n v="1266"/>
    <n v="2320"/>
    <n v="1054"/>
    <n v="1266"/>
    <n v="2320"/>
  </r>
  <r>
    <n v="261695"/>
    <d v="2021-12-02T00:00:00"/>
    <n v="2"/>
    <s v="December"/>
    <n v="2021"/>
    <n v="37"/>
    <s v="Adult"/>
    <s v="Adults (35-64)"/>
    <x v="1"/>
    <x v="0"/>
    <s v="California"/>
    <s v="Bikes"/>
    <s v="Mountain Bikes"/>
    <s v="Mountain-400-W Silver, 46"/>
    <s v="Mountain-400"/>
    <s v="W Silver"/>
    <n v="46"/>
    <n v="2"/>
    <n v="420"/>
    <n v="769"/>
    <n v="698"/>
    <n v="840"/>
    <n v="1538"/>
  </r>
  <r>
    <n v="261695"/>
    <d v="2021-12-02T00:00:00"/>
    <n v="2"/>
    <s v="December"/>
    <n v="2021"/>
    <n v="31"/>
    <s v="Young Adults"/>
    <s v="Young Adults (25-34)"/>
    <x v="0"/>
    <x v="2"/>
    <s v="New South Wales"/>
    <s v="Bikes"/>
    <s v="Mountain Bikes"/>
    <s v="Mountain-400-W Silver, 42"/>
    <s v="Mountain-400"/>
    <s v="W Silver"/>
    <n v="46"/>
    <n v="1"/>
    <n v="420"/>
    <n v="769"/>
    <n v="349"/>
    <n v="420"/>
    <n v="769"/>
  </r>
  <r>
    <n v="261695"/>
    <d v="2021-12-03T00:00:00"/>
    <n v="3"/>
    <s v="December"/>
    <n v="2021"/>
    <n v="37"/>
    <s v="Adult"/>
    <s v="Adults (35-64)"/>
    <x v="0"/>
    <x v="0"/>
    <s v="California"/>
    <s v="Bikes"/>
    <s v="Mountain Bikes"/>
    <s v="Mountain-200 Black, 46"/>
    <s v="Mountain-200"/>
    <s v="Black"/>
    <n v="46"/>
    <n v="2"/>
    <n v="0"/>
    <n v="2295"/>
    <n v="2086"/>
    <n v="0"/>
    <n v="4590"/>
  </r>
  <r>
    <n v="261695"/>
    <d v="2021-12-03T00:00:00"/>
    <n v="3"/>
    <s v="December"/>
    <n v="2021"/>
    <n v="24"/>
    <s v="Youth"/>
    <s v="Youth (&lt;25)"/>
    <x v="0"/>
    <x v="1"/>
    <s v="England"/>
    <s v="Bikes"/>
    <s v="Mountain Bikes"/>
    <s v="Mountain-200 Black, 38"/>
    <s v="Mountain-200"/>
    <s v="Black"/>
    <n v="46"/>
    <n v="1"/>
    <n v="1252"/>
    <n v="2295"/>
    <n v="1043"/>
    <n v="1252"/>
    <n v="2295"/>
  </r>
  <r>
    <n v="261695"/>
    <d v="2021-12-03T00:00:00"/>
    <n v="3"/>
    <s v="December"/>
    <n v="2021"/>
    <n v="37"/>
    <s v="Adult"/>
    <s v="Adults (35-64)"/>
    <x v="1"/>
    <x v="0"/>
    <s v="Washington"/>
    <s v="Bikes"/>
    <s v="Mountain Bikes"/>
    <s v="Mountain-200 Black, 46"/>
    <s v="Mountain-200"/>
    <s v="Black"/>
    <n v="46"/>
    <n v="1"/>
    <n v="1252"/>
    <n v="2295"/>
    <n v="1043"/>
    <n v="1252"/>
    <n v="2295"/>
  </r>
  <r>
    <n v="261695"/>
    <d v="2021-12-03T00:00:00"/>
    <n v="3"/>
    <s v="December"/>
    <n v="2021"/>
    <n v="37"/>
    <s v="Adult"/>
    <s v="Adults (35-64)"/>
    <x v="1"/>
    <x v="0"/>
    <s v="Washington"/>
    <s v="Bikes"/>
    <s v="Mountain Bikes"/>
    <s v="Mountain-200 Black, 46"/>
    <s v="Mountain-200"/>
    <s v="Black"/>
    <n v="46"/>
    <n v="1"/>
    <n v="1252"/>
    <n v="2295"/>
    <n v="1043"/>
    <n v="1252"/>
    <n v="2295"/>
  </r>
  <r>
    <n v="261695"/>
    <d v="2021-12-04T00:00:00"/>
    <n v="4"/>
    <s v="December"/>
    <n v="2021"/>
    <n v="31"/>
    <s v="Young Adults"/>
    <s v="Young Adults (25-34)"/>
    <x v="0"/>
    <x v="2"/>
    <s v="New South Wales"/>
    <s v="Bikes"/>
    <s v="Mountain Bikes"/>
    <s v="Mountain-400-W Silver, 42"/>
    <s v="Mountain-400"/>
    <s v="W Silver"/>
    <n v="46"/>
    <n v="4"/>
    <n v="420"/>
    <n v="0"/>
    <n v="1396"/>
    <n v="1680"/>
    <n v="0"/>
  </r>
  <r>
    <n v="261695"/>
    <d v="2021-12-05T00:00:00"/>
    <n v="5"/>
    <s v="December"/>
    <n v="2021"/>
    <n v="39"/>
    <s v="Adult"/>
    <s v="Adults (35-64)"/>
    <x v="0"/>
    <x v="0"/>
    <s v="California"/>
    <s v="Bikes"/>
    <s v="Mountain Bikes"/>
    <s v="Mountain-200 Black, 46"/>
    <s v="Mountain-200"/>
    <s v="Black"/>
    <n v="46"/>
    <n v="4"/>
    <n v="1252"/>
    <n v="2295"/>
    <n v="4172"/>
    <n v="5008"/>
    <n v="9180"/>
  </r>
  <r>
    <n v="261695"/>
    <d v="2021-12-05T00:00:00"/>
    <n v="5"/>
    <s v="December"/>
    <n v="2021"/>
    <n v="42"/>
    <s v="Adult"/>
    <s v="Adults (35-64)"/>
    <x v="1"/>
    <x v="3"/>
    <s v="Nordrhein-Westfalen"/>
    <s v="Bikes"/>
    <s v="Mountain Bikes"/>
    <s v="Mountain-200 Black, 38"/>
    <s v="Mountain-200"/>
    <s v="Black"/>
    <n v="46"/>
    <n v="4"/>
    <n v="1252"/>
    <n v="2295"/>
    <n v="4172"/>
    <n v="5008"/>
    <n v="9180"/>
  </r>
  <r>
    <n v="261695"/>
    <d v="2021-12-05T00:00:00"/>
    <n v="5"/>
    <s v="December"/>
    <n v="2021"/>
    <n v="35"/>
    <s v="Adult"/>
    <s v="Adults (35-64)"/>
    <x v="0"/>
    <x v="2"/>
    <s v="Queensland"/>
    <s v="Bikes"/>
    <s v="Mountain Bikes"/>
    <s v="Mountain-200 Silver, 38"/>
    <s v="Mountain-200"/>
    <s v="Silver"/>
    <n v="46"/>
    <n v="1"/>
    <n v="1266"/>
    <n v="2320"/>
    <n v="1054"/>
    <n v="1266"/>
    <n v="2320"/>
  </r>
  <r>
    <n v="261695"/>
    <d v="2021-12-05T00:00:00"/>
    <n v="5"/>
    <s v="December"/>
    <n v="2021"/>
    <n v="37"/>
    <s v="Adult"/>
    <s v="Adults (35-64)"/>
    <x v="0"/>
    <x v="0"/>
    <s v="California"/>
    <s v="Bikes"/>
    <s v="Mountain Bikes"/>
    <s v="Mountain-200 Black, 46"/>
    <s v="Mountain-200"/>
    <s v="Black"/>
    <n v="46"/>
    <n v="1"/>
    <n v="1252"/>
    <n v="2295"/>
    <n v="1043"/>
    <n v="1252"/>
    <n v="2295"/>
  </r>
  <r>
    <n v="261695"/>
    <d v="2021-12-06T00:00:00"/>
    <n v="6"/>
    <s v="December"/>
    <n v="2021"/>
    <n v="23"/>
    <s v="Youth"/>
    <s v="Youth (&lt;25)"/>
    <x v="1"/>
    <x v="1"/>
    <s v="England"/>
    <s v="Bikes"/>
    <s v="Mountain Bikes"/>
    <s v="Mountain-400-W Silver, 46"/>
    <s v="Mountain-400"/>
    <s v="W Silver"/>
    <n v="46"/>
    <n v="3"/>
    <n v="420"/>
    <n v="769"/>
    <n v="1047"/>
    <n v="1260"/>
    <n v="2307"/>
  </r>
  <r>
    <n v="261695"/>
    <d v="2021-12-06T00:00:00"/>
    <n v="6"/>
    <s v="December"/>
    <n v="2021"/>
    <n v="27"/>
    <s v="Young Adults"/>
    <s v="Young Adults (25-34)"/>
    <x v="1"/>
    <x v="4"/>
    <s v="British Columbia"/>
    <s v="Bikes"/>
    <s v="Mountain Bikes"/>
    <s v="Mountain-200 Black, 46"/>
    <s v="Mountain-200"/>
    <s v="Black"/>
    <n v="46"/>
    <n v="1"/>
    <n v="1252"/>
    <n v="2295"/>
    <n v="1043"/>
    <n v="1252"/>
    <n v="2295"/>
  </r>
  <r>
    <n v="261695"/>
    <d v="2021-12-06T00:00:00"/>
    <n v="6"/>
    <s v="December"/>
    <n v="2021"/>
    <n v="36"/>
    <s v="Adult"/>
    <s v="Youth (&lt;25)"/>
    <x v="1"/>
    <x v="2"/>
    <s v="New South Wales"/>
    <s v="Bikes"/>
    <s v="Mountain Bikes"/>
    <s v="Mountain-200 Black, 42"/>
    <s v="Mountain-200"/>
    <s v="Black"/>
    <n v="46"/>
    <n v="1"/>
    <n v="1252"/>
    <n v="2295"/>
    <n v="1043"/>
    <n v="1252"/>
    <n v="2295"/>
  </r>
  <r>
    <n v="261695"/>
    <d v="2021-12-06T00:00:00"/>
    <n v="6"/>
    <s v="December"/>
    <n v="2021"/>
    <n v="47"/>
    <s v="Adult"/>
    <s v="Adults (35-64)"/>
    <x v="1"/>
    <x v="1"/>
    <s v="England"/>
    <s v="Bikes"/>
    <s v="Mountain Bikes"/>
    <s v="Mountain-200 Silver, 38"/>
    <s v="Mountain-200"/>
    <s v="Silver"/>
    <n v="46"/>
    <n v="1"/>
    <n v="1266"/>
    <n v="2320"/>
    <n v="1054"/>
    <n v="1266"/>
    <n v="2320"/>
  </r>
  <r>
    <n v="261695"/>
    <d v="2021-12-07T00:00:00"/>
    <n v="7"/>
    <s v="December"/>
    <n v="2021"/>
    <n v="30"/>
    <s v="Young Adults"/>
    <s v="Young Adults (25-34)"/>
    <x v="1"/>
    <x v="0"/>
    <s v="California"/>
    <s v="Bikes"/>
    <s v="Mountain Bikes"/>
    <s v="Mountain-400-W Silver, 38"/>
    <s v="Mountain-400"/>
    <s v="W Silver"/>
    <n v="46"/>
    <n v="4"/>
    <n v="420"/>
    <n v="769"/>
    <n v="1396"/>
    <n v="1680"/>
    <n v="3076"/>
  </r>
  <r>
    <n v="261695"/>
    <d v="2021-12-07T00:00:00"/>
    <n v="7"/>
    <s v="December"/>
    <n v="2021"/>
    <n v="38"/>
    <s v="Adult"/>
    <s v="Adults (35-64)"/>
    <x v="1"/>
    <x v="0"/>
    <s v="California"/>
    <s v="Bikes"/>
    <s v="Mountain Bikes"/>
    <s v="Mountain-200 Silver, 42"/>
    <s v="Mountain-200"/>
    <s v="Silver"/>
    <n v="46"/>
    <n v="2"/>
    <n v="1266"/>
    <n v="2320"/>
    <n v="2108"/>
    <n v="2532"/>
    <n v="4640"/>
  </r>
  <r>
    <n v="261695"/>
    <d v="2021-12-08T00:00:00"/>
    <n v="8"/>
    <s v="December"/>
    <n v="2021"/>
    <n v="19"/>
    <s v="Youth"/>
    <s v="Youth (&lt;25)"/>
    <x v="0"/>
    <x v="2"/>
    <s v="New South Wales"/>
    <s v="Bikes"/>
    <s v="Mountain Bikes"/>
    <s v="Mountain-500 Silver, 42"/>
    <s v="Mountain-500"/>
    <s v="Silver"/>
    <n v="46"/>
    <n v="4"/>
    <n v="308"/>
    <n v="565"/>
    <n v="1028"/>
    <n v="1232"/>
    <n v="2260"/>
  </r>
  <r>
    <n v="261695"/>
    <d v="2021-12-08T00:00:00"/>
    <n v="8"/>
    <s v="December"/>
    <n v="2021"/>
    <n v="30"/>
    <s v="Young Adults"/>
    <s v="Young Adults (25-34)"/>
    <x v="0"/>
    <x v="4"/>
    <s v="British Columbia"/>
    <s v="Bikes"/>
    <s v="Mountain Bikes"/>
    <s v="Mountain-200 Silver, 38"/>
    <s v="Mountain-200"/>
    <s v="Silver"/>
    <n v="46"/>
    <n v="4"/>
    <n v="1266"/>
    <n v="2320"/>
    <n v="4216"/>
    <n v="5064"/>
    <n v="9280"/>
  </r>
  <r>
    <n v="261695"/>
    <d v="2021-12-08T00:00:00"/>
    <n v="8"/>
    <s v="December"/>
    <n v="2021"/>
    <n v="39"/>
    <s v="Adult"/>
    <s v="Adults (35-64)"/>
    <x v="0"/>
    <x v="0"/>
    <s v="Oregon"/>
    <s v="Bikes"/>
    <s v="Mountain Bikes"/>
    <s v="Mountain-200 Black. 42"/>
    <s v="Mountain-200"/>
    <s v="Black"/>
    <n v="46"/>
    <n v="2"/>
    <n v="1252"/>
    <n v="2295"/>
    <n v="2086"/>
    <n v="2504"/>
    <n v="4590"/>
  </r>
  <r>
    <n v="261695"/>
    <d v="2021-12-08T00:00:00"/>
    <n v="8"/>
    <s v="December"/>
    <n v="2021"/>
    <n v="35"/>
    <s v="Adult"/>
    <s v="Adults (35-64)"/>
    <x v="0"/>
    <x v="0"/>
    <s v="California"/>
    <s v="Bikes"/>
    <s v="Mountain Bikes"/>
    <s v="Mountain-500 Black, 42"/>
    <s v="Mountain-500"/>
    <s v="Black"/>
    <n v="46"/>
    <n v="4"/>
    <n v="295"/>
    <n v="540"/>
    <n v="245"/>
    <n v="1180"/>
    <n v="2160"/>
  </r>
  <r>
    <n v="261695"/>
    <d v="2021-12-09T00:00:00"/>
    <n v="9"/>
    <s v="December"/>
    <n v="2021"/>
    <n v="33"/>
    <s v="Young Adults"/>
    <s v="Young Adults (25-34)"/>
    <x v="0"/>
    <x v="2"/>
    <s v="Victoria"/>
    <s v="Bikes"/>
    <s v="Mountain Bikes"/>
    <s v="Mountain-100 Black, 38"/>
    <s v="Mountain-100"/>
    <s v="Black"/>
    <n v="46"/>
    <n v="2"/>
    <n v="1898"/>
    <n v="3375"/>
    <n v="2954"/>
    <n v="3796"/>
    <n v="6750"/>
  </r>
  <r>
    <n v="261695"/>
    <d v="2021-12-09T00:00:00"/>
    <n v="9"/>
    <s v="December"/>
    <n v="2021"/>
    <n v="41"/>
    <s v="Adult"/>
    <s v="Adults (35-64)"/>
    <x v="0"/>
    <x v="3"/>
    <s v="Hamburg"/>
    <s v="Bikes"/>
    <s v="Mountain Bikes"/>
    <s v="Mountain-200 Silver, 42"/>
    <s v="Mountain-200"/>
    <s v="Silver"/>
    <n v="46"/>
    <n v="1"/>
    <n v="1266"/>
    <n v="2320"/>
    <n v="1054"/>
    <n v="1266"/>
    <n v="2320"/>
  </r>
  <r>
    <n v="261695"/>
    <d v="2021-12-10T00:00:00"/>
    <n v="10"/>
    <s v="December"/>
    <n v="2021"/>
    <n v="34"/>
    <s v="Young Adults"/>
    <s v="Young Adults (25-34)"/>
    <x v="0"/>
    <x v="0"/>
    <s v="California"/>
    <s v="Bikes"/>
    <s v="Mountain Bikes"/>
    <s v="Mountain-200 Black, 42"/>
    <s v="Mountain-200"/>
    <s v="Black"/>
    <n v="46"/>
    <n v="2"/>
    <n v="1252"/>
    <n v="2295"/>
    <n v="2086"/>
    <n v="2504"/>
    <n v="4590"/>
  </r>
  <r>
    <n v="261695"/>
    <d v="2021-12-10T00:00:00"/>
    <n v="10"/>
    <s v="December"/>
    <n v="2021"/>
    <n v="40"/>
    <s v="Adult"/>
    <s v="Adults (35-64)"/>
    <x v="1"/>
    <x v="2"/>
    <s v="New South Wales"/>
    <s v="Bikes"/>
    <s v="Mountain Bikes"/>
    <s v="Mountain-200 Black, 42"/>
    <s v="Mountain-200"/>
    <s v="Black"/>
    <n v="46"/>
    <n v="2"/>
    <n v="1252"/>
    <n v="2295"/>
    <n v="2086"/>
    <n v="2504"/>
    <n v="4590"/>
  </r>
  <r>
    <n v="261695"/>
    <d v="2021-12-10T00:00:00"/>
    <n v="10"/>
    <s v="December"/>
    <n v="2021"/>
    <n v="26"/>
    <s v="Young Adults"/>
    <s v="Young Adults (25-34)"/>
    <x v="1"/>
    <x v="1"/>
    <s v="England"/>
    <s v="Bikes"/>
    <s v="Mountain Bikes"/>
    <s v="Mountain-200 Black, 38"/>
    <s v="Mountain-200"/>
    <s v="Black"/>
    <n v="46"/>
    <n v="1"/>
    <n v="1252"/>
    <n v="2295"/>
    <n v="1043"/>
    <n v="1252"/>
    <n v="2295"/>
  </r>
  <r>
    <n v="261695"/>
    <d v="2021-12-10T00:00:00"/>
    <n v="10"/>
    <s v="December"/>
    <n v="2021"/>
    <n v="34"/>
    <s v="Young Adults"/>
    <s v="Young Adults (25-34)"/>
    <x v="1"/>
    <x v="0"/>
    <s v="California"/>
    <s v="Bikes"/>
    <s v="Mountain Bikes"/>
    <s v="Mountain-500 Black, 40"/>
    <s v="Mountain-500"/>
    <s v="Black"/>
    <n v="46"/>
    <n v="1"/>
    <n v="295"/>
    <n v="540"/>
    <n v="245"/>
    <n v="295"/>
    <n v="540"/>
  </r>
  <r>
    <n v="261695"/>
    <d v="2021-12-10T00:00:00"/>
    <n v="10"/>
    <s v="December"/>
    <n v="2021"/>
    <n v="34"/>
    <s v="Young Adults"/>
    <s v="Young Adults (25-34)"/>
    <x v="0"/>
    <x v="0"/>
    <s v="Washington"/>
    <s v="Bikes"/>
    <s v="Mountain Bikes"/>
    <s v="Mountain-100 Silver, 44"/>
    <s v="Mountain-100"/>
    <s v="Silver"/>
    <n v="46"/>
    <n v="1"/>
    <n v="1912"/>
    <n v="3400"/>
    <n v="1488"/>
    <n v="1912"/>
    <n v="3400"/>
  </r>
  <r>
    <n v="261695"/>
    <d v="2021-12-10T00:00:00"/>
    <n v="10"/>
    <s v="December"/>
    <n v="2021"/>
    <n v="38"/>
    <s v="Adult"/>
    <s v="Adults (35-64)"/>
    <x v="1"/>
    <x v="2"/>
    <s v="New South Wales"/>
    <s v="Bikes"/>
    <s v="Mountain Bikes"/>
    <s v="Mountain-200 Black, 38"/>
    <s v="Mountain-200"/>
    <s v="Black"/>
    <n v="46"/>
    <n v="1"/>
    <n v="1252"/>
    <n v="2295"/>
    <n v="1043"/>
    <n v="1252"/>
    <n v="2295"/>
  </r>
  <r>
    <n v="261695"/>
    <d v="2021-12-11T00:00:00"/>
    <n v="11"/>
    <s v="December"/>
    <n v="2021"/>
    <n v="24"/>
    <s v="Youth"/>
    <s v="Youth (&lt;25)"/>
    <x v="0"/>
    <x v="5"/>
    <s v="Seine (Paris)"/>
    <s v="Bikes"/>
    <s v="Mountain Bikes"/>
    <s v="Mountain-200 Black, 38"/>
    <s v="Mountain-200"/>
    <s v="Black"/>
    <n v="46"/>
    <n v="3"/>
    <n v="1252"/>
    <n v="2295"/>
    <n v="3129"/>
    <n v="3756"/>
    <n v="6885"/>
  </r>
  <r>
    <n v="261695"/>
    <d v="2021-12-11T00:00:00"/>
    <n v="11"/>
    <s v="December"/>
    <n v="2021"/>
    <n v="41"/>
    <s v="Adult"/>
    <s v="Adults (35-64)"/>
    <x v="0"/>
    <x v="2"/>
    <s v="New South Wales"/>
    <s v="Bikes"/>
    <s v="Mountain Bikes"/>
    <s v="Mountain-400-W Silver, 38"/>
    <s v="Mountain-400"/>
    <s v="W Silver"/>
    <n v="46"/>
    <n v="2"/>
    <n v="420"/>
    <n v="769"/>
    <n v="698"/>
    <n v="840"/>
    <n v="1538"/>
  </r>
  <r>
    <n v="261695"/>
    <d v="2021-12-11T00:00:00"/>
    <n v="11"/>
    <s v="December"/>
    <n v="2021"/>
    <n v="27"/>
    <s v="Young Adults"/>
    <s v="Young Adults (25-34)"/>
    <x v="1"/>
    <x v="4"/>
    <s v="British Columbia"/>
    <s v="Bikes"/>
    <s v="Mountain Bikes"/>
    <s v="Mountain-200 Black, 46"/>
    <s v="Mountain-200"/>
    <s v="Black"/>
    <n v="46"/>
    <n v="1"/>
    <n v="1252"/>
    <n v="2295"/>
    <n v="1043"/>
    <n v="1252"/>
    <n v="2295"/>
  </r>
  <r>
    <n v="261695"/>
    <d v="2021-12-11T00:00:00"/>
    <n v="11"/>
    <s v="December"/>
    <n v="2021"/>
    <n v="37"/>
    <s v="Adult"/>
    <s v="Adults (35-64)"/>
    <x v="1"/>
    <x v="0"/>
    <s v="California"/>
    <s v="Bikes"/>
    <s v="Mountain Bikes"/>
    <s v="Mountain-400-W Silver, 46"/>
    <s v="Mountain-400"/>
    <s v="W Silver"/>
    <n v="46"/>
    <n v="1"/>
    <n v="420"/>
    <n v="769"/>
    <n v="349"/>
    <n v="420"/>
    <n v="769"/>
  </r>
  <r>
    <n v="261695"/>
    <d v="2021-12-11T00:00:00"/>
    <n v="11"/>
    <s v="December"/>
    <n v="2021"/>
    <n v="38"/>
    <s v="Adult"/>
    <s v="Adults (35-64)"/>
    <x v="0"/>
    <x v="0"/>
    <s v="California"/>
    <s v="Bikes"/>
    <s v="Mountain Bikes"/>
    <s v="Mountain-200 Silver, 38"/>
    <s v="Mountain-200"/>
    <s v="Silver"/>
    <n v="46"/>
    <n v="1"/>
    <n v="1266"/>
    <n v="2320"/>
    <n v="1054"/>
    <n v="1266"/>
    <n v="2320"/>
  </r>
  <r>
    <n v="261695"/>
    <d v="2021-12-12T00:00:00"/>
    <n v="12"/>
    <s v="December"/>
    <n v="2021"/>
    <n v="36"/>
    <s v="Adult"/>
    <s v="Adults (35-64)"/>
    <x v="0"/>
    <x v="2"/>
    <s v="New South Wales"/>
    <s v="Bikes"/>
    <s v="Mountain Bikes"/>
    <s v="Mountain-200 Silver, 42"/>
    <s v="Mountain-200"/>
    <s v="Silver"/>
    <n v="46"/>
    <n v="4"/>
    <n v="1266"/>
    <n v="2320"/>
    <n v="4216"/>
    <n v="5064"/>
    <n v="9280"/>
  </r>
  <r>
    <n v="261695"/>
    <d v="2021-12-12T00:00:00"/>
    <n v="12"/>
    <s v="December"/>
    <n v="2021"/>
    <n v="37"/>
    <s v="Adult"/>
    <s v="Adults (35-64)"/>
    <x v="1"/>
    <x v="0"/>
    <s v="California"/>
    <s v="Bikes"/>
    <s v="Mountain Bikes"/>
    <s v="Mountain-400-W Silver, 46"/>
    <s v="Mountain-400"/>
    <s v="W Silver"/>
    <n v="46"/>
    <n v="4"/>
    <n v="420"/>
    <n v="769"/>
    <n v="1396"/>
    <n v="1680"/>
    <n v="3076"/>
  </r>
  <r>
    <n v="261695"/>
    <d v="2021-12-12T00:00:00"/>
    <n v="12"/>
    <s v="December"/>
    <n v="2021"/>
    <n v="34"/>
    <s v="Young Adults"/>
    <s v="Young Adults (25-34)"/>
    <x v="1"/>
    <x v="2"/>
    <s v="New South Wales"/>
    <s v="Bikes"/>
    <s v="Mountain Bikes"/>
    <s v="Mountain-200 Black, 38"/>
    <s v="Mountain-200"/>
    <s v="Black"/>
    <n v="46"/>
    <n v="2"/>
    <n v="1252"/>
    <n v="2295"/>
    <n v="2086"/>
    <n v="2504"/>
    <n v="4590"/>
  </r>
  <r>
    <n v="261695"/>
    <d v="2021-12-12T00:00:00"/>
    <n v="12"/>
    <s v="December"/>
    <n v="2021"/>
    <n v="35"/>
    <s v="Adult"/>
    <s v="Adults (35-64)"/>
    <x v="0"/>
    <x v="2"/>
    <s v="Victoria"/>
    <s v="Bikes"/>
    <s v="Mountain Bikes"/>
    <s v="Mountain-200 Silver, 42"/>
    <s v="Mountain-200"/>
    <s v="Silver"/>
    <n v="46"/>
    <n v="1"/>
    <n v="1266"/>
    <n v="2320"/>
    <n v="1054"/>
    <n v="1266"/>
    <n v="2320"/>
  </r>
  <r>
    <n v="261695"/>
    <d v="2021-12-12T00:00:00"/>
    <n v="12"/>
    <s v="December"/>
    <n v="2021"/>
    <n v="38"/>
    <s v="Adult"/>
    <s v="Adults (35-64)"/>
    <x v="0"/>
    <x v="0"/>
    <s v="Washington"/>
    <s v="Bikes"/>
    <s v="Mountain Bikes"/>
    <s v="Mountain-200 Silver, 42"/>
    <s v="Mountain-200"/>
    <s v="Silver"/>
    <n v="46"/>
    <n v="1"/>
    <n v="1266"/>
    <n v="2320"/>
    <n v="1054"/>
    <n v="1266"/>
    <n v="2320"/>
  </r>
  <r>
    <n v="261695"/>
    <d v="2021-12-13T00:00:00"/>
    <n v="13"/>
    <s v="December"/>
    <n v="2021"/>
    <n v="32"/>
    <s v="Young Adults"/>
    <s v="Young Adults (25-34)"/>
    <x v="0"/>
    <x v="2"/>
    <s v="Queensland"/>
    <s v="Bikes"/>
    <s v="Mountain Bikes"/>
    <s v="Mountain-200 Silver, 42"/>
    <s v="Mountain-200"/>
    <s v="Silver"/>
    <n v="46"/>
    <n v="3"/>
    <n v="1266"/>
    <n v="2320"/>
    <n v="3162"/>
    <n v="3798"/>
    <n v="6960"/>
  </r>
  <r>
    <n v="261695"/>
    <d v="2021-12-13T00:00:00"/>
    <n v="13"/>
    <s v="December"/>
    <n v="2021"/>
    <n v="40"/>
    <s v="Adult"/>
    <s v="Adults (35-64)"/>
    <x v="0"/>
    <x v="0"/>
    <s v="California"/>
    <s v="Bikes"/>
    <s v="Mountain Bikes"/>
    <s v="Mountain-500 Silver, 40"/>
    <s v="Mountain-500"/>
    <s v="Silver"/>
    <n v="46"/>
    <n v="1"/>
    <n v="308"/>
    <n v="565"/>
    <n v="257"/>
    <n v="308"/>
    <n v="565"/>
  </r>
  <r>
    <n v="261695"/>
    <d v="2021-12-13T00:00:00"/>
    <n v="13"/>
    <s v="December"/>
    <n v="2021"/>
    <n v="44"/>
    <s v="Adult"/>
    <s v="Adults (35-64)"/>
    <x v="0"/>
    <x v="1"/>
    <s v="England"/>
    <s v="Bikes"/>
    <s v="Mountain Bikes"/>
    <s v="Mountain-200 Black, 38"/>
    <s v="Mountain-200"/>
    <s v="Black"/>
    <n v="46"/>
    <n v="1"/>
    <n v="1252"/>
    <n v="2295"/>
    <n v="1043"/>
    <n v="1252"/>
    <n v="2295"/>
  </r>
  <r>
    <n v="261695"/>
    <d v="2021-12-13T00:00:00"/>
    <n v="13"/>
    <s v="December"/>
    <n v="2021"/>
    <n v="49"/>
    <s v="Adult"/>
    <s v="Adults (35-64)"/>
    <x v="1"/>
    <x v="1"/>
    <s v="England"/>
    <s v="Bikes"/>
    <s v="Mountain Bikes"/>
    <s v="Mountain-200 Black, 38"/>
    <s v="Mountain-200"/>
    <s v="Black"/>
    <n v="46"/>
    <n v="1"/>
    <n v="1252"/>
    <n v="2295"/>
    <n v="1043"/>
    <n v="1252"/>
    <n v="2295"/>
  </r>
  <r>
    <n v="261695"/>
    <d v="2021-12-14T00:00:00"/>
    <n v="14"/>
    <s v="December"/>
    <n v="2021"/>
    <n v="30"/>
    <s v="Young Adults"/>
    <s v="Young Adults (25-34)"/>
    <x v="0"/>
    <x v="0"/>
    <s v="Washington"/>
    <s v="Bikes"/>
    <s v="Mountain Bikes"/>
    <s v="Mountain-200 Silver, 38"/>
    <s v="Mountain-200"/>
    <s v="Silver"/>
    <n v="46"/>
    <n v="2"/>
    <n v="1266"/>
    <n v="2320"/>
    <n v="2108"/>
    <n v="2532"/>
    <n v="4640"/>
  </r>
  <r>
    <n v="261695"/>
    <d v="2021-12-14T00:00:00"/>
    <n v="14"/>
    <s v="December"/>
    <n v="2021"/>
    <n v="32"/>
    <s v="Young Adults"/>
    <s v="Young Adults (25-34)"/>
    <x v="1"/>
    <x v="0"/>
    <s v="California"/>
    <s v="Bikes"/>
    <s v="Mountain Bikes"/>
    <s v="Mountain-200 Black, 46"/>
    <s v="Mountain-200"/>
    <s v="Black"/>
    <n v="46"/>
    <n v="1"/>
    <n v="1252"/>
    <n v="2295"/>
    <n v="1043"/>
    <n v="1252"/>
    <n v="2295"/>
  </r>
  <r>
    <n v="261695"/>
    <d v="2021-12-14T00:00:00"/>
    <n v="14"/>
    <s v="December"/>
    <n v="2021"/>
    <n v="32"/>
    <s v="Young Adults"/>
    <s v="Young Adults (25-34)"/>
    <x v="0"/>
    <x v="2"/>
    <s v="Victoria"/>
    <s v="Bikes"/>
    <s v="Mountain Bikes"/>
    <s v="Mountain-400-W Silver, 46"/>
    <s v="Mountain-400"/>
    <s v="W Silver"/>
    <n v="46"/>
    <n v="1"/>
    <n v="420"/>
    <n v="769"/>
    <n v="349"/>
    <n v="420"/>
    <n v="769"/>
  </r>
  <r>
    <n v="261695"/>
    <d v="2021-12-15T00:00:00"/>
    <n v="15"/>
    <s v="December"/>
    <n v="2021"/>
    <n v="29"/>
    <s v="Young Adults"/>
    <s v="Young Adults (25-34)"/>
    <x v="0"/>
    <x v="0"/>
    <s v="California"/>
    <s v="Bikes"/>
    <s v="Mountain Bikes"/>
    <s v="Mountain-200 Silver, 42"/>
    <s v="Mountain-200"/>
    <s v="Silver"/>
    <n v="46"/>
    <n v="1"/>
    <n v="1266"/>
    <n v="2320"/>
    <n v="1054"/>
    <n v="1266"/>
    <n v="2320"/>
  </r>
  <r>
    <n v="261695"/>
    <d v="2021-12-16T00:00:00"/>
    <n v="16"/>
    <s v="December"/>
    <n v="2021"/>
    <n v="33"/>
    <s v="Young Adults"/>
    <s v="Young Adults (25-34)"/>
    <x v="0"/>
    <x v="2"/>
    <s v="New South Wales"/>
    <s v="Bikes"/>
    <s v="Mountain Bikes"/>
    <s v="Mountain-200 Black, 38"/>
    <s v="Mountain-200"/>
    <s v="Black"/>
    <n v="46"/>
    <n v="2"/>
    <n v="1252"/>
    <n v="2295"/>
    <n v="2086"/>
    <n v="2504"/>
    <n v="4590"/>
  </r>
  <r>
    <n v="261695"/>
    <d v="2021-12-16T00:00:00"/>
    <n v="16"/>
    <s v="December"/>
    <n v="2021"/>
    <n v="38"/>
    <s v="Adult"/>
    <s v="Adults (35-64)"/>
    <x v="1"/>
    <x v="2"/>
    <s v="New South Wales"/>
    <s v="Bikes"/>
    <s v="Mountain Bikes"/>
    <s v="Mountain-200 Black, 38"/>
    <s v="Mountain-200"/>
    <s v="Black"/>
    <n v="46"/>
    <n v="2"/>
    <n v="1252"/>
    <n v="2295"/>
    <n v="2086"/>
    <n v="2504"/>
    <n v="4590"/>
  </r>
  <r>
    <n v="261695"/>
    <d v="2021-12-16T00:00:00"/>
    <n v="16"/>
    <s v="December"/>
    <n v="2021"/>
    <n v="27"/>
    <s v="Young Adults"/>
    <s v="Young Adults (25-34)"/>
    <x v="0"/>
    <x v="5"/>
    <s v="Seine et Marne"/>
    <s v="Bikes"/>
    <s v="Mountain Bikes"/>
    <s v="Mountain-200 Silver, 46"/>
    <s v="Mountain-200"/>
    <s v="Silver"/>
    <n v="46"/>
    <n v="1"/>
    <n v="1266"/>
    <n v="2320"/>
    <n v="1054"/>
    <n v="1266"/>
    <n v="2320"/>
  </r>
  <r>
    <n v="261695"/>
    <d v="2021-12-17T00:00:00"/>
    <n v="17"/>
    <s v="December"/>
    <n v="2021"/>
    <n v="37"/>
    <s v="Adult"/>
    <s v="Adults (35-64)"/>
    <x v="0"/>
    <x v="0"/>
    <s v="Washington"/>
    <s v="Bikes"/>
    <s v="Mountain Bikes"/>
    <s v="Mountain-200 Silver, 38"/>
    <s v="Mountain-200"/>
    <s v="Silver"/>
    <n v="46"/>
    <n v="2"/>
    <n v="1266"/>
    <n v="2320"/>
    <n v="2108"/>
    <n v="2532"/>
    <n v="4640"/>
  </r>
  <r>
    <n v="261695"/>
    <d v="2021-12-17T00:00:00"/>
    <n v="17"/>
    <s v="December"/>
    <n v="2021"/>
    <n v="31"/>
    <s v="Young Adults"/>
    <s v="Young Adults (25-34)"/>
    <x v="1"/>
    <x v="2"/>
    <s v="New South Wales"/>
    <s v="Bikes"/>
    <s v="Mountain Bikes"/>
    <s v="Mountain-400-W Silver, 42"/>
    <s v="Mountain-400"/>
    <s v="W Silver"/>
    <n v="46"/>
    <n v="1"/>
    <n v="420"/>
    <n v="769"/>
    <n v="349"/>
    <n v="420"/>
    <n v="769"/>
  </r>
  <r>
    <n v="261695"/>
    <d v="2021-12-17T00:00:00"/>
    <n v="17"/>
    <s v="December"/>
    <n v="2021"/>
    <n v="42"/>
    <s v="Adult"/>
    <s v="Adults (35-64)"/>
    <x v="0"/>
    <x v="3"/>
    <s v="Nordrhein-Westfalen"/>
    <s v="Bikes"/>
    <s v="Mountain Bikes"/>
    <s v="Mountain-200 Silver, 46"/>
    <s v="Mountain-200"/>
    <s v="Silver"/>
    <n v="46"/>
    <n v="1"/>
    <n v="1266"/>
    <n v="2320"/>
    <n v="1054"/>
    <n v="1266"/>
    <n v="2320"/>
  </r>
  <r>
    <n v="261695"/>
    <d v="2021-12-18T00:00:00"/>
    <n v="18"/>
    <s v="December"/>
    <n v="2021"/>
    <n v="35"/>
    <s v="Adult"/>
    <s v="Adults (35-64)"/>
    <x v="0"/>
    <x v="2"/>
    <s v="New South Wales"/>
    <s v="Bikes"/>
    <s v="Mountain Bikes"/>
    <s v="Mountain-500 Silver, 42"/>
    <s v="Mountain-500"/>
    <s v="Silver"/>
    <n v="46"/>
    <n v="4"/>
    <n v="308"/>
    <n v="565"/>
    <n v="1028"/>
    <n v="1232"/>
    <n v="2260"/>
  </r>
  <r>
    <n v="261695"/>
    <d v="2021-12-18T00:00:00"/>
    <n v="18"/>
    <s v="December"/>
    <n v="2021"/>
    <n v="38"/>
    <s v="Adult"/>
    <s v="Adults (35-64)"/>
    <x v="0"/>
    <x v="3"/>
    <s v="Nordrhein-Westfalen"/>
    <s v="Bikes"/>
    <s v="Mountain Bikes"/>
    <s v="Mountain-200 Silver, 46"/>
    <s v="Mountain-200"/>
    <s v="Silver"/>
    <n v="46"/>
    <n v="4"/>
    <n v="1266"/>
    <n v="2320"/>
    <n v="4216"/>
    <n v="5064"/>
    <n v="9280"/>
  </r>
  <r>
    <n v="261695"/>
    <d v="2021-12-18T00:00:00"/>
    <n v="18"/>
    <s v="December"/>
    <n v="2021"/>
    <n v="24"/>
    <s v="Youth"/>
    <s v="Youth (&lt;25)"/>
    <x v="0"/>
    <x v="5"/>
    <s v="Seine Saint Denis"/>
    <s v="Bikes"/>
    <s v="Mountain Bikes"/>
    <s v="Mountain-200 Silver, 38"/>
    <s v="Mountain-200"/>
    <s v="Silver"/>
    <n v="46"/>
    <n v="3"/>
    <n v="1266"/>
    <n v="2320"/>
    <n v="3162"/>
    <n v="3798"/>
    <n v="6960"/>
  </r>
  <r>
    <n v="261695"/>
    <d v="2021-12-18T00:00:00"/>
    <n v="18"/>
    <s v="December"/>
    <n v="2021"/>
    <n v="26"/>
    <s v="Young Adults"/>
    <s v="Young Adults (25-34)"/>
    <x v="0"/>
    <x v="1"/>
    <s v="England"/>
    <s v="Bikes"/>
    <s v="Mountain Bikes"/>
    <s v="Mountain-400-W Silver, 42"/>
    <s v="Mountain-400"/>
    <s v="W Silver"/>
    <n v="46"/>
    <n v="3"/>
    <n v="420"/>
    <n v="769"/>
    <n v="1047"/>
    <n v="1260"/>
    <n v="2307"/>
  </r>
  <r>
    <n v="261695"/>
    <d v="2021-12-18T00:00:00"/>
    <n v="18"/>
    <s v="December"/>
    <n v="2021"/>
    <n v="39"/>
    <s v="Adult"/>
    <s v="Adults (35-64)"/>
    <x v="1"/>
    <x v="0"/>
    <s v="California"/>
    <s v="Bikes"/>
    <s v="Mountain Bikes"/>
    <s v="Mountain-200 Black, 42"/>
    <s v="Mountain-200"/>
    <s v="Black"/>
    <n v="46"/>
    <n v="3"/>
    <n v="1252"/>
    <n v="2295"/>
    <n v="3129"/>
    <n v="3756"/>
    <n v="6885"/>
  </r>
  <r>
    <n v="261695"/>
    <d v="2021-12-18T00:00:00"/>
    <n v="18"/>
    <s v="December"/>
    <n v="2021"/>
    <n v="26"/>
    <s v="Young Adults"/>
    <s v="Young Adults (25-34)"/>
    <x v="1"/>
    <x v="5"/>
    <s v="Seine (Paris)"/>
    <s v="Bikes"/>
    <s v="Mountain Bikes"/>
    <s v="Mountain-200 Black, 46"/>
    <s v="Mountain-200"/>
    <s v="Black"/>
    <n v="46"/>
    <n v="1"/>
    <n v="1252"/>
    <n v="2295"/>
    <n v="1043"/>
    <n v="1252"/>
    <n v="2295"/>
  </r>
  <r>
    <n v="261695"/>
    <d v="2021-12-18T00:00:00"/>
    <n v="18"/>
    <s v="December"/>
    <n v="2021"/>
    <n v="36"/>
    <s v="Adult"/>
    <s v="Adults (35-64)"/>
    <x v="1"/>
    <x v="0"/>
    <s v="Washington"/>
    <s v="Bikes"/>
    <s v="Mountain Bikes"/>
    <s v="Mountain-200 Silver, 38"/>
    <s v="Mountain-200"/>
    <s v="Silver"/>
    <n v="46"/>
    <n v="1"/>
    <n v="1266"/>
    <n v="2320"/>
    <n v="1054"/>
    <n v="1266"/>
    <n v="2320"/>
  </r>
  <r>
    <n v="261695"/>
    <d v="2021-12-19T00:00:00"/>
    <n v="19"/>
    <s v="December"/>
    <n v="2021"/>
    <n v="17"/>
    <s v="Youth"/>
    <s v="Youth (&lt;25)"/>
    <x v="1"/>
    <x v="5"/>
    <s v="Nord"/>
    <s v="Bikes"/>
    <s v="Mountain Bikes"/>
    <s v="Mountain-200 Silver, 46"/>
    <s v="Mountain-200"/>
    <s v="Silver"/>
    <n v="46"/>
    <n v="4"/>
    <n v="1266"/>
    <n v="2320"/>
    <n v="4216"/>
    <n v="5064"/>
    <n v="9280"/>
  </r>
  <r>
    <n v="261695"/>
    <d v="2021-12-19T00:00:00"/>
    <n v="19"/>
    <s v="December"/>
    <n v="2021"/>
    <n v="19"/>
    <s v="Youth"/>
    <s v="Youth (&lt;25)"/>
    <x v="0"/>
    <x v="2"/>
    <s v="Victoria"/>
    <s v="Bikes"/>
    <s v="Mountain Bikes"/>
    <s v="Mountain-500 Black, 44"/>
    <s v="Mountain-500"/>
    <s v="Black"/>
    <n v="46"/>
    <n v="4"/>
    <n v="295"/>
    <n v="540"/>
    <n v="980"/>
    <n v="1180"/>
    <n v="2160"/>
  </r>
  <r>
    <n v="261695"/>
    <d v="2021-12-19T00:00:00"/>
    <n v="19"/>
    <s v="December"/>
    <n v="2021"/>
    <n v="25"/>
    <s v="Young Adults"/>
    <s v="Young Adults (25-34)"/>
    <x v="1"/>
    <x v="5"/>
    <s v="Seine (Paris)"/>
    <s v="Bikes"/>
    <s v="Mountain Bikes"/>
    <s v="Mountain-200 Black, 38"/>
    <s v="Mountain-200"/>
    <s v="Black"/>
    <n v="46"/>
    <n v="4"/>
    <n v="1252"/>
    <n v="2295"/>
    <n v="4172"/>
    <n v="5008"/>
    <n v="9180"/>
  </r>
  <r>
    <n v="261695"/>
    <d v="2021-12-19T00:00:00"/>
    <n v="19"/>
    <s v="December"/>
    <n v="2021"/>
    <n v="35"/>
    <s v="Adult"/>
    <s v="Adults (35-64)"/>
    <x v="0"/>
    <x v="0"/>
    <s v="Oregon"/>
    <s v="Bikes"/>
    <s v="Mountain Bikes"/>
    <s v="Mountain-100 Black, 48"/>
    <s v="Mountain-100"/>
    <s v="Black"/>
    <n v="46"/>
    <n v="4"/>
    <n v="1898"/>
    <n v="3375"/>
    <n v="5908"/>
    <n v="7592"/>
    <n v="13500"/>
  </r>
  <r>
    <n v="261695"/>
    <d v="2021-12-19T00:00:00"/>
    <n v="19"/>
    <s v="December"/>
    <n v="2021"/>
    <n v="37"/>
    <s v="Adult"/>
    <s v="Adults (35-64)"/>
    <x v="1"/>
    <x v="0"/>
    <s v="Oregon"/>
    <s v="Bikes"/>
    <s v="Mountain Bikes"/>
    <s v="Mountain-200 Black, 38"/>
    <s v="Mountain-200"/>
    <s v="Black"/>
    <n v="46"/>
    <n v="4"/>
    <n v="1252"/>
    <n v="2295"/>
    <n v="4172"/>
    <n v="5008"/>
    <n v="9180"/>
  </r>
  <r>
    <n v="261695"/>
    <d v="2021-12-19T00:00:00"/>
    <n v="19"/>
    <s v="December"/>
    <n v="2021"/>
    <n v="39"/>
    <s v="Adult"/>
    <s v="Adults (35-64)"/>
    <x v="0"/>
    <x v="0"/>
    <s v="California"/>
    <s v="Bikes"/>
    <s v="Mountain Bikes"/>
    <s v="Mountain-200 Black, 46"/>
    <s v="Mountain-200"/>
    <s v="Black"/>
    <n v="46"/>
    <n v="4"/>
    <n v="1252"/>
    <n v="2295"/>
    <n v="4172"/>
    <n v="5008"/>
    <n v="9180"/>
  </r>
  <r>
    <n v="261695"/>
    <d v="2021-12-19T00:00:00"/>
    <n v="19"/>
    <s v="December"/>
    <n v="2021"/>
    <n v="63"/>
    <s v="Adult"/>
    <s v="Adults (35-64)"/>
    <x v="0"/>
    <x v="2"/>
    <s v="Queensland"/>
    <s v="Bikes"/>
    <s v="Mountain Bikes"/>
    <s v="Mountain-200 Black, 46"/>
    <s v="Mountain-200"/>
    <s v="Black"/>
    <n v="46"/>
    <n v="4"/>
    <n v="1252"/>
    <n v="2295"/>
    <n v="4172"/>
    <n v="5008"/>
    <n v="9180"/>
  </r>
  <r>
    <n v="261695"/>
    <d v="2021-12-19T00:00:00"/>
    <n v="19"/>
    <s v="December"/>
    <n v="2021"/>
    <n v="18"/>
    <s v="Youth"/>
    <s v="Youth (&lt;25)"/>
    <x v="1"/>
    <x v="2"/>
    <s v="South Australia"/>
    <s v="Bikes"/>
    <s v="Mountain Bikes"/>
    <s v="Mountain-500 Black, 40"/>
    <s v="Mountain-500"/>
    <s v="Black"/>
    <n v="46"/>
    <n v="2"/>
    <n v="295"/>
    <n v="540"/>
    <n v="490"/>
    <n v="590"/>
    <n v="1080"/>
  </r>
  <r>
    <n v="261695"/>
    <d v="2021-12-19T00:00:00"/>
    <n v="19"/>
    <s v="December"/>
    <n v="2021"/>
    <n v="56"/>
    <s v="Adult"/>
    <s v="Adults (35-64)"/>
    <x v="0"/>
    <x v="3"/>
    <s v="Hessen"/>
    <s v="Bikes"/>
    <s v="Mountain Bikes"/>
    <s v="Mountain-200 Black, 46"/>
    <s v="Mountain-200"/>
    <s v="Black"/>
    <n v="46"/>
    <n v="2"/>
    <n v="1252"/>
    <n v="2295"/>
    <n v="2086"/>
    <n v="2504"/>
    <n v="4590"/>
  </r>
  <r>
    <n v="261695"/>
    <d v="2021-12-19T00:00:00"/>
    <n v="19"/>
    <s v="December"/>
    <n v="2021"/>
    <n v="39"/>
    <s v="Adult"/>
    <s v="Adults (35-64)"/>
    <x v="0"/>
    <x v="0"/>
    <s v="Washington"/>
    <s v="Bikes"/>
    <s v="Mountain Bikes"/>
    <s v="Mountain-200 Silver, 38"/>
    <s v="Mountain-200"/>
    <s v="Silver"/>
    <n v="46"/>
    <n v="1"/>
    <n v="1266"/>
    <n v="2320"/>
    <n v="1054"/>
    <n v="1266"/>
    <n v="2320"/>
  </r>
  <r>
    <n v="261695"/>
    <d v="2021-12-20T00:00:00"/>
    <n v="20"/>
    <s v="December"/>
    <n v="2021"/>
    <n v="33"/>
    <s v="Young Adults"/>
    <s v="Young Adults (25-34)"/>
    <x v="0"/>
    <x v="2"/>
    <s v="Victoria"/>
    <s v="Bikes"/>
    <s v="Mountain Bikes"/>
    <s v="Mountain-100 Black, 38"/>
    <s v="Mountain-100"/>
    <s v="Black"/>
    <n v="46"/>
    <n v="4"/>
    <n v="1898"/>
    <n v="3375"/>
    <n v="5908"/>
    <n v="7592"/>
    <n v="13500"/>
  </r>
  <r>
    <n v="261695"/>
    <d v="2021-12-20T00:00:00"/>
    <n v="20"/>
    <s v="December"/>
    <n v="2021"/>
    <n v="57"/>
    <s v="Adult"/>
    <s v="Adults (35-64)"/>
    <x v="1"/>
    <x v="2"/>
    <s v="Queensland"/>
    <s v="Bikes"/>
    <s v="Mountain Bikes"/>
    <s v="Mountain-200 Black, 46"/>
    <s v="Mountain-200"/>
    <s v="Black"/>
    <n v="46"/>
    <n v="4"/>
    <n v="1252"/>
    <n v="2295"/>
    <n v="4172"/>
    <n v="5008"/>
    <n v="9180"/>
  </r>
  <r>
    <n v="261695"/>
    <d v="2021-12-20T00:00:00"/>
    <n v="20"/>
    <s v="December"/>
    <n v="2021"/>
    <n v="29"/>
    <s v="Young Adults"/>
    <s v="Young Adults (25-34)"/>
    <x v="1"/>
    <x v="4"/>
    <s v="British Columbia"/>
    <s v="Bikes"/>
    <s v="Mountain Bikes"/>
    <s v="Mountain-500 Black, 52"/>
    <s v="Mountain-500"/>
    <s v="Black"/>
    <n v="46"/>
    <n v="3"/>
    <n v="295"/>
    <n v="540"/>
    <n v="735"/>
    <n v="885"/>
    <n v="1620"/>
  </r>
  <r>
    <n v="261695"/>
    <d v="2021-12-20T00:00:00"/>
    <n v="20"/>
    <s v="December"/>
    <n v="2021"/>
    <n v="35"/>
    <s v="Adult"/>
    <s v="Adults (35-64)"/>
    <x v="0"/>
    <x v="2"/>
    <s v="Queensland"/>
    <s v="Bikes"/>
    <s v="Mountain Bikes"/>
    <s v="Mountain-200 Silver, 38"/>
    <s v="Mountain-200"/>
    <s v="Silver"/>
    <n v="46"/>
    <n v="1"/>
    <n v="1266"/>
    <n v="2320"/>
    <n v="1054"/>
    <n v="1266"/>
    <n v="2320"/>
  </r>
  <r>
    <n v="261695"/>
    <d v="2021-12-20T00:00:00"/>
    <n v="20"/>
    <s v="December"/>
    <n v="2021"/>
    <n v="35"/>
    <s v="Adult"/>
    <s v="Adults (35-64)"/>
    <x v="1"/>
    <x v="2"/>
    <s v="Victoria"/>
    <s v="Bikes"/>
    <s v="Mountain Bikes"/>
    <s v="Mountain-200 Silver, 38"/>
    <s v="Mountain-200"/>
    <s v="Silver"/>
    <n v="46"/>
    <n v="1"/>
    <n v="1266"/>
    <n v="2320"/>
    <n v="1054"/>
    <n v="1266"/>
    <n v="2320"/>
  </r>
  <r>
    <n v="261695"/>
    <d v="2021-12-21T00:00:00"/>
    <n v="21"/>
    <s v="December"/>
    <n v="2021"/>
    <n v="26"/>
    <s v="Young Adults"/>
    <s v="Young Adults (25-34)"/>
    <x v="1"/>
    <x v="5"/>
    <s v="Somme"/>
    <s v="Bikes"/>
    <s v="Mountain Bikes"/>
    <s v="Mountain-200 Silver, 38"/>
    <s v="Mountain-200"/>
    <s v="Silver"/>
    <n v="46"/>
    <n v="3"/>
    <n v="1266"/>
    <n v="2320"/>
    <n v="3162"/>
    <n v="3798"/>
    <n v="6960"/>
  </r>
  <r>
    <n v="261695"/>
    <d v="2021-12-21T00:00:00"/>
    <n v="21"/>
    <s v="December"/>
    <n v="2021"/>
    <n v="23"/>
    <s v="Youth"/>
    <s v="Youth (&lt;25)"/>
    <x v="1"/>
    <x v="1"/>
    <s v="England"/>
    <s v="Bikes"/>
    <s v="Mountain Bikes"/>
    <s v="Mountain-400-W Silver, 46"/>
    <s v="Mountain-400"/>
    <s v="W Silver"/>
    <n v="46"/>
    <n v="2"/>
    <n v="420"/>
    <n v="769"/>
    <n v="698"/>
    <n v="840"/>
    <n v="1538"/>
  </r>
  <r>
    <n v="261695"/>
    <d v="2021-12-22T00:00:00"/>
    <n v="22"/>
    <s v="December"/>
    <n v="2021"/>
    <n v="30"/>
    <s v="Young Adults"/>
    <s v="Young Adults (25-34)"/>
    <x v="0"/>
    <x v="0"/>
    <s v="Washington"/>
    <s v="Bikes"/>
    <s v="Mountain Bikes"/>
    <s v="Mountain-200 Silver, 38"/>
    <s v="Mountain-200"/>
    <s v="Silver"/>
    <n v="46"/>
    <n v="3"/>
    <n v="1266"/>
    <n v="2320"/>
    <n v="3162"/>
    <n v="3798"/>
    <n v="6960"/>
  </r>
  <r>
    <n v="261695"/>
    <d v="2021-12-22T00:00:00"/>
    <n v="22"/>
    <s v="December"/>
    <n v="2021"/>
    <n v="41"/>
    <s v="Adult"/>
    <s v="Adults (35-64)"/>
    <x v="1"/>
    <x v="0"/>
    <s v="California"/>
    <s v="Bikes"/>
    <s v="Mountain Bikes"/>
    <s v="Mountain-200 Black, 42"/>
    <s v="Mountain-200"/>
    <s v="Black"/>
    <n v="46"/>
    <n v="3"/>
    <n v="1252"/>
    <n v="2295"/>
    <n v="3129"/>
    <n v="3756"/>
    <n v="6885"/>
  </r>
  <r>
    <n v="261695"/>
    <d v="2021-12-22T00:00:00"/>
    <n v="22"/>
    <s v="December"/>
    <n v="2021"/>
    <n v="19"/>
    <s v="Youth"/>
    <s v="Youth (&lt;25)"/>
    <x v="0"/>
    <x v="2"/>
    <s v="New South Wales"/>
    <s v="Bikes"/>
    <s v="Mountain Bikes"/>
    <s v="Mountain-500 Silver, 42"/>
    <s v="Mountain-500"/>
    <s v="Silver"/>
    <n v="46"/>
    <n v="1"/>
    <n v="308"/>
    <n v="565"/>
    <n v="257"/>
    <n v="308"/>
    <n v="565"/>
  </r>
  <r>
    <n v="261695"/>
    <d v="2021-12-22T00:00:00"/>
    <n v="22"/>
    <s v="December"/>
    <n v="2021"/>
    <n v="25"/>
    <s v="Young Adults"/>
    <s v="Young Adults (25-34)"/>
    <x v="1"/>
    <x v="5"/>
    <s v="Seine (Paris)"/>
    <s v="Bikes"/>
    <s v="Mountain Bikes"/>
    <s v="Mountain-200 Black, 38"/>
    <s v="Mountain-200"/>
    <s v="Black"/>
    <n v="46"/>
    <n v="1"/>
    <n v="1252"/>
    <n v="2295"/>
    <n v="1043"/>
    <n v="1252"/>
    <n v="2295"/>
  </r>
  <r>
    <n v="261695"/>
    <d v="2021-12-22T00:00:00"/>
    <n v="22"/>
    <s v="December"/>
    <n v="2021"/>
    <n v="27"/>
    <s v="Young Adults"/>
    <s v="Young Adults (25-34)"/>
    <x v="0"/>
    <x v="4"/>
    <s v="British Columbia"/>
    <s v="Bikes"/>
    <s v="Mountain Bikes"/>
    <s v="Mountain-200 Black, 46"/>
    <s v="Mountain-200"/>
    <s v="Black"/>
    <n v="46"/>
    <n v="1"/>
    <n v="1252"/>
    <n v="2295"/>
    <n v="1043"/>
    <n v="1252"/>
    <n v="2295"/>
  </r>
  <r>
    <n v="261695"/>
    <d v="2021-12-22T00:00:00"/>
    <n v="22"/>
    <s v="December"/>
    <n v="2021"/>
    <n v="41"/>
    <s v="Adult"/>
    <s v="Adults (35-64)"/>
    <x v="1"/>
    <x v="3"/>
    <s v="Hessen"/>
    <s v="Bikes"/>
    <s v="Mountain Bikes"/>
    <s v="Mountain-200 Silver, 38"/>
    <s v="Mountain-200"/>
    <s v="Silver"/>
    <n v="46"/>
    <n v="1"/>
    <n v="1266"/>
    <n v="2320"/>
    <n v="1054"/>
    <n v="1266"/>
    <n v="2320"/>
  </r>
  <r>
    <n v="261695"/>
    <d v="2021-12-23T00:00:00"/>
    <n v="23"/>
    <s v="December"/>
    <n v="2021"/>
    <n v="30"/>
    <s v="Young Adults"/>
    <s v="Young Adults (25-34)"/>
    <x v="0"/>
    <x v="0"/>
    <s v="Oregon"/>
    <s v="Bikes"/>
    <s v="Mountain Bikes"/>
    <s v="Mountain-200 Silver, 42"/>
    <s v="Mountain-200"/>
    <s v="Silver"/>
    <n v="46"/>
    <n v="1"/>
    <n v="1266"/>
    <n v="2320"/>
    <n v="1054"/>
    <n v="1266"/>
    <n v="2320"/>
  </r>
  <r>
    <n v="261695"/>
    <d v="2021-12-23T00:00:00"/>
    <n v="23"/>
    <s v="December"/>
    <n v="2021"/>
    <n v="31"/>
    <s v="Young Adults"/>
    <s v="Young Adults (25-34)"/>
    <x v="0"/>
    <x v="4"/>
    <s v="British Columbia"/>
    <s v="Bikes"/>
    <s v="Mountain Bikes"/>
    <s v="Mountain-200 Black, 42"/>
    <s v="Mountain-200"/>
    <s v="Black"/>
    <n v="46"/>
    <n v="1"/>
    <n v="1252"/>
    <n v="2295"/>
    <n v="1043"/>
    <n v="1252"/>
    <n v="2295"/>
  </r>
  <r>
    <n v="261695"/>
    <d v="2021-12-23T00:00:00"/>
    <n v="23"/>
    <s v="December"/>
    <n v="2021"/>
    <n v="35"/>
    <s v="Adult"/>
    <s v="Adults (35-64)"/>
    <x v="0"/>
    <x v="0"/>
    <s v="California"/>
    <s v="Bikes"/>
    <s v="Mountain Bikes"/>
    <s v="Mountain-500 Black, 42"/>
    <s v="Mountain-500"/>
    <s v="Black"/>
    <n v="46"/>
    <n v="1"/>
    <n v="295"/>
    <n v="540"/>
    <n v="245"/>
    <n v="295"/>
    <n v="540"/>
  </r>
  <r>
    <n v="261695"/>
    <d v="2021-12-24T00:00:00"/>
    <n v="24"/>
    <s v="December"/>
    <n v="2021"/>
    <n v="38"/>
    <s v="Adult"/>
    <s v="Adults (35-64)"/>
    <x v="1"/>
    <x v="2"/>
    <s v="Queensland"/>
    <s v="Bikes"/>
    <s v="Mountain Bikes"/>
    <s v="Mountain-200 Black, 42"/>
    <s v="Mountain-200"/>
    <s v="Black"/>
    <n v="46"/>
    <n v="4"/>
    <n v="1252"/>
    <n v="2295"/>
    <n v="4172"/>
    <n v="5008"/>
    <n v="9180"/>
  </r>
  <r>
    <m/>
    <m/>
    <m/>
    <m/>
    <m/>
    <m/>
    <m/>
    <m/>
    <x v="2"/>
    <x v="6"/>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n v="261695"/>
    <d v="2021-12-01T00:00:00"/>
    <n v="1"/>
    <s v="December"/>
    <n v="2021"/>
    <n v="39"/>
    <s v="Adult"/>
    <x v="0"/>
    <x v="0"/>
    <s v="United States"/>
    <s v="California"/>
    <s v="Bikes"/>
    <s v="Mountain Bikes"/>
    <s v="Mountain-200 Black, 46"/>
    <x v="0"/>
    <x v="0"/>
    <n v="46"/>
    <n v="4"/>
    <n v="1252"/>
    <n v="2295"/>
    <n v="4172"/>
    <n v="5008"/>
    <n v="9180"/>
  </r>
  <r>
    <n v="261695"/>
    <d v="2021-12-01T00:00:00"/>
    <n v="1"/>
    <s v="December"/>
    <n v="2021"/>
    <n v="44"/>
    <s v="Adult"/>
    <x v="0"/>
    <x v="1"/>
    <s v="United Kingdom"/>
    <s v="England"/>
    <s v="Bikes"/>
    <s v="Mountain Bikes"/>
    <s v="Mountain-200 Silver, 42"/>
    <x v="0"/>
    <x v="1"/>
    <n v="46"/>
    <n v="1"/>
    <n v="1266"/>
    <n v="2320"/>
    <n v="1054"/>
    <n v="1266"/>
    <n v="2320"/>
  </r>
  <r>
    <n v="261695"/>
    <d v="2021-12-02T00:00:00"/>
    <n v="2"/>
    <s v="December"/>
    <n v="2021"/>
    <n v="37"/>
    <s v="Adult"/>
    <x v="0"/>
    <x v="1"/>
    <s v="United States"/>
    <s v="California"/>
    <s v="Bikes"/>
    <s v="Mountain Bikes"/>
    <s v="Mountain-400-W Silver, 46"/>
    <x v="1"/>
    <x v="2"/>
    <n v="46"/>
    <n v="2"/>
    <n v="420"/>
    <n v="769"/>
    <n v="698"/>
    <n v="840"/>
    <n v="1538"/>
  </r>
  <r>
    <n v="261695"/>
    <d v="2021-12-02T00:00:00"/>
    <n v="2"/>
    <s v="December"/>
    <n v="2021"/>
    <n v="31"/>
    <s v="Young Adults"/>
    <x v="1"/>
    <x v="0"/>
    <s v="Australia"/>
    <s v="New South Wales"/>
    <s v="Bikes"/>
    <s v="Mountain Bikes"/>
    <s v="Mountain-400-W Silver, 42"/>
    <x v="1"/>
    <x v="2"/>
    <n v="46"/>
    <n v="1"/>
    <n v="420"/>
    <n v="769"/>
    <n v="349"/>
    <n v="420"/>
    <n v="769"/>
  </r>
  <r>
    <n v="261695"/>
    <d v="2021-12-03T00:00:00"/>
    <n v="3"/>
    <s v="December"/>
    <n v="2021"/>
    <n v="37"/>
    <s v="Adult"/>
    <x v="0"/>
    <x v="0"/>
    <s v="United States"/>
    <s v="California"/>
    <s v="Bikes"/>
    <s v="Mountain Bikes"/>
    <s v="Mountain-200 Black, 46"/>
    <x v="0"/>
    <x v="0"/>
    <n v="46"/>
    <n v="2"/>
    <n v="0"/>
    <n v="2295"/>
    <n v="2086"/>
    <n v="0"/>
    <n v="4590"/>
  </r>
  <r>
    <n v="261695"/>
    <d v="2021-12-03T00:00:00"/>
    <n v="3"/>
    <s v="December"/>
    <n v="2021"/>
    <n v="24"/>
    <s v="Youth"/>
    <x v="2"/>
    <x v="0"/>
    <s v="United Kingdom"/>
    <s v="England"/>
    <s v="Bikes"/>
    <s v="Mountain Bikes"/>
    <s v="Mountain-200 Black, 38"/>
    <x v="0"/>
    <x v="0"/>
    <n v="46"/>
    <n v="1"/>
    <n v="1252"/>
    <n v="2295"/>
    <n v="1043"/>
    <n v="1252"/>
    <n v="2295"/>
  </r>
  <r>
    <n v="261695"/>
    <d v="2021-12-03T00:00:00"/>
    <n v="3"/>
    <s v="December"/>
    <n v="2021"/>
    <n v="37"/>
    <s v="Adult"/>
    <x v="0"/>
    <x v="1"/>
    <s v="United States"/>
    <s v="Washington"/>
    <s v="Bikes"/>
    <s v="Mountain Bikes"/>
    <s v="Mountain-200 Black, 46"/>
    <x v="0"/>
    <x v="0"/>
    <n v="46"/>
    <n v="1"/>
    <n v="1252"/>
    <n v="2295"/>
    <n v="1043"/>
    <n v="1252"/>
    <n v="2295"/>
  </r>
  <r>
    <n v="261695"/>
    <d v="2021-12-03T00:00:00"/>
    <n v="3"/>
    <s v="December"/>
    <n v="2021"/>
    <n v="37"/>
    <s v="Adult"/>
    <x v="0"/>
    <x v="1"/>
    <s v="United States"/>
    <s v="Washington"/>
    <s v="Bikes"/>
    <s v="Mountain Bikes"/>
    <s v="Mountain-200 Black, 46"/>
    <x v="0"/>
    <x v="0"/>
    <n v="46"/>
    <n v="1"/>
    <n v="1252"/>
    <n v="2295"/>
    <n v="1043"/>
    <n v="1252"/>
    <n v="2295"/>
  </r>
  <r>
    <n v="261695"/>
    <d v="2021-12-04T00:00:00"/>
    <n v="4"/>
    <s v="December"/>
    <n v="2021"/>
    <n v="31"/>
    <s v="Young Adults"/>
    <x v="1"/>
    <x v="0"/>
    <s v="Australia"/>
    <s v="New South Wales"/>
    <s v="Bikes"/>
    <s v="Mountain Bikes"/>
    <s v="Mountain-400-W Silver, 42"/>
    <x v="1"/>
    <x v="2"/>
    <n v="46"/>
    <n v="4"/>
    <n v="420"/>
    <n v="0"/>
    <n v="1396"/>
    <n v="1680"/>
    <n v="0"/>
  </r>
  <r>
    <n v="261695"/>
    <d v="2021-12-05T00:00:00"/>
    <n v="5"/>
    <s v="December"/>
    <n v="2021"/>
    <n v="39"/>
    <s v="Adult"/>
    <x v="0"/>
    <x v="0"/>
    <s v="United States"/>
    <s v="California"/>
    <s v="Bikes"/>
    <s v="Mountain Bikes"/>
    <s v="Mountain-200 Black, 46"/>
    <x v="0"/>
    <x v="0"/>
    <n v="46"/>
    <n v="4"/>
    <n v="1252"/>
    <n v="2295"/>
    <n v="4172"/>
    <n v="5008"/>
    <n v="9180"/>
  </r>
  <r>
    <n v="261695"/>
    <d v="2021-12-05T00:00:00"/>
    <n v="5"/>
    <s v="December"/>
    <n v="2021"/>
    <n v="42"/>
    <s v="Adult"/>
    <x v="0"/>
    <x v="1"/>
    <s v="Germany"/>
    <s v="Nordrhein-Westfalen"/>
    <s v="Bikes"/>
    <s v="Mountain Bikes"/>
    <s v="Mountain-200 Black, 38"/>
    <x v="0"/>
    <x v="0"/>
    <n v="46"/>
    <n v="4"/>
    <n v="1252"/>
    <n v="2295"/>
    <n v="4172"/>
    <n v="5008"/>
    <n v="9180"/>
  </r>
  <r>
    <n v="261695"/>
    <d v="2021-12-05T00:00:00"/>
    <n v="5"/>
    <s v="December"/>
    <n v="2021"/>
    <n v="35"/>
    <s v="Adult"/>
    <x v="0"/>
    <x v="0"/>
    <s v="Australia"/>
    <s v="Queensland"/>
    <s v="Bikes"/>
    <s v="Mountain Bikes"/>
    <s v="Mountain-200 Silver, 38"/>
    <x v="0"/>
    <x v="1"/>
    <n v="46"/>
    <n v="1"/>
    <n v="1266"/>
    <n v="2320"/>
    <n v="1054"/>
    <n v="1266"/>
    <n v="2320"/>
  </r>
  <r>
    <n v="261695"/>
    <d v="2021-12-05T00:00:00"/>
    <n v="5"/>
    <s v="December"/>
    <n v="2021"/>
    <n v="37"/>
    <s v="Adult"/>
    <x v="0"/>
    <x v="0"/>
    <s v="United States"/>
    <s v="California"/>
    <s v="Bikes"/>
    <s v="Mountain Bikes"/>
    <s v="Mountain-200 Black, 46"/>
    <x v="0"/>
    <x v="0"/>
    <n v="46"/>
    <n v="1"/>
    <n v="1252"/>
    <n v="2295"/>
    <n v="1043"/>
    <n v="1252"/>
    <n v="2295"/>
  </r>
  <r>
    <n v="261695"/>
    <d v="2021-12-06T00:00:00"/>
    <n v="6"/>
    <s v="December"/>
    <n v="2021"/>
    <n v="23"/>
    <s v="Youth"/>
    <x v="2"/>
    <x v="1"/>
    <s v="United Kingdom"/>
    <s v="England"/>
    <s v="Bikes"/>
    <s v="Mountain Bikes"/>
    <s v="Mountain-400-W Silver, 46"/>
    <x v="1"/>
    <x v="2"/>
    <n v="46"/>
    <n v="3"/>
    <n v="420"/>
    <n v="769"/>
    <n v="1047"/>
    <n v="1260"/>
    <n v="2307"/>
  </r>
  <r>
    <n v="261695"/>
    <d v="2021-12-06T00:00:00"/>
    <n v="6"/>
    <s v="December"/>
    <n v="2021"/>
    <n v="27"/>
    <s v="Young Adults"/>
    <x v="1"/>
    <x v="1"/>
    <s v="Canada"/>
    <s v="British Columbia"/>
    <s v="Bikes"/>
    <s v="Mountain Bikes"/>
    <s v="Mountain-200 Black, 46"/>
    <x v="0"/>
    <x v="0"/>
    <n v="46"/>
    <n v="1"/>
    <n v="1252"/>
    <n v="2295"/>
    <n v="1043"/>
    <n v="1252"/>
    <n v="2295"/>
  </r>
  <r>
    <n v="261695"/>
    <d v="2021-12-06T00:00:00"/>
    <n v="6"/>
    <s v="December"/>
    <n v="2021"/>
    <n v="36"/>
    <s v="Adult"/>
    <x v="2"/>
    <x v="1"/>
    <s v="Australia"/>
    <s v="New South Wales"/>
    <s v="Bikes"/>
    <s v="Mountain Bikes"/>
    <s v="Mountain-200 Black, 42"/>
    <x v="0"/>
    <x v="0"/>
    <n v="46"/>
    <n v="1"/>
    <n v="1252"/>
    <n v="2295"/>
    <n v="1043"/>
    <n v="1252"/>
    <n v="2295"/>
  </r>
  <r>
    <n v="261695"/>
    <d v="2021-12-06T00:00:00"/>
    <n v="6"/>
    <s v="December"/>
    <n v="2021"/>
    <n v="47"/>
    <s v="Adult"/>
    <x v="0"/>
    <x v="1"/>
    <s v="United Kingdom"/>
    <s v="England"/>
    <s v="Bikes"/>
    <s v="Mountain Bikes"/>
    <s v="Mountain-200 Silver, 38"/>
    <x v="0"/>
    <x v="1"/>
    <n v="46"/>
    <n v="1"/>
    <n v="1266"/>
    <n v="2320"/>
    <n v="1054"/>
    <n v="1266"/>
    <n v="2320"/>
  </r>
  <r>
    <n v="261695"/>
    <d v="2021-12-07T00:00:00"/>
    <n v="7"/>
    <s v="December"/>
    <n v="2021"/>
    <n v="30"/>
    <s v="Young Adults"/>
    <x v="1"/>
    <x v="1"/>
    <s v="United States"/>
    <s v="California"/>
    <s v="Bikes"/>
    <s v="Mountain Bikes"/>
    <s v="Mountain-400-W Silver, 38"/>
    <x v="1"/>
    <x v="2"/>
    <n v="46"/>
    <n v="4"/>
    <n v="420"/>
    <n v="769"/>
    <n v="1396"/>
    <n v="1680"/>
    <n v="3076"/>
  </r>
  <r>
    <n v="261695"/>
    <d v="2021-12-07T00:00:00"/>
    <n v="7"/>
    <s v="December"/>
    <n v="2021"/>
    <n v="38"/>
    <s v="Adult"/>
    <x v="0"/>
    <x v="1"/>
    <s v="United States"/>
    <s v="California"/>
    <s v="Bikes"/>
    <s v="Mountain Bikes"/>
    <s v="Mountain-200 Silver, 42"/>
    <x v="0"/>
    <x v="1"/>
    <n v="46"/>
    <n v="2"/>
    <n v="1266"/>
    <n v="2320"/>
    <n v="2108"/>
    <n v="2532"/>
    <n v="4640"/>
  </r>
  <r>
    <n v="261695"/>
    <d v="2021-12-08T00:00:00"/>
    <n v="8"/>
    <s v="December"/>
    <n v="2021"/>
    <n v="19"/>
    <s v="Youth"/>
    <x v="2"/>
    <x v="0"/>
    <s v="Australia"/>
    <s v="New South Wales"/>
    <s v="Bikes"/>
    <s v="Mountain Bikes"/>
    <s v="Mountain-500 Silver, 42"/>
    <x v="2"/>
    <x v="1"/>
    <n v="46"/>
    <n v="4"/>
    <n v="308"/>
    <n v="565"/>
    <n v="1028"/>
    <n v="1232"/>
    <n v="2260"/>
  </r>
  <r>
    <n v="261695"/>
    <d v="2021-12-08T00:00:00"/>
    <n v="8"/>
    <s v="December"/>
    <n v="2021"/>
    <n v="30"/>
    <s v="Young Adults"/>
    <x v="1"/>
    <x v="0"/>
    <s v="Canada"/>
    <s v="British Columbia"/>
    <s v="Bikes"/>
    <s v="Mountain Bikes"/>
    <s v="Mountain-200 Silver, 38"/>
    <x v="0"/>
    <x v="1"/>
    <n v="46"/>
    <n v="4"/>
    <n v="1266"/>
    <n v="2320"/>
    <n v="4216"/>
    <n v="5064"/>
    <n v="9280"/>
  </r>
  <r>
    <n v="261695"/>
    <d v="2021-12-08T00:00:00"/>
    <n v="8"/>
    <s v="December"/>
    <n v="2021"/>
    <n v="39"/>
    <s v="Adult"/>
    <x v="0"/>
    <x v="0"/>
    <s v="United States"/>
    <s v="Oregon"/>
    <s v="Bikes"/>
    <s v="Mountain Bikes"/>
    <s v="Mountain-200 Black. 42"/>
    <x v="0"/>
    <x v="0"/>
    <n v="46"/>
    <n v="2"/>
    <n v="1252"/>
    <n v="2295"/>
    <n v="2086"/>
    <n v="2504"/>
    <n v="4590"/>
  </r>
  <r>
    <n v="261695"/>
    <d v="2021-12-08T00:00:00"/>
    <n v="8"/>
    <s v="December"/>
    <n v="2021"/>
    <n v="35"/>
    <s v="Adult"/>
    <x v="0"/>
    <x v="0"/>
    <s v="United States"/>
    <s v="California"/>
    <s v="Bikes"/>
    <s v="Mountain Bikes"/>
    <s v="Mountain-500 Black, 42"/>
    <x v="2"/>
    <x v="0"/>
    <n v="46"/>
    <n v="4"/>
    <n v="295"/>
    <n v="540"/>
    <n v="245"/>
    <n v="1180"/>
    <n v="2160"/>
  </r>
  <r>
    <n v="261695"/>
    <d v="2021-12-09T00:00:00"/>
    <n v="9"/>
    <s v="December"/>
    <n v="2021"/>
    <n v="33"/>
    <s v="Young Adults"/>
    <x v="1"/>
    <x v="0"/>
    <s v="Australia"/>
    <s v="Victoria"/>
    <s v="Bikes"/>
    <s v="Mountain Bikes"/>
    <s v="Mountain-100 Black, 38"/>
    <x v="3"/>
    <x v="0"/>
    <n v="46"/>
    <n v="2"/>
    <n v="1898"/>
    <n v="3375"/>
    <n v="2954"/>
    <n v="3796"/>
    <n v="6750"/>
  </r>
  <r>
    <n v="261695"/>
    <d v="2021-12-09T00:00:00"/>
    <n v="9"/>
    <s v="December"/>
    <n v="2021"/>
    <n v="41"/>
    <s v="Adult"/>
    <x v="0"/>
    <x v="0"/>
    <s v="Germany"/>
    <s v="Hamburg"/>
    <s v="Bikes"/>
    <s v="Mountain Bikes"/>
    <s v="Mountain-200 Silver, 42"/>
    <x v="0"/>
    <x v="1"/>
    <n v="46"/>
    <n v="1"/>
    <n v="1266"/>
    <n v="2320"/>
    <n v="1054"/>
    <n v="1266"/>
    <n v="2320"/>
  </r>
  <r>
    <n v="261695"/>
    <d v="2021-12-10T00:00:00"/>
    <n v="10"/>
    <s v="December"/>
    <n v="2021"/>
    <n v="34"/>
    <s v="Young Adults"/>
    <x v="1"/>
    <x v="0"/>
    <s v="United States"/>
    <s v="California"/>
    <s v="Bikes"/>
    <s v="Mountain Bikes"/>
    <s v="Mountain-200 Black, 42"/>
    <x v="0"/>
    <x v="0"/>
    <n v="46"/>
    <n v="2"/>
    <n v="1252"/>
    <n v="2295"/>
    <n v="2086"/>
    <n v="2504"/>
    <n v="4590"/>
  </r>
  <r>
    <n v="261695"/>
    <d v="2021-12-10T00:00:00"/>
    <n v="10"/>
    <s v="December"/>
    <n v="2021"/>
    <n v="40"/>
    <s v="Adult"/>
    <x v="0"/>
    <x v="1"/>
    <s v="Australia"/>
    <s v="New South Wales"/>
    <s v="Bikes"/>
    <s v="Mountain Bikes"/>
    <s v="Mountain-200 Black, 42"/>
    <x v="0"/>
    <x v="0"/>
    <n v="46"/>
    <n v="2"/>
    <n v="1252"/>
    <n v="2295"/>
    <n v="2086"/>
    <n v="2504"/>
    <n v="4590"/>
  </r>
  <r>
    <n v="261695"/>
    <d v="2021-12-10T00:00:00"/>
    <n v="10"/>
    <s v="December"/>
    <n v="2021"/>
    <n v="26"/>
    <s v="Young Adults"/>
    <x v="1"/>
    <x v="1"/>
    <s v="United Kingdom"/>
    <s v="England"/>
    <s v="Bikes"/>
    <s v="Mountain Bikes"/>
    <s v="Mountain-200 Black, 38"/>
    <x v="0"/>
    <x v="0"/>
    <n v="46"/>
    <n v="1"/>
    <n v="1252"/>
    <n v="2295"/>
    <n v="1043"/>
    <n v="1252"/>
    <n v="2295"/>
  </r>
  <r>
    <n v="261695"/>
    <d v="2021-12-10T00:00:00"/>
    <n v="10"/>
    <s v="December"/>
    <n v="2021"/>
    <n v="34"/>
    <s v="Young Adults"/>
    <x v="1"/>
    <x v="1"/>
    <s v="United States"/>
    <s v="California"/>
    <s v="Bikes"/>
    <s v="Mountain Bikes"/>
    <s v="Mountain-500 Black, 40"/>
    <x v="2"/>
    <x v="0"/>
    <n v="46"/>
    <n v="1"/>
    <n v="295"/>
    <n v="540"/>
    <n v="245"/>
    <n v="295"/>
    <n v="540"/>
  </r>
  <r>
    <n v="261695"/>
    <d v="2021-12-10T00:00:00"/>
    <n v="10"/>
    <s v="December"/>
    <n v="2021"/>
    <n v="34"/>
    <s v="Young Adults"/>
    <x v="1"/>
    <x v="0"/>
    <s v="United States"/>
    <s v="Washington"/>
    <s v="Bikes"/>
    <s v="Mountain Bikes"/>
    <s v="Mountain-100 Silver, 44"/>
    <x v="3"/>
    <x v="1"/>
    <n v="46"/>
    <n v="1"/>
    <n v="1912"/>
    <n v="3400"/>
    <n v="1488"/>
    <n v="1912"/>
    <n v="3400"/>
  </r>
  <r>
    <n v="261695"/>
    <d v="2021-12-10T00:00:00"/>
    <n v="10"/>
    <s v="December"/>
    <n v="2021"/>
    <n v="38"/>
    <s v="Adult"/>
    <x v="0"/>
    <x v="1"/>
    <s v="Australia"/>
    <s v="New South Wales"/>
    <s v="Bikes"/>
    <s v="Mountain Bikes"/>
    <s v="Mountain-200 Black, 38"/>
    <x v="0"/>
    <x v="0"/>
    <n v="46"/>
    <n v="1"/>
    <n v="1252"/>
    <n v="2295"/>
    <n v="1043"/>
    <n v="1252"/>
    <n v="2295"/>
  </r>
  <r>
    <n v="261695"/>
    <d v="2021-12-11T00:00:00"/>
    <n v="11"/>
    <s v="December"/>
    <n v="2021"/>
    <n v="24"/>
    <s v="Youth"/>
    <x v="2"/>
    <x v="0"/>
    <s v="France"/>
    <s v="Seine (Paris)"/>
    <s v="Bikes"/>
    <s v="Mountain Bikes"/>
    <s v="Mountain-200 Black, 38"/>
    <x v="0"/>
    <x v="0"/>
    <n v="46"/>
    <n v="3"/>
    <n v="1252"/>
    <n v="2295"/>
    <n v="3129"/>
    <n v="3756"/>
    <n v="6885"/>
  </r>
  <r>
    <n v="261695"/>
    <d v="2021-12-11T00:00:00"/>
    <n v="11"/>
    <s v="December"/>
    <n v="2021"/>
    <n v="41"/>
    <s v="Adult"/>
    <x v="0"/>
    <x v="0"/>
    <s v="Australia"/>
    <s v="New South Wales"/>
    <s v="Bikes"/>
    <s v="Mountain Bikes"/>
    <s v="Mountain-400-W Silver, 38"/>
    <x v="1"/>
    <x v="2"/>
    <n v="46"/>
    <n v="2"/>
    <n v="420"/>
    <n v="769"/>
    <n v="698"/>
    <n v="840"/>
    <n v="1538"/>
  </r>
  <r>
    <n v="261695"/>
    <d v="2021-12-11T00:00:00"/>
    <n v="11"/>
    <s v="December"/>
    <n v="2021"/>
    <n v="27"/>
    <s v="Young Adults"/>
    <x v="1"/>
    <x v="1"/>
    <s v="Canada"/>
    <s v="British Columbia"/>
    <s v="Bikes"/>
    <s v="Mountain Bikes"/>
    <s v="Mountain-200 Black, 46"/>
    <x v="0"/>
    <x v="0"/>
    <n v="46"/>
    <n v="1"/>
    <n v="1252"/>
    <n v="2295"/>
    <n v="1043"/>
    <n v="1252"/>
    <n v="2295"/>
  </r>
  <r>
    <n v="261695"/>
    <d v="2021-12-11T00:00:00"/>
    <n v="11"/>
    <s v="December"/>
    <n v="2021"/>
    <n v="37"/>
    <s v="Adult"/>
    <x v="0"/>
    <x v="1"/>
    <s v="United States"/>
    <s v="California"/>
    <s v="Bikes"/>
    <s v="Mountain Bikes"/>
    <s v="Mountain-400-W Silver, 46"/>
    <x v="1"/>
    <x v="2"/>
    <n v="46"/>
    <n v="1"/>
    <n v="420"/>
    <n v="769"/>
    <n v="349"/>
    <n v="420"/>
    <n v="769"/>
  </r>
  <r>
    <n v="261695"/>
    <d v="2021-12-11T00:00:00"/>
    <n v="11"/>
    <s v="December"/>
    <n v="2021"/>
    <n v="38"/>
    <s v="Adult"/>
    <x v="0"/>
    <x v="0"/>
    <s v="United States"/>
    <s v="California"/>
    <s v="Bikes"/>
    <s v="Mountain Bikes"/>
    <s v="Mountain-200 Silver, 38"/>
    <x v="0"/>
    <x v="1"/>
    <n v="46"/>
    <n v="1"/>
    <n v="1266"/>
    <n v="2320"/>
    <n v="1054"/>
    <n v="1266"/>
    <n v="2320"/>
  </r>
  <r>
    <n v="261695"/>
    <d v="2021-12-12T00:00:00"/>
    <n v="12"/>
    <s v="December"/>
    <n v="2021"/>
    <n v="36"/>
    <s v="Adult"/>
    <x v="0"/>
    <x v="0"/>
    <s v="Australia"/>
    <s v="New South Wales"/>
    <s v="Bikes"/>
    <s v="Mountain Bikes"/>
    <s v="Mountain-200 Silver, 42"/>
    <x v="0"/>
    <x v="1"/>
    <n v="46"/>
    <n v="4"/>
    <n v="1266"/>
    <n v="2320"/>
    <n v="4216"/>
    <n v="5064"/>
    <n v="9280"/>
  </r>
  <r>
    <n v="261695"/>
    <d v="2021-12-12T00:00:00"/>
    <n v="12"/>
    <s v="December"/>
    <n v="2021"/>
    <n v="37"/>
    <s v="Adult"/>
    <x v="0"/>
    <x v="1"/>
    <s v="United States"/>
    <s v="California"/>
    <s v="Bikes"/>
    <s v="Mountain Bikes"/>
    <s v="Mountain-400-W Silver, 46"/>
    <x v="1"/>
    <x v="2"/>
    <n v="46"/>
    <n v="4"/>
    <n v="420"/>
    <n v="769"/>
    <n v="1396"/>
    <n v="1680"/>
    <n v="3076"/>
  </r>
  <r>
    <n v="261695"/>
    <d v="2021-12-12T00:00:00"/>
    <n v="12"/>
    <s v="December"/>
    <n v="2021"/>
    <n v="34"/>
    <s v="Young Adults"/>
    <x v="1"/>
    <x v="1"/>
    <s v="Australia"/>
    <s v="New South Wales"/>
    <s v="Bikes"/>
    <s v="Mountain Bikes"/>
    <s v="Mountain-200 Black, 38"/>
    <x v="0"/>
    <x v="0"/>
    <n v="46"/>
    <n v="2"/>
    <n v="1252"/>
    <n v="2295"/>
    <n v="2086"/>
    <n v="2504"/>
    <n v="4590"/>
  </r>
  <r>
    <n v="261695"/>
    <d v="2021-12-12T00:00:00"/>
    <n v="12"/>
    <s v="December"/>
    <n v="2021"/>
    <n v="35"/>
    <s v="Adult"/>
    <x v="0"/>
    <x v="0"/>
    <s v="Australia"/>
    <s v="Victoria"/>
    <s v="Bikes"/>
    <s v="Mountain Bikes"/>
    <s v="Mountain-200 Silver, 42"/>
    <x v="0"/>
    <x v="1"/>
    <n v="46"/>
    <n v="1"/>
    <n v="1266"/>
    <n v="2320"/>
    <n v="1054"/>
    <n v="1266"/>
    <n v="2320"/>
  </r>
  <r>
    <n v="261695"/>
    <d v="2021-12-12T00:00:00"/>
    <n v="12"/>
    <s v="December"/>
    <n v="2021"/>
    <n v="38"/>
    <s v="Adult"/>
    <x v="0"/>
    <x v="0"/>
    <s v="United States"/>
    <s v="Washington"/>
    <s v="Bikes"/>
    <s v="Mountain Bikes"/>
    <s v="Mountain-200 Silver, 42"/>
    <x v="0"/>
    <x v="1"/>
    <n v="46"/>
    <n v="1"/>
    <n v="1266"/>
    <n v="2320"/>
    <n v="1054"/>
    <n v="1266"/>
    <n v="2320"/>
  </r>
  <r>
    <n v="261695"/>
    <d v="2021-12-13T00:00:00"/>
    <n v="13"/>
    <s v="December"/>
    <n v="2021"/>
    <n v="32"/>
    <s v="Young Adults"/>
    <x v="1"/>
    <x v="0"/>
    <s v="Australia"/>
    <s v="Queensland"/>
    <s v="Bikes"/>
    <s v="Mountain Bikes"/>
    <s v="Mountain-200 Silver, 42"/>
    <x v="0"/>
    <x v="1"/>
    <n v="46"/>
    <n v="3"/>
    <n v="1266"/>
    <n v="2320"/>
    <n v="3162"/>
    <n v="3798"/>
    <n v="6960"/>
  </r>
  <r>
    <n v="261695"/>
    <d v="2021-12-13T00:00:00"/>
    <n v="13"/>
    <s v="December"/>
    <n v="2021"/>
    <n v="40"/>
    <s v="Adult"/>
    <x v="0"/>
    <x v="0"/>
    <s v="United States"/>
    <s v="California"/>
    <s v="Bikes"/>
    <s v="Mountain Bikes"/>
    <s v="Mountain-500 Silver, 40"/>
    <x v="2"/>
    <x v="1"/>
    <n v="46"/>
    <n v="1"/>
    <n v="308"/>
    <n v="565"/>
    <n v="257"/>
    <n v="308"/>
    <n v="565"/>
  </r>
  <r>
    <n v="261695"/>
    <d v="2021-12-13T00:00:00"/>
    <n v="13"/>
    <s v="December"/>
    <n v="2021"/>
    <n v="44"/>
    <s v="Adult"/>
    <x v="0"/>
    <x v="0"/>
    <s v="United Kingdom"/>
    <s v="England"/>
    <s v="Bikes"/>
    <s v="Mountain Bikes"/>
    <s v="Mountain-200 Black, 38"/>
    <x v="0"/>
    <x v="0"/>
    <n v="46"/>
    <n v="1"/>
    <n v="1252"/>
    <n v="2295"/>
    <n v="1043"/>
    <n v="1252"/>
    <n v="2295"/>
  </r>
  <r>
    <n v="261695"/>
    <d v="2021-12-13T00:00:00"/>
    <n v="13"/>
    <s v="December"/>
    <n v="2021"/>
    <n v="49"/>
    <s v="Adult"/>
    <x v="0"/>
    <x v="1"/>
    <s v="United Kingdom"/>
    <s v="England"/>
    <s v="Bikes"/>
    <s v="Mountain Bikes"/>
    <s v="Mountain-200 Black, 38"/>
    <x v="0"/>
    <x v="0"/>
    <n v="46"/>
    <n v="1"/>
    <n v="1252"/>
    <n v="2295"/>
    <n v="1043"/>
    <n v="1252"/>
    <n v="2295"/>
  </r>
  <r>
    <n v="261695"/>
    <d v="2021-12-14T00:00:00"/>
    <n v="14"/>
    <s v="December"/>
    <n v="2021"/>
    <n v="30"/>
    <s v="Young Adults"/>
    <x v="1"/>
    <x v="0"/>
    <s v="United States"/>
    <s v="Washington"/>
    <s v="Bikes"/>
    <s v="Mountain Bikes"/>
    <s v="Mountain-200 Silver, 38"/>
    <x v="0"/>
    <x v="1"/>
    <n v="46"/>
    <n v="2"/>
    <n v="1266"/>
    <n v="2320"/>
    <n v="2108"/>
    <n v="2532"/>
    <n v="4640"/>
  </r>
  <r>
    <n v="261695"/>
    <d v="2021-12-14T00:00:00"/>
    <n v="14"/>
    <s v="December"/>
    <n v="2021"/>
    <n v="32"/>
    <s v="Young Adults"/>
    <x v="1"/>
    <x v="1"/>
    <s v="United States"/>
    <s v="California"/>
    <s v="Bikes"/>
    <s v="Mountain Bikes"/>
    <s v="Mountain-200 Black, 46"/>
    <x v="0"/>
    <x v="0"/>
    <n v="46"/>
    <n v="1"/>
    <n v="1252"/>
    <n v="2295"/>
    <n v="1043"/>
    <n v="1252"/>
    <n v="2295"/>
  </r>
  <r>
    <n v="261695"/>
    <d v="2021-12-14T00:00:00"/>
    <n v="14"/>
    <s v="December"/>
    <n v="2021"/>
    <n v="32"/>
    <s v="Young Adults"/>
    <x v="1"/>
    <x v="0"/>
    <s v="Australia"/>
    <s v="Victoria"/>
    <s v="Bikes"/>
    <s v="Mountain Bikes"/>
    <s v="Mountain-400-W Silver, 46"/>
    <x v="1"/>
    <x v="2"/>
    <n v="46"/>
    <n v="1"/>
    <n v="420"/>
    <n v="769"/>
    <n v="349"/>
    <n v="420"/>
    <n v="769"/>
  </r>
  <r>
    <n v="261695"/>
    <d v="2021-12-15T00:00:00"/>
    <n v="15"/>
    <s v="December"/>
    <n v="2021"/>
    <n v="29"/>
    <s v="Young Adults"/>
    <x v="1"/>
    <x v="0"/>
    <s v="United States"/>
    <s v="California"/>
    <s v="Bikes"/>
    <s v="Mountain Bikes"/>
    <s v="Mountain-200 Silver, 42"/>
    <x v="0"/>
    <x v="1"/>
    <n v="46"/>
    <n v="1"/>
    <n v="1266"/>
    <n v="2320"/>
    <n v="1054"/>
    <n v="1266"/>
    <n v="2320"/>
  </r>
  <r>
    <n v="261695"/>
    <d v="2021-12-16T00:00:00"/>
    <n v="16"/>
    <s v="December"/>
    <n v="2021"/>
    <n v="33"/>
    <s v="Young Adults"/>
    <x v="1"/>
    <x v="0"/>
    <s v="Australia"/>
    <s v="New South Wales"/>
    <s v="Bikes"/>
    <s v="Mountain Bikes"/>
    <s v="Mountain-200 Black, 38"/>
    <x v="0"/>
    <x v="0"/>
    <n v="46"/>
    <n v="2"/>
    <n v="1252"/>
    <n v="2295"/>
    <n v="2086"/>
    <n v="2504"/>
    <n v="4590"/>
  </r>
  <r>
    <n v="261695"/>
    <d v="2021-12-16T00:00:00"/>
    <n v="16"/>
    <s v="December"/>
    <n v="2021"/>
    <n v="38"/>
    <s v="Adult"/>
    <x v="0"/>
    <x v="1"/>
    <s v="Australia"/>
    <s v="New South Wales"/>
    <s v="Bikes"/>
    <s v="Mountain Bikes"/>
    <s v="Mountain-200 Black, 38"/>
    <x v="0"/>
    <x v="0"/>
    <n v="46"/>
    <n v="2"/>
    <n v="1252"/>
    <n v="2295"/>
    <n v="2086"/>
    <n v="2504"/>
    <n v="4590"/>
  </r>
  <r>
    <n v="261695"/>
    <d v="2021-12-16T00:00:00"/>
    <n v="16"/>
    <s v="December"/>
    <n v="2021"/>
    <n v="27"/>
    <s v="Young Adults"/>
    <x v="1"/>
    <x v="0"/>
    <s v="France"/>
    <s v="Seine et Marne"/>
    <s v="Bikes"/>
    <s v="Mountain Bikes"/>
    <s v="Mountain-200 Silver, 46"/>
    <x v="0"/>
    <x v="1"/>
    <n v="46"/>
    <n v="1"/>
    <n v="1266"/>
    <n v="2320"/>
    <n v="1054"/>
    <n v="1266"/>
    <n v="2320"/>
  </r>
  <r>
    <n v="261695"/>
    <d v="2021-12-17T00:00:00"/>
    <n v="17"/>
    <s v="December"/>
    <n v="2021"/>
    <n v="37"/>
    <s v="Adult"/>
    <x v="0"/>
    <x v="0"/>
    <s v="United States"/>
    <s v="Washington"/>
    <s v="Bikes"/>
    <s v="Mountain Bikes"/>
    <s v="Mountain-200 Silver, 38"/>
    <x v="0"/>
    <x v="1"/>
    <n v="46"/>
    <n v="2"/>
    <n v="1266"/>
    <n v="2320"/>
    <n v="2108"/>
    <n v="2532"/>
    <n v="4640"/>
  </r>
  <r>
    <n v="261695"/>
    <d v="2021-12-17T00:00:00"/>
    <n v="17"/>
    <s v="December"/>
    <n v="2021"/>
    <n v="31"/>
    <s v="Young Adults"/>
    <x v="1"/>
    <x v="1"/>
    <s v="Australia"/>
    <s v="New South Wales"/>
    <s v="Bikes"/>
    <s v="Mountain Bikes"/>
    <s v="Mountain-400-W Silver, 42"/>
    <x v="1"/>
    <x v="2"/>
    <n v="46"/>
    <n v="1"/>
    <n v="420"/>
    <n v="769"/>
    <n v="349"/>
    <n v="420"/>
    <n v="769"/>
  </r>
  <r>
    <n v="261695"/>
    <d v="2021-12-17T00:00:00"/>
    <n v="17"/>
    <s v="December"/>
    <n v="2021"/>
    <n v="42"/>
    <s v="Adult"/>
    <x v="0"/>
    <x v="0"/>
    <s v="Germany"/>
    <s v="Nordrhein-Westfalen"/>
    <s v="Bikes"/>
    <s v="Mountain Bikes"/>
    <s v="Mountain-200 Silver, 46"/>
    <x v="0"/>
    <x v="1"/>
    <n v="46"/>
    <n v="1"/>
    <n v="1266"/>
    <n v="2320"/>
    <n v="1054"/>
    <n v="1266"/>
    <n v="2320"/>
  </r>
  <r>
    <n v="261695"/>
    <d v="2021-12-18T00:00:00"/>
    <n v="18"/>
    <s v="December"/>
    <n v="2021"/>
    <n v="35"/>
    <s v="Adult"/>
    <x v="0"/>
    <x v="0"/>
    <s v="Australia"/>
    <s v="New South Wales"/>
    <s v="Bikes"/>
    <s v="Mountain Bikes"/>
    <s v="Mountain-500 Silver, 42"/>
    <x v="2"/>
    <x v="1"/>
    <n v="46"/>
    <n v="4"/>
    <n v="308"/>
    <n v="565"/>
    <n v="1028"/>
    <n v="1232"/>
    <n v="2260"/>
  </r>
  <r>
    <n v="261695"/>
    <d v="2021-12-18T00:00:00"/>
    <n v="18"/>
    <s v="December"/>
    <n v="2021"/>
    <n v="38"/>
    <s v="Adult"/>
    <x v="0"/>
    <x v="0"/>
    <s v="Germany"/>
    <s v="Nordrhein-Westfalen"/>
    <s v="Bikes"/>
    <s v="Mountain Bikes"/>
    <s v="Mountain-200 Silver, 46"/>
    <x v="0"/>
    <x v="1"/>
    <n v="46"/>
    <n v="4"/>
    <n v="1266"/>
    <n v="2320"/>
    <n v="4216"/>
    <n v="5064"/>
    <n v="9280"/>
  </r>
  <r>
    <n v="261695"/>
    <d v="2021-12-18T00:00:00"/>
    <n v="18"/>
    <s v="December"/>
    <n v="2021"/>
    <n v="24"/>
    <s v="Youth"/>
    <x v="2"/>
    <x v="0"/>
    <s v="France"/>
    <s v="Seine Saint Denis"/>
    <s v="Bikes"/>
    <s v="Mountain Bikes"/>
    <s v="Mountain-200 Silver, 38"/>
    <x v="0"/>
    <x v="1"/>
    <n v="46"/>
    <n v="3"/>
    <n v="1266"/>
    <n v="2320"/>
    <n v="3162"/>
    <n v="3798"/>
    <n v="6960"/>
  </r>
  <r>
    <n v="261695"/>
    <d v="2021-12-18T00:00:00"/>
    <n v="18"/>
    <s v="December"/>
    <n v="2021"/>
    <n v="26"/>
    <s v="Young Adults"/>
    <x v="1"/>
    <x v="0"/>
    <s v="United Kingdom"/>
    <s v="England"/>
    <s v="Bikes"/>
    <s v="Mountain Bikes"/>
    <s v="Mountain-400-W Silver, 42"/>
    <x v="1"/>
    <x v="2"/>
    <n v="46"/>
    <n v="3"/>
    <n v="420"/>
    <n v="769"/>
    <n v="1047"/>
    <n v="1260"/>
    <n v="2307"/>
  </r>
  <r>
    <n v="261695"/>
    <d v="2021-12-18T00:00:00"/>
    <n v="18"/>
    <s v="December"/>
    <n v="2021"/>
    <n v="39"/>
    <s v="Adult"/>
    <x v="0"/>
    <x v="1"/>
    <s v="United States"/>
    <s v="California"/>
    <s v="Bikes"/>
    <s v="Mountain Bikes"/>
    <s v="Mountain-200 Black, 42"/>
    <x v="0"/>
    <x v="0"/>
    <n v="46"/>
    <n v="3"/>
    <n v="1252"/>
    <n v="2295"/>
    <n v="3129"/>
    <n v="3756"/>
    <n v="6885"/>
  </r>
  <r>
    <n v="261695"/>
    <d v="2021-12-18T00:00:00"/>
    <n v="18"/>
    <s v="December"/>
    <n v="2021"/>
    <n v="26"/>
    <s v="Young Adults"/>
    <x v="1"/>
    <x v="1"/>
    <s v="France"/>
    <s v="Seine (Paris)"/>
    <s v="Bikes"/>
    <s v="Mountain Bikes"/>
    <s v="Mountain-200 Black, 46"/>
    <x v="0"/>
    <x v="0"/>
    <n v="46"/>
    <n v="1"/>
    <n v="1252"/>
    <n v="2295"/>
    <n v="1043"/>
    <n v="1252"/>
    <n v="2295"/>
  </r>
  <r>
    <n v="261695"/>
    <d v="2021-12-18T00:00:00"/>
    <n v="18"/>
    <s v="December"/>
    <n v="2021"/>
    <n v="36"/>
    <s v="Adult"/>
    <x v="0"/>
    <x v="1"/>
    <s v="United States"/>
    <s v="Washington"/>
    <s v="Bikes"/>
    <s v="Mountain Bikes"/>
    <s v="Mountain-200 Silver, 38"/>
    <x v="0"/>
    <x v="1"/>
    <n v="46"/>
    <n v="1"/>
    <n v="1266"/>
    <n v="2320"/>
    <n v="1054"/>
    <n v="1266"/>
    <n v="2320"/>
  </r>
  <r>
    <n v="261695"/>
    <d v="2021-12-19T00:00:00"/>
    <n v="19"/>
    <s v="December"/>
    <n v="2021"/>
    <n v="17"/>
    <s v="Youth"/>
    <x v="2"/>
    <x v="1"/>
    <s v="France"/>
    <s v="Nord"/>
    <s v="Bikes"/>
    <s v="Mountain Bikes"/>
    <s v="Mountain-200 Silver, 46"/>
    <x v="0"/>
    <x v="1"/>
    <n v="46"/>
    <n v="4"/>
    <n v="1266"/>
    <n v="2320"/>
    <n v="4216"/>
    <n v="5064"/>
    <n v="9280"/>
  </r>
  <r>
    <n v="261695"/>
    <d v="2021-12-19T00:00:00"/>
    <n v="19"/>
    <s v="December"/>
    <n v="2021"/>
    <n v="19"/>
    <s v="Youth"/>
    <x v="2"/>
    <x v="0"/>
    <s v="Australia"/>
    <s v="Victoria"/>
    <s v="Bikes"/>
    <s v="Mountain Bikes"/>
    <s v="Mountain-500 Black, 44"/>
    <x v="2"/>
    <x v="0"/>
    <n v="46"/>
    <n v="4"/>
    <n v="295"/>
    <n v="540"/>
    <n v="980"/>
    <n v="1180"/>
    <n v="2160"/>
  </r>
  <r>
    <n v="261695"/>
    <d v="2021-12-19T00:00:00"/>
    <n v="19"/>
    <s v="December"/>
    <n v="2021"/>
    <n v="25"/>
    <s v="Young Adults"/>
    <x v="1"/>
    <x v="1"/>
    <s v="France"/>
    <s v="Seine (Paris)"/>
    <s v="Bikes"/>
    <s v="Mountain Bikes"/>
    <s v="Mountain-200 Black, 38"/>
    <x v="0"/>
    <x v="0"/>
    <n v="46"/>
    <n v="4"/>
    <n v="1252"/>
    <n v="2295"/>
    <n v="4172"/>
    <n v="5008"/>
    <n v="9180"/>
  </r>
  <r>
    <n v="261695"/>
    <d v="2021-12-19T00:00:00"/>
    <n v="19"/>
    <s v="December"/>
    <n v="2021"/>
    <n v="35"/>
    <s v="Adult"/>
    <x v="0"/>
    <x v="0"/>
    <s v="United States"/>
    <s v="Oregon"/>
    <s v="Bikes"/>
    <s v="Mountain Bikes"/>
    <s v="Mountain-100 Black, 48"/>
    <x v="3"/>
    <x v="0"/>
    <n v="46"/>
    <n v="4"/>
    <n v="1898"/>
    <n v="3375"/>
    <n v="5908"/>
    <n v="7592"/>
    <n v="13500"/>
  </r>
  <r>
    <n v="261695"/>
    <d v="2021-12-19T00:00:00"/>
    <n v="19"/>
    <s v="December"/>
    <n v="2021"/>
    <n v="37"/>
    <s v="Adult"/>
    <x v="0"/>
    <x v="1"/>
    <s v="United States"/>
    <s v="Oregon"/>
    <s v="Bikes"/>
    <s v="Mountain Bikes"/>
    <s v="Mountain-200 Black, 38"/>
    <x v="0"/>
    <x v="0"/>
    <n v="46"/>
    <n v="4"/>
    <n v="1252"/>
    <n v="2295"/>
    <n v="4172"/>
    <n v="5008"/>
    <n v="9180"/>
  </r>
  <r>
    <n v="261695"/>
    <d v="2021-12-19T00:00:00"/>
    <n v="19"/>
    <s v="December"/>
    <n v="2021"/>
    <n v="39"/>
    <s v="Adult"/>
    <x v="0"/>
    <x v="0"/>
    <s v="United States"/>
    <s v="California"/>
    <s v="Bikes"/>
    <s v="Mountain Bikes"/>
    <s v="Mountain-200 Black, 46"/>
    <x v="0"/>
    <x v="0"/>
    <n v="46"/>
    <n v="4"/>
    <n v="1252"/>
    <n v="2295"/>
    <n v="4172"/>
    <n v="5008"/>
    <n v="9180"/>
  </r>
  <r>
    <n v="261695"/>
    <d v="2021-12-19T00:00:00"/>
    <n v="19"/>
    <s v="December"/>
    <n v="2021"/>
    <n v="63"/>
    <s v="Adult"/>
    <x v="0"/>
    <x v="0"/>
    <s v="Australia"/>
    <s v="Queensland"/>
    <s v="Bikes"/>
    <s v="Mountain Bikes"/>
    <s v="Mountain-200 Black, 46"/>
    <x v="0"/>
    <x v="0"/>
    <n v="46"/>
    <n v="4"/>
    <n v="1252"/>
    <n v="2295"/>
    <n v="4172"/>
    <n v="5008"/>
    <n v="9180"/>
  </r>
  <r>
    <n v="261695"/>
    <d v="2021-12-19T00:00:00"/>
    <n v="19"/>
    <s v="December"/>
    <n v="2021"/>
    <n v="18"/>
    <s v="Youth"/>
    <x v="2"/>
    <x v="1"/>
    <s v="Australia"/>
    <s v="South Australia"/>
    <s v="Bikes"/>
    <s v="Mountain Bikes"/>
    <s v="Mountain-500 Black, 40"/>
    <x v="2"/>
    <x v="0"/>
    <n v="46"/>
    <n v="2"/>
    <n v="295"/>
    <n v="540"/>
    <n v="490"/>
    <n v="590"/>
    <n v="1080"/>
  </r>
  <r>
    <n v="261695"/>
    <d v="2021-12-19T00:00:00"/>
    <n v="19"/>
    <s v="December"/>
    <n v="2021"/>
    <n v="56"/>
    <s v="Adult"/>
    <x v="0"/>
    <x v="0"/>
    <s v="Germany"/>
    <s v="Hessen"/>
    <s v="Bikes"/>
    <s v="Mountain Bikes"/>
    <s v="Mountain-200 Black, 46"/>
    <x v="0"/>
    <x v="0"/>
    <n v="46"/>
    <n v="2"/>
    <n v="1252"/>
    <n v="2295"/>
    <n v="2086"/>
    <n v="2504"/>
    <n v="4590"/>
  </r>
  <r>
    <n v="261695"/>
    <d v="2021-12-19T00:00:00"/>
    <n v="19"/>
    <s v="December"/>
    <n v="2021"/>
    <n v="39"/>
    <s v="Adult"/>
    <x v="0"/>
    <x v="0"/>
    <s v="United States"/>
    <s v="Washington"/>
    <s v="Bikes"/>
    <s v="Mountain Bikes"/>
    <s v="Mountain-200 Silver, 38"/>
    <x v="0"/>
    <x v="1"/>
    <n v="46"/>
    <n v="1"/>
    <n v="1266"/>
    <n v="2320"/>
    <n v="1054"/>
    <n v="1266"/>
    <n v="2320"/>
  </r>
  <r>
    <n v="261695"/>
    <d v="2021-12-20T00:00:00"/>
    <n v="20"/>
    <s v="December"/>
    <n v="2021"/>
    <n v="33"/>
    <s v="Young Adults"/>
    <x v="1"/>
    <x v="0"/>
    <s v="Australia"/>
    <s v="Victoria"/>
    <s v="Bikes"/>
    <s v="Mountain Bikes"/>
    <s v="Mountain-100 Black, 38"/>
    <x v="3"/>
    <x v="0"/>
    <n v="46"/>
    <n v="4"/>
    <n v="1898"/>
    <n v="3375"/>
    <n v="5908"/>
    <n v="7592"/>
    <n v="13500"/>
  </r>
  <r>
    <n v="261695"/>
    <d v="2021-12-20T00:00:00"/>
    <n v="20"/>
    <s v="December"/>
    <n v="2021"/>
    <n v="57"/>
    <s v="Adult"/>
    <x v="0"/>
    <x v="1"/>
    <s v="Australia"/>
    <s v="Queensland"/>
    <s v="Bikes"/>
    <s v="Mountain Bikes"/>
    <s v="Mountain-200 Black, 46"/>
    <x v="0"/>
    <x v="0"/>
    <n v="46"/>
    <n v="4"/>
    <n v="1252"/>
    <n v="2295"/>
    <n v="4172"/>
    <n v="5008"/>
    <n v="9180"/>
  </r>
  <r>
    <n v="261695"/>
    <d v="2021-12-20T00:00:00"/>
    <n v="20"/>
    <s v="December"/>
    <n v="2021"/>
    <n v="29"/>
    <s v="Young Adults"/>
    <x v="1"/>
    <x v="1"/>
    <s v="Canada"/>
    <s v="British Columbia"/>
    <s v="Bikes"/>
    <s v="Mountain Bikes"/>
    <s v="Mountain-500 Black, 52"/>
    <x v="2"/>
    <x v="0"/>
    <n v="46"/>
    <n v="3"/>
    <n v="295"/>
    <n v="540"/>
    <n v="735"/>
    <n v="885"/>
    <n v="1620"/>
  </r>
  <r>
    <n v="261695"/>
    <d v="2021-12-20T00:00:00"/>
    <n v="20"/>
    <s v="December"/>
    <n v="2021"/>
    <n v="35"/>
    <s v="Adult"/>
    <x v="0"/>
    <x v="0"/>
    <s v="Australia"/>
    <s v="Queensland"/>
    <s v="Bikes"/>
    <s v="Mountain Bikes"/>
    <s v="Mountain-200 Silver, 38"/>
    <x v="0"/>
    <x v="1"/>
    <n v="46"/>
    <n v="1"/>
    <n v="1266"/>
    <n v="2320"/>
    <n v="1054"/>
    <n v="1266"/>
    <n v="2320"/>
  </r>
  <r>
    <n v="261695"/>
    <d v="2021-12-20T00:00:00"/>
    <n v="20"/>
    <s v="December"/>
    <n v="2021"/>
    <n v="35"/>
    <s v="Adult"/>
    <x v="0"/>
    <x v="1"/>
    <s v="Australia"/>
    <s v="Victoria"/>
    <s v="Bikes"/>
    <s v="Mountain Bikes"/>
    <s v="Mountain-200 Silver, 38"/>
    <x v="0"/>
    <x v="1"/>
    <n v="46"/>
    <n v="1"/>
    <n v="1266"/>
    <n v="2320"/>
    <n v="1054"/>
    <n v="1266"/>
    <n v="2320"/>
  </r>
  <r>
    <n v="261695"/>
    <d v="2021-12-21T00:00:00"/>
    <n v="21"/>
    <s v="December"/>
    <n v="2021"/>
    <n v="26"/>
    <s v="Young Adults"/>
    <x v="1"/>
    <x v="1"/>
    <s v="France"/>
    <s v="Somme"/>
    <s v="Bikes"/>
    <s v="Mountain Bikes"/>
    <s v="Mountain-200 Silver, 38"/>
    <x v="0"/>
    <x v="1"/>
    <n v="46"/>
    <n v="3"/>
    <n v="1266"/>
    <n v="2320"/>
    <n v="3162"/>
    <n v="3798"/>
    <n v="6960"/>
  </r>
  <r>
    <n v="261695"/>
    <d v="2021-12-21T00:00:00"/>
    <n v="21"/>
    <s v="December"/>
    <n v="2021"/>
    <n v="23"/>
    <s v="Youth"/>
    <x v="2"/>
    <x v="1"/>
    <s v="United Kingdom"/>
    <s v="England"/>
    <s v="Bikes"/>
    <s v="Mountain Bikes"/>
    <s v="Mountain-400-W Silver, 46"/>
    <x v="1"/>
    <x v="2"/>
    <n v="46"/>
    <n v="2"/>
    <n v="420"/>
    <n v="769"/>
    <n v="698"/>
    <n v="840"/>
    <n v="1538"/>
  </r>
  <r>
    <n v="261695"/>
    <d v="2021-12-22T00:00:00"/>
    <n v="22"/>
    <s v="December"/>
    <n v="2021"/>
    <n v="30"/>
    <s v="Young Adults"/>
    <x v="1"/>
    <x v="0"/>
    <s v="United States"/>
    <s v="Washington"/>
    <s v="Bikes"/>
    <s v="Mountain Bikes"/>
    <s v="Mountain-200 Silver, 38"/>
    <x v="0"/>
    <x v="1"/>
    <n v="46"/>
    <n v="3"/>
    <n v="1266"/>
    <n v="2320"/>
    <n v="3162"/>
    <n v="3798"/>
    <n v="6960"/>
  </r>
  <r>
    <n v="261695"/>
    <d v="2021-12-22T00:00:00"/>
    <n v="22"/>
    <s v="December"/>
    <n v="2021"/>
    <n v="41"/>
    <s v="Adult"/>
    <x v="0"/>
    <x v="1"/>
    <s v="United States"/>
    <s v="California"/>
    <s v="Bikes"/>
    <s v="Mountain Bikes"/>
    <s v="Mountain-200 Black, 42"/>
    <x v="0"/>
    <x v="0"/>
    <n v="46"/>
    <n v="3"/>
    <n v="1252"/>
    <n v="2295"/>
    <n v="3129"/>
    <n v="3756"/>
    <n v="6885"/>
  </r>
  <r>
    <n v="261695"/>
    <d v="2021-12-22T00:00:00"/>
    <n v="22"/>
    <s v="December"/>
    <n v="2021"/>
    <n v="19"/>
    <s v="Youth"/>
    <x v="2"/>
    <x v="0"/>
    <s v="Australia"/>
    <s v="New South Wales"/>
    <s v="Bikes"/>
    <s v="Mountain Bikes"/>
    <s v="Mountain-500 Silver, 42"/>
    <x v="2"/>
    <x v="1"/>
    <n v="46"/>
    <n v="1"/>
    <n v="308"/>
    <n v="565"/>
    <n v="257"/>
    <n v="308"/>
    <n v="565"/>
  </r>
  <r>
    <n v="261695"/>
    <d v="2021-12-22T00:00:00"/>
    <n v="22"/>
    <s v="December"/>
    <n v="2021"/>
    <n v="25"/>
    <s v="Young Adults"/>
    <x v="1"/>
    <x v="1"/>
    <s v="France"/>
    <s v="Seine (Paris)"/>
    <s v="Bikes"/>
    <s v="Mountain Bikes"/>
    <s v="Mountain-200 Black, 38"/>
    <x v="0"/>
    <x v="0"/>
    <n v="46"/>
    <n v="1"/>
    <n v="1252"/>
    <n v="2295"/>
    <n v="1043"/>
    <n v="1252"/>
    <n v="2295"/>
  </r>
  <r>
    <n v="261695"/>
    <d v="2021-12-22T00:00:00"/>
    <n v="22"/>
    <s v="December"/>
    <n v="2021"/>
    <n v="27"/>
    <s v="Young Adults"/>
    <x v="1"/>
    <x v="0"/>
    <s v="Canada"/>
    <s v="British Columbia"/>
    <s v="Bikes"/>
    <s v="Mountain Bikes"/>
    <s v="Mountain-200 Black, 46"/>
    <x v="0"/>
    <x v="0"/>
    <n v="46"/>
    <n v="1"/>
    <n v="1252"/>
    <n v="2295"/>
    <n v="1043"/>
    <n v="1252"/>
    <n v="2295"/>
  </r>
  <r>
    <n v="261695"/>
    <d v="2021-12-22T00:00:00"/>
    <n v="22"/>
    <s v="December"/>
    <n v="2021"/>
    <n v="41"/>
    <s v="Adult"/>
    <x v="0"/>
    <x v="1"/>
    <s v="Germany"/>
    <s v="Hessen"/>
    <s v="Bikes"/>
    <s v="Mountain Bikes"/>
    <s v="Mountain-200 Silver, 38"/>
    <x v="0"/>
    <x v="1"/>
    <n v="46"/>
    <n v="1"/>
    <n v="1266"/>
    <n v="2320"/>
    <n v="1054"/>
    <n v="1266"/>
    <n v="2320"/>
  </r>
  <r>
    <n v="261695"/>
    <d v="2021-12-23T00:00:00"/>
    <n v="23"/>
    <s v="December"/>
    <n v="2021"/>
    <n v="30"/>
    <s v="Young Adults"/>
    <x v="1"/>
    <x v="0"/>
    <s v="United States"/>
    <s v="Oregon"/>
    <s v="Bikes"/>
    <s v="Mountain Bikes"/>
    <s v="Mountain-200 Silver, 42"/>
    <x v="0"/>
    <x v="1"/>
    <n v="46"/>
    <n v="1"/>
    <n v="1266"/>
    <n v="2320"/>
    <n v="1054"/>
    <n v="1266"/>
    <n v="2320"/>
  </r>
  <r>
    <n v="261695"/>
    <d v="2021-12-23T00:00:00"/>
    <n v="23"/>
    <s v="December"/>
    <n v="2021"/>
    <n v="31"/>
    <s v="Young Adults"/>
    <x v="1"/>
    <x v="0"/>
    <s v="Canada"/>
    <s v="British Columbia"/>
    <s v="Bikes"/>
    <s v="Mountain Bikes"/>
    <s v="Mountain-200 Black, 42"/>
    <x v="0"/>
    <x v="0"/>
    <n v="46"/>
    <n v="1"/>
    <n v="1252"/>
    <n v="2295"/>
    <n v="1043"/>
    <n v="1252"/>
    <n v="2295"/>
  </r>
  <r>
    <n v="261695"/>
    <d v="2021-12-23T00:00:00"/>
    <n v="23"/>
    <s v="December"/>
    <n v="2021"/>
    <n v="35"/>
    <s v="Adult"/>
    <x v="0"/>
    <x v="0"/>
    <s v="United States"/>
    <s v="California"/>
    <s v="Bikes"/>
    <s v="Mountain Bikes"/>
    <s v="Mountain-500 Black, 42"/>
    <x v="2"/>
    <x v="0"/>
    <n v="46"/>
    <n v="1"/>
    <n v="295"/>
    <n v="540"/>
    <n v="245"/>
    <n v="295"/>
    <n v="540"/>
  </r>
  <r>
    <n v="261695"/>
    <d v="2021-12-24T00:00:00"/>
    <n v="24"/>
    <s v="December"/>
    <n v="2021"/>
    <n v="38"/>
    <s v="Adult"/>
    <x v="0"/>
    <x v="1"/>
    <s v="Australia"/>
    <s v="Queensland"/>
    <s v="Bikes"/>
    <s v="Mountain Bikes"/>
    <s v="Mountain-200 Black, 42"/>
    <x v="0"/>
    <x v="0"/>
    <n v="46"/>
    <n v="4"/>
    <n v="1252"/>
    <n v="2295"/>
    <n v="4172"/>
    <n v="5008"/>
    <n v="91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D58F42-90F2-4A8F-B472-0E67402D8703}" name="PivotTable6" cacheId="1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8">
  <location ref="A27:E33" firstHeaderRow="1" firstDataRow="2" firstDataCol="1"/>
  <pivotFields count="23">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sd="0" x="3"/>
        <item sd="0" x="0"/>
        <item sd="0" x="1"/>
        <item sd="0" x="2"/>
        <item t="default" sd="0"/>
      </items>
    </pivotField>
    <pivotField axis="axisCol" multipleItemSelectionAllowed="1" showAll="0">
      <items count="4">
        <item x="0"/>
        <item x="1"/>
        <item x="2"/>
        <item t="default"/>
      </items>
    </pivotField>
    <pivotField showAll="0"/>
    <pivotField showAll="0"/>
    <pivotField numFmtId="8" showAll="0"/>
    <pivotField numFmtId="8" showAll="0"/>
    <pivotField numFmtId="8" showAll="0"/>
    <pivotField numFmtId="8" showAll="0"/>
    <pivotField dataField="1" numFmtId="8" showAll="0"/>
  </pivotFields>
  <rowFields count="1">
    <field x="14"/>
  </rowFields>
  <rowItems count="5">
    <i>
      <x/>
    </i>
    <i>
      <x v="1"/>
    </i>
    <i>
      <x v="2"/>
    </i>
    <i>
      <x v="3"/>
    </i>
    <i t="grand">
      <x/>
    </i>
  </rowItems>
  <colFields count="1">
    <field x="15"/>
  </colFields>
  <colItems count="4">
    <i>
      <x/>
    </i>
    <i>
      <x v="1"/>
    </i>
    <i>
      <x v="2"/>
    </i>
    <i t="grand">
      <x/>
    </i>
  </colItems>
  <dataFields count="1">
    <dataField name="Sum of Revenue" fld="22" baseField="0" baseItem="0" numFmtId="165"/>
  </dataFields>
  <formats count="8">
    <format dxfId="272">
      <pivotArea type="all" dataOnly="0" outline="0" fieldPosition="0"/>
    </format>
    <format dxfId="273">
      <pivotArea outline="0" collapsedLevelsAreSubtotals="1" fieldPosition="0"/>
    </format>
    <format dxfId="274">
      <pivotArea type="origin" dataOnly="0" labelOnly="1" outline="0" fieldPosition="0"/>
    </format>
    <format dxfId="275">
      <pivotArea field="15" type="button" dataOnly="0" labelOnly="1" outline="0" axis="axisCol" fieldPosition="0"/>
    </format>
    <format dxfId="276">
      <pivotArea type="topRight" dataOnly="0" labelOnly="1" outline="0" fieldPosition="0"/>
    </format>
    <format dxfId="277">
      <pivotArea field="14" type="button" dataOnly="0" labelOnly="1" outline="0" axis="axisRow" fieldPosition="0"/>
    </format>
    <format dxfId="278">
      <pivotArea dataOnly="0" labelOnly="1" grandRow="1" outline="0" fieldPosition="0"/>
    </format>
    <format dxfId="279">
      <pivotArea dataOnly="0" labelOnly="1" grandCol="1" outline="0" fieldPosition="0"/>
    </format>
  </formats>
  <chartFormats count="7">
    <chartFormat chart="55" format="0"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 chart="57" format="3" series="1">
      <pivotArea type="data" outline="0" fieldPosition="0">
        <references count="2">
          <reference field="4294967294" count="1" selected="0">
            <x v="0"/>
          </reference>
          <reference field="15" count="1" selected="0">
            <x v="1"/>
          </reference>
        </references>
      </pivotArea>
    </chartFormat>
    <chartFormat chart="57" format="4" series="1">
      <pivotArea type="data" outline="0" fieldPosition="0">
        <references count="2">
          <reference field="4294967294" count="1" selected="0">
            <x v="0"/>
          </reference>
          <reference field="15" count="1" selected="0">
            <x v="2"/>
          </reference>
        </references>
      </pivotArea>
    </chartFormat>
    <chartFormat chart="55" format="1" series="1">
      <pivotArea type="data" outline="0" fieldPosition="0">
        <references count="2">
          <reference field="4294967294" count="1" selected="0">
            <x v="0"/>
          </reference>
          <reference field="15" count="1" selected="0">
            <x v="1"/>
          </reference>
        </references>
      </pivotArea>
    </chartFormat>
    <chartFormat chart="55" format="2" series="1">
      <pivotArea type="data" outline="0" fieldPosition="0">
        <references count="2">
          <reference field="4294967294" count="1" selected="0">
            <x v="0"/>
          </reference>
          <reference field="15" count="1" selected="0">
            <x v="2"/>
          </reference>
        </references>
      </pivotArea>
    </chartFormat>
    <chartFormat chart="57" format="5" series="1">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F47CFB-61F3-487C-BB27-99C825B4728E}" name="PivotTable7" cacheId="1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43:C48" firstHeaderRow="1" firstDataRow="2" firstDataCol="1"/>
  <pivotFields count="23">
    <pivotField showAll="0"/>
    <pivotField numFmtId="14" showAll="0"/>
    <pivotField showAll="0"/>
    <pivotField showAll="0"/>
    <pivotField showAll="0"/>
    <pivotField showAll="0"/>
    <pivotField showAll="0"/>
    <pivotField showAll="0"/>
    <pivotField axis="axisCol" showAll="0">
      <items count="3">
        <item h="1" x="0"/>
        <item x="1"/>
        <item t="default"/>
      </items>
    </pivotField>
    <pivotField showAll="0"/>
    <pivotField showAll="0"/>
    <pivotField showAll="0"/>
    <pivotField showAll="0"/>
    <pivotField showAll="0"/>
    <pivotField axis="axisRow" showAll="0">
      <items count="5">
        <item x="3"/>
        <item x="0"/>
        <item x="1"/>
        <item x="2"/>
        <item t="default"/>
      </items>
    </pivotField>
    <pivotField showAll="0"/>
    <pivotField showAll="0"/>
    <pivotField dataField="1" showAll="0"/>
    <pivotField numFmtId="8" showAll="0"/>
    <pivotField numFmtId="8" showAll="0"/>
    <pivotField numFmtId="8" showAll="0"/>
    <pivotField numFmtId="8" showAll="0"/>
    <pivotField numFmtId="8" showAll="0"/>
  </pivotFields>
  <rowFields count="1">
    <field x="14"/>
  </rowFields>
  <rowItems count="4">
    <i>
      <x v="1"/>
    </i>
    <i>
      <x v="2"/>
    </i>
    <i>
      <x v="3"/>
    </i>
    <i t="grand">
      <x/>
    </i>
  </rowItems>
  <colFields count="1">
    <field x="8"/>
  </colFields>
  <colItems count="2">
    <i>
      <x v="1"/>
    </i>
    <i t="grand">
      <x/>
    </i>
  </colItems>
  <dataFields count="1">
    <dataField name="Sum of Order_Quantity" fld="17" baseField="0" baseItem="0"/>
  </dataFields>
  <chartFormats count="22">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2">
          <reference field="4294967294" count="1" selected="0">
            <x v="0"/>
          </reference>
          <reference field="8" count="1" selected="0">
            <x v="1"/>
          </reference>
        </references>
      </pivotArea>
    </chartFormat>
    <chartFormat chart="6" format="2" series="1">
      <pivotArea type="data" outline="0" fieldPosition="0">
        <references count="2">
          <reference field="4294967294" count="1" selected="0">
            <x v="0"/>
          </reference>
          <reference field="8" count="1" selected="0">
            <x v="0"/>
          </reference>
        </references>
      </pivotArea>
    </chartFormat>
    <chartFormat chart="6" format="3">
      <pivotArea type="data" outline="0" fieldPosition="0">
        <references count="3">
          <reference field="4294967294" count="1" selected="0">
            <x v="0"/>
          </reference>
          <reference field="8" count="1" selected="0">
            <x v="0"/>
          </reference>
          <reference field="14" count="1" selected="0">
            <x v="0"/>
          </reference>
        </references>
      </pivotArea>
    </chartFormat>
    <chartFormat chart="6" format="4">
      <pivotArea type="data" outline="0" fieldPosition="0">
        <references count="3">
          <reference field="4294967294" count="1" selected="0">
            <x v="0"/>
          </reference>
          <reference field="8" count="1" selected="0">
            <x v="0"/>
          </reference>
          <reference field="14" count="1" selected="0">
            <x v="1"/>
          </reference>
        </references>
      </pivotArea>
    </chartFormat>
    <chartFormat chart="6" format="5">
      <pivotArea type="data" outline="0" fieldPosition="0">
        <references count="3">
          <reference field="4294967294" count="1" selected="0">
            <x v="0"/>
          </reference>
          <reference field="8" count="1" selected="0">
            <x v="0"/>
          </reference>
          <reference field="14" count="1" selected="0">
            <x v="2"/>
          </reference>
        </references>
      </pivotArea>
    </chartFormat>
    <chartFormat chart="6" format="6">
      <pivotArea type="data" outline="0" fieldPosition="0">
        <references count="3">
          <reference field="4294967294" count="1" selected="0">
            <x v="0"/>
          </reference>
          <reference field="8" count="1" selected="0">
            <x v="0"/>
          </reference>
          <reference field="14" count="1" selected="0">
            <x v="3"/>
          </reference>
        </references>
      </pivotArea>
    </chartFormat>
    <chartFormat chart="6" format="7" series="1">
      <pivotArea type="data" outline="0" fieldPosition="0">
        <references count="2">
          <reference field="4294967294" count="1" selected="0">
            <x v="0"/>
          </reference>
          <reference field="8" count="1" selected="0">
            <x v="1"/>
          </reference>
        </references>
      </pivotArea>
    </chartFormat>
    <chartFormat chart="6" format="8">
      <pivotArea type="data" outline="0" fieldPosition="0">
        <references count="3">
          <reference field="4294967294" count="1" selected="0">
            <x v="0"/>
          </reference>
          <reference field="8" count="1" selected="0">
            <x v="1"/>
          </reference>
          <reference field="14" count="1" selected="0">
            <x v="0"/>
          </reference>
        </references>
      </pivotArea>
    </chartFormat>
    <chartFormat chart="6" format="9">
      <pivotArea type="data" outline="0" fieldPosition="0">
        <references count="3">
          <reference field="4294967294" count="1" selected="0">
            <x v="0"/>
          </reference>
          <reference field="8" count="1" selected="0">
            <x v="1"/>
          </reference>
          <reference field="14" count="1" selected="0">
            <x v="1"/>
          </reference>
        </references>
      </pivotArea>
    </chartFormat>
    <chartFormat chart="6" format="10">
      <pivotArea type="data" outline="0" fieldPosition="0">
        <references count="3">
          <reference field="4294967294" count="1" selected="0">
            <x v="0"/>
          </reference>
          <reference field="8" count="1" selected="0">
            <x v="1"/>
          </reference>
          <reference field="14" count="1" selected="0">
            <x v="2"/>
          </reference>
        </references>
      </pivotArea>
    </chartFormat>
    <chartFormat chart="6" format="11">
      <pivotArea type="data" outline="0" fieldPosition="0">
        <references count="3">
          <reference field="4294967294" count="1" selected="0">
            <x v="0"/>
          </reference>
          <reference field="8" count="1" selected="0">
            <x v="1"/>
          </reference>
          <reference field="14" count="1" selected="0">
            <x v="3"/>
          </reference>
        </references>
      </pivotArea>
    </chartFormat>
    <chartFormat chart="7" format="12" series="1">
      <pivotArea type="data" outline="0" fieldPosition="0">
        <references count="2">
          <reference field="4294967294" count="1" selected="0">
            <x v="0"/>
          </reference>
          <reference field="8" count="1" selected="0">
            <x v="0"/>
          </reference>
        </references>
      </pivotArea>
    </chartFormat>
    <chartFormat chart="7" format="13">
      <pivotArea type="data" outline="0" fieldPosition="0">
        <references count="3">
          <reference field="4294967294" count="1" selected="0">
            <x v="0"/>
          </reference>
          <reference field="8" count="1" selected="0">
            <x v="0"/>
          </reference>
          <reference field="14" count="1" selected="0">
            <x v="0"/>
          </reference>
        </references>
      </pivotArea>
    </chartFormat>
    <chartFormat chart="7" format="14">
      <pivotArea type="data" outline="0" fieldPosition="0">
        <references count="3">
          <reference field="4294967294" count="1" selected="0">
            <x v="0"/>
          </reference>
          <reference field="8" count="1" selected="0">
            <x v="0"/>
          </reference>
          <reference field="14" count="1" selected="0">
            <x v="1"/>
          </reference>
        </references>
      </pivotArea>
    </chartFormat>
    <chartFormat chart="7" format="15">
      <pivotArea type="data" outline="0" fieldPosition="0">
        <references count="3">
          <reference field="4294967294" count="1" selected="0">
            <x v="0"/>
          </reference>
          <reference field="8" count="1" selected="0">
            <x v="0"/>
          </reference>
          <reference field="14" count="1" selected="0">
            <x v="2"/>
          </reference>
        </references>
      </pivotArea>
    </chartFormat>
    <chartFormat chart="7" format="16">
      <pivotArea type="data" outline="0" fieldPosition="0">
        <references count="3">
          <reference field="4294967294" count="1" selected="0">
            <x v="0"/>
          </reference>
          <reference field="8" count="1" selected="0">
            <x v="0"/>
          </reference>
          <reference field="14" count="1" selected="0">
            <x v="3"/>
          </reference>
        </references>
      </pivotArea>
    </chartFormat>
    <chartFormat chart="7" format="17" series="1">
      <pivotArea type="data" outline="0" fieldPosition="0">
        <references count="2">
          <reference field="4294967294" count="1" selected="0">
            <x v="0"/>
          </reference>
          <reference field="8" count="1" selected="0">
            <x v="1"/>
          </reference>
        </references>
      </pivotArea>
    </chartFormat>
    <chartFormat chart="7" format="18">
      <pivotArea type="data" outline="0" fieldPosition="0">
        <references count="3">
          <reference field="4294967294" count="1" selected="0">
            <x v="0"/>
          </reference>
          <reference field="8" count="1" selected="0">
            <x v="1"/>
          </reference>
          <reference field="14" count="1" selected="0">
            <x v="0"/>
          </reference>
        </references>
      </pivotArea>
    </chartFormat>
    <chartFormat chart="7" format="19">
      <pivotArea type="data" outline="0" fieldPosition="0">
        <references count="3">
          <reference field="4294967294" count="1" selected="0">
            <x v="0"/>
          </reference>
          <reference field="8" count="1" selected="0">
            <x v="1"/>
          </reference>
          <reference field="14" count="1" selected="0">
            <x v="1"/>
          </reference>
        </references>
      </pivotArea>
    </chartFormat>
    <chartFormat chart="7" format="20">
      <pivotArea type="data" outline="0" fieldPosition="0">
        <references count="3">
          <reference field="4294967294" count="1" selected="0">
            <x v="0"/>
          </reference>
          <reference field="8" count="1" selected="0">
            <x v="1"/>
          </reference>
          <reference field="14" count="1" selected="0">
            <x v="2"/>
          </reference>
        </references>
      </pivotArea>
    </chartFormat>
    <chartFormat chart="7" format="21">
      <pivotArea type="data" outline="0" fieldPosition="0">
        <references count="3">
          <reference field="4294967294" count="1" selected="0">
            <x v="0"/>
          </reference>
          <reference field="8" count="1" selected="0">
            <x v="1"/>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C71900-0076-40A4-B8B0-3D14EFCD09D6}" name="PivotTable5" cacheId="1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0">
  <location ref="A18:F23" firstHeaderRow="1" firstDataRow="2" firstDataCol="1"/>
  <pivotFields count="23">
    <pivotField showAll="0"/>
    <pivotField numFmtId="14" showAll="0"/>
    <pivotField showAll="0"/>
    <pivotField showAll="0"/>
    <pivotField showAll="0"/>
    <pivotField showAll="0"/>
    <pivotField showAll="0"/>
    <pivotField axis="axisRow" showAll="0">
      <items count="4">
        <item x="0"/>
        <item x="1"/>
        <item x="2"/>
        <item t="default"/>
      </items>
    </pivotField>
    <pivotField showAll="0"/>
    <pivotField showAll="0"/>
    <pivotField showAll="0"/>
    <pivotField showAll="0"/>
    <pivotField showAll="0"/>
    <pivotField showAll="0"/>
    <pivotField axis="axisCol" dataField="1" showAll="0">
      <items count="5">
        <item x="3"/>
        <item x="0"/>
        <item x="1"/>
        <item x="2"/>
        <item t="default"/>
      </items>
    </pivotField>
    <pivotField showAll="0"/>
    <pivotField showAll="0"/>
    <pivotField showAll="0"/>
    <pivotField numFmtId="8" showAll="0"/>
    <pivotField numFmtId="8" showAll="0"/>
    <pivotField numFmtId="8" showAll="0"/>
    <pivotField numFmtId="8" showAll="0"/>
    <pivotField numFmtId="8" showAll="0"/>
  </pivotFields>
  <rowFields count="1">
    <field x="7"/>
  </rowFields>
  <rowItems count="4">
    <i>
      <x/>
    </i>
    <i>
      <x v="1"/>
    </i>
    <i>
      <x v="2"/>
    </i>
    <i t="grand">
      <x/>
    </i>
  </rowItems>
  <colFields count="1">
    <field x="14"/>
  </colFields>
  <colItems count="5">
    <i>
      <x/>
    </i>
    <i>
      <x v="1"/>
    </i>
    <i>
      <x v="2"/>
    </i>
    <i>
      <x v="3"/>
    </i>
    <i t="grand">
      <x/>
    </i>
  </colItems>
  <dataFields count="1">
    <dataField name="Count of Product" fld="14" subtotal="count" baseField="0" baseItem="0"/>
  </dataFields>
  <chartFormats count="12">
    <chartFormat chart="24" format="0" series="1">
      <pivotArea type="data" outline="0" fieldPosition="0">
        <references count="2">
          <reference field="4294967294" count="1" selected="0">
            <x v="0"/>
          </reference>
          <reference field="14" count="1" selected="0">
            <x v="0"/>
          </reference>
        </references>
      </pivotArea>
    </chartFormat>
    <chartFormat chart="24" format="1" series="1">
      <pivotArea type="data" outline="0" fieldPosition="0">
        <references count="2">
          <reference field="4294967294" count="1" selected="0">
            <x v="0"/>
          </reference>
          <reference field="14" count="1" selected="0">
            <x v="1"/>
          </reference>
        </references>
      </pivotArea>
    </chartFormat>
    <chartFormat chart="24" format="2" series="1">
      <pivotArea type="data" outline="0" fieldPosition="0">
        <references count="2">
          <reference field="4294967294" count="1" selected="0">
            <x v="0"/>
          </reference>
          <reference field="14" count="1" selected="0">
            <x v="2"/>
          </reference>
        </references>
      </pivotArea>
    </chartFormat>
    <chartFormat chart="24" format="3" series="1">
      <pivotArea type="data" outline="0" fieldPosition="0">
        <references count="2">
          <reference field="4294967294" count="1" selected="0">
            <x v="0"/>
          </reference>
          <reference field="14" count="1" selected="0">
            <x v="3"/>
          </reference>
        </references>
      </pivotArea>
    </chartFormat>
    <chartFormat chart="28" format="12" series="1">
      <pivotArea type="data" outline="0" fieldPosition="0">
        <references count="2">
          <reference field="4294967294" count="1" selected="0">
            <x v="0"/>
          </reference>
          <reference field="14" count="1" selected="0">
            <x v="0"/>
          </reference>
        </references>
      </pivotArea>
    </chartFormat>
    <chartFormat chart="28" format="13" series="1">
      <pivotArea type="data" outline="0" fieldPosition="0">
        <references count="2">
          <reference field="4294967294" count="1" selected="0">
            <x v="0"/>
          </reference>
          <reference field="14" count="1" selected="0">
            <x v="1"/>
          </reference>
        </references>
      </pivotArea>
    </chartFormat>
    <chartFormat chart="28" format="14" series="1">
      <pivotArea type="data" outline="0" fieldPosition="0">
        <references count="2">
          <reference field="4294967294" count="1" selected="0">
            <x v="0"/>
          </reference>
          <reference field="14" count="1" selected="0">
            <x v="2"/>
          </reference>
        </references>
      </pivotArea>
    </chartFormat>
    <chartFormat chart="28" format="15" series="1">
      <pivotArea type="data" outline="0" fieldPosition="0">
        <references count="2">
          <reference field="4294967294" count="1" selected="0">
            <x v="0"/>
          </reference>
          <reference field="14" count="1" selected="0">
            <x v="3"/>
          </reference>
        </references>
      </pivotArea>
    </chartFormat>
    <chartFormat chart="29" format="16" series="1">
      <pivotArea type="data" outline="0" fieldPosition="0">
        <references count="2">
          <reference field="4294967294" count="1" selected="0">
            <x v="0"/>
          </reference>
          <reference field="14" count="1" selected="0">
            <x v="0"/>
          </reference>
        </references>
      </pivotArea>
    </chartFormat>
    <chartFormat chart="29" format="17" series="1">
      <pivotArea type="data" outline="0" fieldPosition="0">
        <references count="2">
          <reference field="4294967294" count="1" selected="0">
            <x v="0"/>
          </reference>
          <reference field="14" count="1" selected="0">
            <x v="1"/>
          </reference>
        </references>
      </pivotArea>
    </chartFormat>
    <chartFormat chart="29" format="18" series="1">
      <pivotArea type="data" outline="0" fieldPosition="0">
        <references count="2">
          <reference field="4294967294" count="1" selected="0">
            <x v="0"/>
          </reference>
          <reference field="14" count="1" selected="0">
            <x v="2"/>
          </reference>
        </references>
      </pivotArea>
    </chartFormat>
    <chartFormat chart="29" format="19" series="1">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3C5E9A-ABAF-4A71-8004-AC618966DD18}" name="PivotTable2" cacheId="1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A3:B10" firstHeaderRow="1" firstDataRow="1" firstDataCol="1"/>
  <pivotFields count="23">
    <pivotField showAll="0"/>
    <pivotField showAll="0"/>
    <pivotField showAll="0"/>
    <pivotField showAll="0"/>
    <pivotField showAll="0"/>
    <pivotField showAll="0"/>
    <pivotField showAll="0"/>
    <pivotField showAll="0"/>
    <pivotField axis="axisRow" showAll="0">
      <items count="4">
        <item h="1" x="0"/>
        <item x="1"/>
        <item h="1" x="2"/>
        <item t="default"/>
      </items>
    </pivotField>
    <pivotField axis="axisRow" showAll="0">
      <items count="8">
        <item sd="0" x="2"/>
        <item sd="0" x="4"/>
        <item sd="0" x="5"/>
        <item sd="0" x="3"/>
        <item sd="0" x="1"/>
        <item sd="0" x="0"/>
        <item h="1" sd="0" x="6"/>
        <item t="default" sd="0"/>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2">
    <field x="9"/>
    <field x="8"/>
  </rowFields>
  <rowItems count="7">
    <i>
      <x/>
    </i>
    <i>
      <x v="1"/>
    </i>
    <i>
      <x v="2"/>
    </i>
    <i>
      <x v="3"/>
    </i>
    <i>
      <x v="4"/>
    </i>
    <i>
      <x v="5"/>
    </i>
    <i t="grand">
      <x/>
    </i>
  </rowItems>
  <colItems count="1">
    <i/>
  </colItems>
  <dataFields count="1">
    <dataField name="Sum of Revenue" fld="22" baseField="0" baseItem="0" numFmtId="170"/>
  </dataFields>
  <formats count="6">
    <format dxfId="400">
      <pivotArea type="all" dataOnly="0" outline="0" fieldPosition="0"/>
    </format>
    <format dxfId="401">
      <pivotArea outline="0" collapsedLevelsAreSubtotals="1" fieldPosition="0"/>
    </format>
    <format dxfId="402">
      <pivotArea field="9" type="button" dataOnly="0" labelOnly="1" outline="0" axis="axisRow" fieldPosition="0"/>
    </format>
    <format dxfId="403">
      <pivotArea dataOnly="0" labelOnly="1" fieldPosition="0">
        <references count="1">
          <reference field="9" count="0"/>
        </references>
      </pivotArea>
    </format>
    <format dxfId="404">
      <pivotArea dataOnly="0" labelOnly="1" grandRow="1" outline="0" fieldPosition="0"/>
    </format>
    <format dxfId="405">
      <pivotArea dataOnly="0" labelOnly="1" outline="0" axis="axisValues" fieldPosition="0"/>
    </format>
  </formats>
  <chartFormats count="2">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Gender" xr10:uid="{29137008-9B6C-4956-9352-71E814219903}" sourceName="Customer_Gender">
  <pivotTables>
    <pivotTable tabId="4" name="PivotTable2"/>
  </pivotTables>
  <data>
    <tabular pivotCacheId="1339673409">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Gender1" xr10:uid="{A8DF48CE-0B4E-4CE0-BFFD-59E085C3551A}" sourceName="Customer_Gender">
  <pivotTables>
    <pivotTable tabId="4" name="PivotTable7"/>
  </pivotTables>
  <data>
    <tabular pivotCacheId="1859046533">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Gender" xr10:uid="{86873A53-3026-4635-B054-0C94408C7EC4}" cache="Slicer_Customer_Gender" caption="Customer_Gender" style="SlicerStyleDark3" rowHeight="241300"/>
  <slicer name="Customer_Gender 1" xr10:uid="{2090B3DE-006D-4CA9-9851-69932F2EE44A}" cache="Slicer_Customer_Gender1" caption="Customer_Gender" style="SlicerStyleDark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0"/>
  <sheetViews>
    <sheetView topLeftCell="U1" workbookViewId="0">
      <selection activeCell="G1" sqref="G1"/>
    </sheetView>
  </sheetViews>
  <sheetFormatPr defaultRowHeight="15" x14ac:dyDescent="0.25"/>
  <cols>
    <col min="1" max="1" width="13.28515625" bestFit="1" customWidth="1"/>
    <col min="2" max="2" width="10.7109375" bestFit="1" customWidth="1"/>
    <col min="4" max="4" width="10.140625" bestFit="1" customWidth="1"/>
    <col min="6" max="6" width="14.140625" bestFit="1" customWidth="1"/>
    <col min="7" max="7" width="14.140625" customWidth="1"/>
    <col min="8" max="8" width="19.7109375" bestFit="1" customWidth="1"/>
    <col min="10" max="10" width="15.42578125" bestFit="1" customWidth="1"/>
    <col min="11" max="11" width="19.85546875" bestFit="1" customWidth="1"/>
    <col min="13" max="13" width="14.85546875" bestFit="1" customWidth="1"/>
    <col min="14" max="14" width="25" bestFit="1" customWidth="1"/>
    <col min="15" max="18" width="25" customWidth="1"/>
    <col min="20" max="20" width="10.42578125" bestFit="1" customWidth="1"/>
    <col min="21" max="21" width="11" bestFit="1" customWidth="1"/>
    <col min="22" max="23" width="9.85546875" bestFit="1" customWidth="1"/>
    <col min="24" max="24" width="10.85546875" bestFit="1" customWidth="1"/>
  </cols>
  <sheetData>
    <row r="1" spans="1:28" s="4" customFormat="1" x14ac:dyDescent="0.25">
      <c r="A1" s="4" t="s">
        <v>0</v>
      </c>
      <c r="B1" s="4" t="s">
        <v>1</v>
      </c>
      <c r="C1" s="4" t="s">
        <v>2</v>
      </c>
      <c r="D1" s="4" t="s">
        <v>3</v>
      </c>
      <c r="E1" s="4" t="s">
        <v>4</v>
      </c>
      <c r="F1" s="4" t="s">
        <v>5</v>
      </c>
      <c r="G1" s="4" t="s">
        <v>170</v>
      </c>
      <c r="H1" t="s">
        <v>6</v>
      </c>
      <c r="I1" s="4" t="s">
        <v>7</v>
      </c>
      <c r="J1" s="4" t="s">
        <v>8</v>
      </c>
      <c r="K1" s="4" t="s">
        <v>9</v>
      </c>
      <c r="L1" s="4" t="s">
        <v>10</v>
      </c>
      <c r="M1" s="4" t="s">
        <v>11</v>
      </c>
      <c r="N1" s="6" t="s">
        <v>12</v>
      </c>
      <c r="O1" s="6"/>
      <c r="P1" s="6"/>
      <c r="Q1" s="6"/>
      <c r="R1" s="6"/>
      <c r="S1" s="4" t="s">
        <v>13</v>
      </c>
      <c r="T1" s="4" t="s">
        <v>14</v>
      </c>
      <c r="U1" s="4" t="s">
        <v>15</v>
      </c>
      <c r="V1" s="4" t="s">
        <v>16</v>
      </c>
      <c r="W1" s="4" t="s">
        <v>17</v>
      </c>
      <c r="X1" s="4" t="s">
        <v>18</v>
      </c>
    </row>
    <row r="2" spans="1:28" x14ac:dyDescent="0.25">
      <c r="A2" s="3" t="s">
        <v>19</v>
      </c>
      <c r="B2" s="1">
        <v>44531</v>
      </c>
      <c r="C2">
        <v>1</v>
      </c>
      <c r="D2" t="s">
        <v>20</v>
      </c>
      <c r="E2">
        <v>2021</v>
      </c>
      <c r="F2">
        <v>39</v>
      </c>
      <c r="G2" t="str">
        <f>IF(F2&lt;25,"Youth",IF(F2&gt;=35,"Adult","Young Adults"))</f>
        <v>Adult</v>
      </c>
      <c r="H2" t="s">
        <v>21</v>
      </c>
      <c r="I2" t="s">
        <v>153</v>
      </c>
      <c r="J2" t="s">
        <v>22</v>
      </c>
      <c r="K2" t="s">
        <v>23</v>
      </c>
      <c r="L2" t="s">
        <v>24</v>
      </c>
      <c r="M2" t="s">
        <v>25</v>
      </c>
      <c r="N2" s="5" t="s">
        <v>26</v>
      </c>
      <c r="O2" s="5" t="str">
        <f>LEFT(N2,12)</f>
        <v>Mountain-200</v>
      </c>
      <c r="P2" s="5" t="str">
        <f>MID(N2,14,5)</f>
        <v>Black</v>
      </c>
      <c r="Q2" s="5" t="str">
        <f>VLOOKUP(P2,AA$4:AB$6,2)</f>
        <v>BK</v>
      </c>
      <c r="R2" s="5" t="str">
        <f>RIGHT(N2,2)</f>
        <v>46</v>
      </c>
      <c r="S2">
        <v>4</v>
      </c>
      <c r="T2" s="2">
        <v>1252</v>
      </c>
      <c r="U2" s="2">
        <v>2295</v>
      </c>
      <c r="V2" s="2">
        <v>4172</v>
      </c>
      <c r="W2" s="2">
        <f>S2*T2</f>
        <v>5008</v>
      </c>
      <c r="X2" s="2">
        <f>S2*U2</f>
        <v>9180</v>
      </c>
    </row>
    <row r="3" spans="1:28" x14ac:dyDescent="0.25">
      <c r="A3" s="3" t="s">
        <v>155</v>
      </c>
      <c r="B3" s="1">
        <v>44531</v>
      </c>
      <c r="C3">
        <v>1</v>
      </c>
      <c r="D3" t="s">
        <v>20</v>
      </c>
      <c r="E3">
        <v>2021</v>
      </c>
      <c r="F3">
        <v>44</v>
      </c>
      <c r="G3" t="str">
        <f t="shared" ref="G3:G66" si="0">IF(F3&lt;25,"Youth",IF(F3&gt;=35,"Adult","Young Adults"))</f>
        <v>Adult</v>
      </c>
      <c r="H3" t="s">
        <v>21</v>
      </c>
      <c r="I3" t="s">
        <v>154</v>
      </c>
      <c r="J3" t="s">
        <v>27</v>
      </c>
      <c r="K3" t="s">
        <v>28</v>
      </c>
      <c r="L3" t="s">
        <v>24</v>
      </c>
      <c r="M3" t="s">
        <v>25</v>
      </c>
      <c r="N3" s="5" t="s">
        <v>29</v>
      </c>
      <c r="O3" s="5" t="str">
        <f t="shared" ref="O3:O66" si="1">LEFT(N3,12)</f>
        <v>Mountain-200</v>
      </c>
      <c r="P3" s="5" t="str">
        <f>MID(N3,14,6)</f>
        <v>Silver</v>
      </c>
      <c r="Q3" s="5" t="str">
        <f t="shared" ref="Q3:Q66" si="2">VLOOKUP(P3,AA$4:AB$6,2)</f>
        <v>SV</v>
      </c>
      <c r="R3" s="5" t="str">
        <f t="shared" ref="R3:R66" si="3">RIGHT(N3,2)</f>
        <v>42</v>
      </c>
      <c r="S3">
        <v>1</v>
      </c>
      <c r="T3" s="2">
        <v>1266</v>
      </c>
      <c r="U3" s="2">
        <v>2320</v>
      </c>
      <c r="V3" s="2">
        <v>1054</v>
      </c>
      <c r="W3" s="2">
        <f t="shared" ref="W3:W67" si="4">S3*T3</f>
        <v>1266</v>
      </c>
      <c r="X3" s="2">
        <f t="shared" ref="X3:X67" si="5">S3*U3</f>
        <v>2320</v>
      </c>
    </row>
    <row r="4" spans="1:28" x14ac:dyDescent="0.25">
      <c r="A4" s="3" t="s">
        <v>30</v>
      </c>
      <c r="B4" s="1">
        <v>44532</v>
      </c>
      <c r="C4">
        <v>2</v>
      </c>
      <c r="D4" t="s">
        <v>20</v>
      </c>
      <c r="E4">
        <v>2021</v>
      </c>
      <c r="F4">
        <v>37</v>
      </c>
      <c r="G4" t="str">
        <f t="shared" si="0"/>
        <v>Adult</v>
      </c>
      <c r="H4" t="s">
        <v>21</v>
      </c>
      <c r="I4" t="s">
        <v>154</v>
      </c>
      <c r="J4" t="s">
        <v>22</v>
      </c>
      <c r="K4" t="s">
        <v>23</v>
      </c>
      <c r="L4" t="s">
        <v>24</v>
      </c>
      <c r="M4" t="s">
        <v>25</v>
      </c>
      <c r="N4" s="5" t="s">
        <v>31</v>
      </c>
      <c r="O4" s="5" t="str">
        <f t="shared" si="1"/>
        <v>Mountain-400</v>
      </c>
      <c r="P4" s="5" t="str">
        <f>MID(N4,14,8)</f>
        <v>W Silver</v>
      </c>
      <c r="Q4" s="5" t="str">
        <f t="shared" si="2"/>
        <v>WSV</v>
      </c>
      <c r="R4" s="5" t="str">
        <f t="shared" si="3"/>
        <v>46</v>
      </c>
      <c r="S4">
        <v>2</v>
      </c>
      <c r="T4" s="2">
        <v>420</v>
      </c>
      <c r="U4" s="2">
        <v>769</v>
      </c>
      <c r="V4" s="2">
        <v>698</v>
      </c>
      <c r="W4" s="2">
        <f t="shared" si="4"/>
        <v>840</v>
      </c>
      <c r="X4" s="2">
        <f t="shared" si="5"/>
        <v>1538</v>
      </c>
      <c r="AA4" t="s">
        <v>156</v>
      </c>
      <c r="AB4" t="s">
        <v>160</v>
      </c>
    </row>
    <row r="5" spans="1:28" x14ac:dyDescent="0.25">
      <c r="A5" s="3" t="s">
        <v>32</v>
      </c>
      <c r="B5" s="1">
        <v>44532</v>
      </c>
      <c r="C5">
        <v>2</v>
      </c>
      <c r="D5" t="s">
        <v>20</v>
      </c>
      <c r="E5">
        <v>2021</v>
      </c>
      <c r="F5">
        <v>31</v>
      </c>
      <c r="G5" t="str">
        <f t="shared" si="0"/>
        <v>Young Adults</v>
      </c>
      <c r="H5" t="s">
        <v>33</v>
      </c>
      <c r="I5" t="s">
        <v>153</v>
      </c>
      <c r="J5" t="s">
        <v>34</v>
      </c>
      <c r="K5" t="s">
        <v>35</v>
      </c>
      <c r="L5" t="s">
        <v>24</v>
      </c>
      <c r="M5" t="s">
        <v>25</v>
      </c>
      <c r="N5" s="5" t="s">
        <v>36</v>
      </c>
      <c r="O5" s="5" t="str">
        <f t="shared" si="1"/>
        <v>Mountain-400</v>
      </c>
      <c r="P5" s="5" t="str">
        <f>MID(N5,14,8)</f>
        <v>W Silver</v>
      </c>
      <c r="Q5" s="5" t="str">
        <f t="shared" si="2"/>
        <v>WSV</v>
      </c>
      <c r="R5" s="5" t="str">
        <f t="shared" si="3"/>
        <v>42</v>
      </c>
      <c r="S5">
        <v>1</v>
      </c>
      <c r="T5" s="2">
        <v>420</v>
      </c>
      <c r="U5" s="2">
        <v>769</v>
      </c>
      <c r="V5" s="2">
        <v>349</v>
      </c>
      <c r="W5" s="2">
        <f t="shared" si="4"/>
        <v>420</v>
      </c>
      <c r="X5" s="2">
        <f t="shared" si="5"/>
        <v>769</v>
      </c>
      <c r="AA5" t="s">
        <v>157</v>
      </c>
      <c r="AB5" t="s">
        <v>161</v>
      </c>
    </row>
    <row r="6" spans="1:28" x14ac:dyDescent="0.25">
      <c r="A6" s="3" t="s">
        <v>37</v>
      </c>
      <c r="B6" s="1">
        <v>44533</v>
      </c>
      <c r="C6">
        <v>3</v>
      </c>
      <c r="D6" t="s">
        <v>20</v>
      </c>
      <c r="E6">
        <v>2021</v>
      </c>
      <c r="F6">
        <v>37</v>
      </c>
      <c r="G6" t="str">
        <f t="shared" si="0"/>
        <v>Adult</v>
      </c>
      <c r="H6" t="s">
        <v>21</v>
      </c>
      <c r="I6" t="s">
        <v>153</v>
      </c>
      <c r="J6" t="s">
        <v>22</v>
      </c>
      <c r="K6" t="s">
        <v>23</v>
      </c>
      <c r="L6" t="s">
        <v>24</v>
      </c>
      <c r="M6" t="s">
        <v>25</v>
      </c>
      <c r="N6" s="5" t="s">
        <v>26</v>
      </c>
      <c r="O6" s="5" t="str">
        <f t="shared" si="1"/>
        <v>Mountain-200</v>
      </c>
      <c r="P6" s="5" t="str">
        <f>MID(N6,14,5)</f>
        <v>Black</v>
      </c>
      <c r="Q6" s="5" t="str">
        <f t="shared" si="2"/>
        <v>BK</v>
      </c>
      <c r="R6" s="5" t="str">
        <f t="shared" si="3"/>
        <v>46</v>
      </c>
      <c r="S6">
        <v>2</v>
      </c>
      <c r="T6" s="2">
        <v>0</v>
      </c>
      <c r="U6" s="2">
        <v>2295</v>
      </c>
      <c r="V6" s="2">
        <v>2086</v>
      </c>
      <c r="W6" s="2">
        <f t="shared" si="4"/>
        <v>0</v>
      </c>
      <c r="X6" s="2">
        <f t="shared" si="5"/>
        <v>4590</v>
      </c>
      <c r="AA6" t="s">
        <v>158</v>
      </c>
      <c r="AB6" t="s">
        <v>162</v>
      </c>
    </row>
    <row r="7" spans="1:28" x14ac:dyDescent="0.25">
      <c r="A7" s="3" t="s">
        <v>38</v>
      </c>
      <c r="B7" s="1">
        <v>44533</v>
      </c>
      <c r="C7">
        <v>3</v>
      </c>
      <c r="D7" t="s">
        <v>20</v>
      </c>
      <c r="E7">
        <v>2021</v>
      </c>
      <c r="F7">
        <v>24</v>
      </c>
      <c r="G7" t="str">
        <f t="shared" si="0"/>
        <v>Youth</v>
      </c>
      <c r="H7" t="s">
        <v>39</v>
      </c>
      <c r="I7" t="s">
        <v>153</v>
      </c>
      <c r="J7" t="s">
        <v>27</v>
      </c>
      <c r="K7" t="s">
        <v>28</v>
      </c>
      <c r="L7" t="s">
        <v>24</v>
      </c>
      <c r="M7" t="s">
        <v>25</v>
      </c>
      <c r="N7" s="5" t="s">
        <v>40</v>
      </c>
      <c r="O7" s="5" t="str">
        <f t="shared" si="1"/>
        <v>Mountain-200</v>
      </c>
      <c r="P7" s="5" t="str">
        <f>MID(N7,14,5)</f>
        <v>Black</v>
      </c>
      <c r="Q7" s="5" t="str">
        <f t="shared" si="2"/>
        <v>BK</v>
      </c>
      <c r="R7" s="5" t="str">
        <f t="shared" si="3"/>
        <v>38</v>
      </c>
      <c r="S7">
        <v>1</v>
      </c>
      <c r="T7" s="2">
        <v>1252</v>
      </c>
      <c r="U7" s="2">
        <v>2295</v>
      </c>
      <c r="V7" s="2">
        <v>1043</v>
      </c>
      <c r="W7" s="2">
        <f t="shared" si="4"/>
        <v>1252</v>
      </c>
      <c r="X7" s="2">
        <f t="shared" si="5"/>
        <v>2295</v>
      </c>
    </row>
    <row r="8" spans="1:28" x14ac:dyDescent="0.25">
      <c r="A8" s="3" t="s">
        <v>41</v>
      </c>
      <c r="B8" s="1">
        <v>44533</v>
      </c>
      <c r="C8">
        <v>3</v>
      </c>
      <c r="D8" t="s">
        <v>20</v>
      </c>
      <c r="E8">
        <v>2021</v>
      </c>
      <c r="F8">
        <v>37</v>
      </c>
      <c r="G8" t="str">
        <f t="shared" si="0"/>
        <v>Adult</v>
      </c>
      <c r="H8" t="s">
        <v>21</v>
      </c>
      <c r="I8" t="s">
        <v>154</v>
      </c>
      <c r="J8" t="s">
        <v>22</v>
      </c>
      <c r="K8" t="s">
        <v>42</v>
      </c>
      <c r="L8" t="s">
        <v>24</v>
      </c>
      <c r="M8" t="s">
        <v>25</v>
      </c>
      <c r="N8" s="5" t="s">
        <v>26</v>
      </c>
      <c r="O8" s="5" t="str">
        <f t="shared" si="1"/>
        <v>Mountain-200</v>
      </c>
      <c r="P8" s="5" t="str">
        <f>MID(N8,14,5)</f>
        <v>Black</v>
      </c>
      <c r="Q8" s="5" t="str">
        <f t="shared" si="2"/>
        <v>BK</v>
      </c>
      <c r="R8" s="5" t="str">
        <f t="shared" si="3"/>
        <v>46</v>
      </c>
      <c r="S8">
        <v>1</v>
      </c>
      <c r="T8" s="2">
        <v>1252</v>
      </c>
      <c r="U8" s="2">
        <v>2295</v>
      </c>
      <c r="V8" s="2">
        <v>1043</v>
      </c>
      <c r="W8" s="2">
        <f t="shared" si="4"/>
        <v>1252</v>
      </c>
      <c r="X8" s="2">
        <f t="shared" si="5"/>
        <v>2295</v>
      </c>
    </row>
    <row r="9" spans="1:28" s="7" customFormat="1" x14ac:dyDescent="0.25">
      <c r="A9" s="3" t="s">
        <v>43</v>
      </c>
      <c r="B9" s="10">
        <v>44533</v>
      </c>
      <c r="C9" s="7">
        <v>3</v>
      </c>
      <c r="D9" s="7" t="s">
        <v>20</v>
      </c>
      <c r="E9" s="7">
        <v>2021</v>
      </c>
      <c r="F9" s="7">
        <v>37</v>
      </c>
      <c r="G9" t="str">
        <f t="shared" si="0"/>
        <v>Adult</v>
      </c>
      <c r="H9" t="s">
        <v>21</v>
      </c>
      <c r="I9" s="7" t="s">
        <v>154</v>
      </c>
      <c r="J9" s="7" t="s">
        <v>22</v>
      </c>
      <c r="K9" s="7" t="s">
        <v>42</v>
      </c>
      <c r="L9" s="7" t="s">
        <v>24</v>
      </c>
      <c r="M9" s="7" t="s">
        <v>25</v>
      </c>
      <c r="N9" s="8" t="s">
        <v>26</v>
      </c>
      <c r="O9" s="5" t="str">
        <f t="shared" si="1"/>
        <v>Mountain-200</v>
      </c>
      <c r="P9" s="5" t="str">
        <f>MID(N9,14,5)</f>
        <v>Black</v>
      </c>
      <c r="Q9" s="5" t="str">
        <f t="shared" si="2"/>
        <v>BK</v>
      </c>
      <c r="R9" s="5" t="str">
        <f t="shared" si="3"/>
        <v>46</v>
      </c>
      <c r="S9" s="7">
        <v>1</v>
      </c>
      <c r="T9" s="9">
        <v>1252</v>
      </c>
      <c r="U9" s="9">
        <v>2295</v>
      </c>
      <c r="V9" s="9">
        <v>1043</v>
      </c>
      <c r="W9" s="9">
        <f t="shared" ref="W9" si="6">S9*T9</f>
        <v>1252</v>
      </c>
      <c r="X9" s="9">
        <f t="shared" ref="X9" si="7">S9*U9</f>
        <v>2295</v>
      </c>
    </row>
    <row r="10" spans="1:28" x14ac:dyDescent="0.25">
      <c r="A10" s="3" t="s">
        <v>44</v>
      </c>
      <c r="B10" s="1">
        <v>44534</v>
      </c>
      <c r="C10">
        <v>4</v>
      </c>
      <c r="D10" t="s">
        <v>20</v>
      </c>
      <c r="E10">
        <v>2021</v>
      </c>
      <c r="F10">
        <v>31</v>
      </c>
      <c r="G10" t="str">
        <f t="shared" si="0"/>
        <v>Young Adults</v>
      </c>
      <c r="H10" t="s">
        <v>33</v>
      </c>
      <c r="I10" t="s">
        <v>153</v>
      </c>
      <c r="J10" t="s">
        <v>34</v>
      </c>
      <c r="K10" t="s">
        <v>35</v>
      </c>
      <c r="L10" t="s">
        <v>24</v>
      </c>
      <c r="M10" t="s">
        <v>25</v>
      </c>
      <c r="N10" s="5" t="s">
        <v>36</v>
      </c>
      <c r="O10" s="5" t="str">
        <f t="shared" si="1"/>
        <v>Mountain-400</v>
      </c>
      <c r="P10" s="5" t="str">
        <f>MID(N10,14,8)</f>
        <v>W Silver</v>
      </c>
      <c r="Q10" s="5" t="str">
        <f t="shared" si="2"/>
        <v>WSV</v>
      </c>
      <c r="R10" s="5" t="str">
        <f t="shared" si="3"/>
        <v>42</v>
      </c>
      <c r="S10">
        <v>4</v>
      </c>
      <c r="T10" s="2">
        <v>420</v>
      </c>
      <c r="U10" s="2">
        <v>0</v>
      </c>
      <c r="V10" s="2">
        <v>1396</v>
      </c>
      <c r="W10" s="2">
        <f t="shared" si="4"/>
        <v>1680</v>
      </c>
      <c r="X10" s="2">
        <f t="shared" si="5"/>
        <v>0</v>
      </c>
    </row>
    <row r="11" spans="1:28" x14ac:dyDescent="0.25">
      <c r="A11" s="3" t="s">
        <v>45</v>
      </c>
      <c r="B11" s="1">
        <v>44535</v>
      </c>
      <c r="C11">
        <v>5</v>
      </c>
      <c r="D11" t="s">
        <v>20</v>
      </c>
      <c r="E11">
        <v>2021</v>
      </c>
      <c r="F11">
        <v>39</v>
      </c>
      <c r="G11" t="str">
        <f t="shared" si="0"/>
        <v>Adult</v>
      </c>
      <c r="H11" t="s">
        <v>21</v>
      </c>
      <c r="I11" t="s">
        <v>153</v>
      </c>
      <c r="J11" t="s">
        <v>22</v>
      </c>
      <c r="K11" t="s">
        <v>23</v>
      </c>
      <c r="L11" t="s">
        <v>24</v>
      </c>
      <c r="M11" t="s">
        <v>25</v>
      </c>
      <c r="N11" s="5" t="s">
        <v>26</v>
      </c>
      <c r="O11" s="5" t="str">
        <f t="shared" si="1"/>
        <v>Mountain-200</v>
      </c>
      <c r="P11" s="5" t="str">
        <f>MID(N11,14,5)</f>
        <v>Black</v>
      </c>
      <c r="Q11" s="5" t="str">
        <f t="shared" si="2"/>
        <v>BK</v>
      </c>
      <c r="R11" s="5" t="str">
        <f t="shared" si="3"/>
        <v>46</v>
      </c>
      <c r="S11">
        <v>4</v>
      </c>
      <c r="T11" s="2">
        <v>1252</v>
      </c>
      <c r="U11" s="2">
        <v>2295</v>
      </c>
      <c r="V11" s="2">
        <v>4172</v>
      </c>
      <c r="W11" s="2">
        <f t="shared" si="4"/>
        <v>5008</v>
      </c>
      <c r="X11" s="2">
        <f t="shared" si="5"/>
        <v>9180</v>
      </c>
    </row>
    <row r="12" spans="1:28" x14ac:dyDescent="0.25">
      <c r="A12" s="3" t="s">
        <v>48</v>
      </c>
      <c r="B12" s="1">
        <v>44535</v>
      </c>
      <c r="C12">
        <v>5</v>
      </c>
      <c r="D12" t="s">
        <v>20</v>
      </c>
      <c r="E12">
        <v>2021</v>
      </c>
      <c r="F12">
        <v>42</v>
      </c>
      <c r="G12" t="str">
        <f t="shared" si="0"/>
        <v>Adult</v>
      </c>
      <c r="H12" t="s">
        <v>21</v>
      </c>
      <c r="I12" t="s">
        <v>154</v>
      </c>
      <c r="J12" t="s">
        <v>46</v>
      </c>
      <c r="K12" t="s">
        <v>47</v>
      </c>
      <c r="L12" t="s">
        <v>24</v>
      </c>
      <c r="M12" t="s">
        <v>25</v>
      </c>
      <c r="N12" s="5" t="s">
        <v>40</v>
      </c>
      <c r="O12" s="5" t="str">
        <f t="shared" si="1"/>
        <v>Mountain-200</v>
      </c>
      <c r="P12" s="5" t="str">
        <f>MID(N12,14,5)</f>
        <v>Black</v>
      </c>
      <c r="Q12" s="5" t="str">
        <f t="shared" si="2"/>
        <v>BK</v>
      </c>
      <c r="R12" s="5" t="str">
        <f t="shared" si="3"/>
        <v>38</v>
      </c>
      <c r="S12">
        <v>4</v>
      </c>
      <c r="T12" s="2">
        <v>1252</v>
      </c>
      <c r="U12" s="2">
        <v>2295</v>
      </c>
      <c r="V12" s="2">
        <v>4172</v>
      </c>
      <c r="W12" s="2">
        <f t="shared" si="4"/>
        <v>5008</v>
      </c>
      <c r="X12" s="2">
        <f t="shared" si="5"/>
        <v>9180</v>
      </c>
    </row>
    <row r="13" spans="1:28" x14ac:dyDescent="0.25">
      <c r="A13" s="3" t="s">
        <v>51</v>
      </c>
      <c r="B13" s="1">
        <v>44535</v>
      </c>
      <c r="C13">
        <v>5</v>
      </c>
      <c r="D13" t="s">
        <v>20</v>
      </c>
      <c r="E13">
        <v>2021</v>
      </c>
      <c r="F13">
        <v>35</v>
      </c>
      <c r="G13" t="str">
        <f t="shared" si="0"/>
        <v>Adult</v>
      </c>
      <c r="H13" t="s">
        <v>21</v>
      </c>
      <c r="I13" t="s">
        <v>153</v>
      </c>
      <c r="J13" t="s">
        <v>34</v>
      </c>
      <c r="K13" t="s">
        <v>49</v>
      </c>
      <c r="L13" t="s">
        <v>24</v>
      </c>
      <c r="M13" t="s">
        <v>25</v>
      </c>
      <c r="N13" s="5" t="s">
        <v>50</v>
      </c>
      <c r="O13" s="5" t="str">
        <f t="shared" si="1"/>
        <v>Mountain-200</v>
      </c>
      <c r="P13" s="5" t="str">
        <f>MID(N13,14,6)</f>
        <v>Silver</v>
      </c>
      <c r="Q13" s="5" t="str">
        <f t="shared" si="2"/>
        <v>SV</v>
      </c>
      <c r="R13" s="5" t="str">
        <f t="shared" si="3"/>
        <v>38</v>
      </c>
      <c r="S13">
        <v>1</v>
      </c>
      <c r="T13" s="2">
        <v>1266</v>
      </c>
      <c r="U13" s="2">
        <v>2320</v>
      </c>
      <c r="V13" s="2">
        <v>1054</v>
      </c>
      <c r="W13" s="2">
        <f t="shared" si="4"/>
        <v>1266</v>
      </c>
      <c r="X13" s="2">
        <f t="shared" si="5"/>
        <v>2320</v>
      </c>
    </row>
    <row r="14" spans="1:28" x14ac:dyDescent="0.25">
      <c r="A14" s="3" t="s">
        <v>52</v>
      </c>
      <c r="B14" s="1">
        <v>44535</v>
      </c>
      <c r="C14">
        <v>5</v>
      </c>
      <c r="D14" t="s">
        <v>20</v>
      </c>
      <c r="E14">
        <v>2021</v>
      </c>
      <c r="F14">
        <v>37</v>
      </c>
      <c r="G14" t="str">
        <f t="shared" si="0"/>
        <v>Adult</v>
      </c>
      <c r="H14" t="s">
        <v>21</v>
      </c>
      <c r="I14" t="s">
        <v>153</v>
      </c>
      <c r="J14" t="s">
        <v>22</v>
      </c>
      <c r="K14" t="s">
        <v>23</v>
      </c>
      <c r="L14" t="s">
        <v>24</v>
      </c>
      <c r="M14" t="s">
        <v>25</v>
      </c>
      <c r="N14" s="5" t="s">
        <v>26</v>
      </c>
      <c r="O14" s="5" t="str">
        <f t="shared" si="1"/>
        <v>Mountain-200</v>
      </c>
      <c r="P14" s="5" t="str">
        <f>MID(N14,14,5)</f>
        <v>Black</v>
      </c>
      <c r="Q14" s="5" t="str">
        <f t="shared" si="2"/>
        <v>BK</v>
      </c>
      <c r="R14" s="5" t="str">
        <f t="shared" si="3"/>
        <v>46</v>
      </c>
      <c r="S14">
        <v>1</v>
      </c>
      <c r="T14" s="2">
        <v>1252</v>
      </c>
      <c r="U14" s="2">
        <v>2295</v>
      </c>
      <c r="V14" s="2">
        <v>1043</v>
      </c>
      <c r="W14" s="2">
        <f t="shared" si="4"/>
        <v>1252</v>
      </c>
      <c r="X14" s="2">
        <f t="shared" si="5"/>
        <v>2295</v>
      </c>
    </row>
    <row r="15" spans="1:28" x14ac:dyDescent="0.25">
      <c r="A15" s="3" t="s">
        <v>53</v>
      </c>
      <c r="B15" s="1">
        <v>44536</v>
      </c>
      <c r="C15">
        <v>6</v>
      </c>
      <c r="D15" t="s">
        <v>20</v>
      </c>
      <c r="E15">
        <v>2021</v>
      </c>
      <c r="F15">
        <v>23</v>
      </c>
      <c r="G15" t="str">
        <f t="shared" si="0"/>
        <v>Youth</v>
      </c>
      <c r="H15" t="s">
        <v>39</v>
      </c>
      <c r="I15" t="s">
        <v>154</v>
      </c>
      <c r="J15" t="s">
        <v>27</v>
      </c>
      <c r="K15" t="s">
        <v>28</v>
      </c>
      <c r="L15" t="s">
        <v>24</v>
      </c>
      <c r="M15" t="s">
        <v>25</v>
      </c>
      <c r="N15" s="5" t="s">
        <v>31</v>
      </c>
      <c r="O15" s="5" t="str">
        <f t="shared" si="1"/>
        <v>Mountain-400</v>
      </c>
      <c r="P15" s="5" t="str">
        <f>MID(N15,14,8)</f>
        <v>W Silver</v>
      </c>
      <c r="Q15" s="5" t="str">
        <f t="shared" si="2"/>
        <v>WSV</v>
      </c>
      <c r="R15" s="5" t="str">
        <f t="shared" si="3"/>
        <v>46</v>
      </c>
      <c r="S15">
        <v>3</v>
      </c>
      <c r="T15" s="2">
        <v>420</v>
      </c>
      <c r="U15" s="2">
        <v>769</v>
      </c>
      <c r="V15" s="2">
        <v>1047</v>
      </c>
      <c r="W15" s="2">
        <f t="shared" si="4"/>
        <v>1260</v>
      </c>
      <c r="X15" s="2">
        <f t="shared" si="5"/>
        <v>2307</v>
      </c>
    </row>
    <row r="16" spans="1:28" x14ac:dyDescent="0.25">
      <c r="A16" s="3" t="s">
        <v>56</v>
      </c>
      <c r="B16" s="1">
        <v>44536</v>
      </c>
      <c r="C16">
        <v>6</v>
      </c>
      <c r="D16" t="s">
        <v>20</v>
      </c>
      <c r="E16">
        <v>2021</v>
      </c>
      <c r="F16">
        <v>27</v>
      </c>
      <c r="G16" t="str">
        <f t="shared" si="0"/>
        <v>Young Adults</v>
      </c>
      <c r="H16" t="s">
        <v>33</v>
      </c>
      <c r="I16" t="s">
        <v>154</v>
      </c>
      <c r="J16" t="s">
        <v>54</v>
      </c>
      <c r="K16" t="s">
        <v>55</v>
      </c>
      <c r="L16" t="s">
        <v>24</v>
      </c>
      <c r="M16" t="s">
        <v>25</v>
      </c>
      <c r="N16" s="5" t="s">
        <v>26</v>
      </c>
      <c r="O16" s="5" t="str">
        <f t="shared" si="1"/>
        <v>Mountain-200</v>
      </c>
      <c r="P16" s="5" t="str">
        <f>MID(N16,14,5)</f>
        <v>Black</v>
      </c>
      <c r="Q16" s="5" t="str">
        <f t="shared" si="2"/>
        <v>BK</v>
      </c>
      <c r="R16" s="5" t="str">
        <f t="shared" si="3"/>
        <v>46</v>
      </c>
      <c r="S16">
        <v>1</v>
      </c>
      <c r="T16" s="2">
        <v>1252</v>
      </c>
      <c r="U16" s="2">
        <v>2295</v>
      </c>
      <c r="V16" s="2">
        <v>1043</v>
      </c>
      <c r="W16" s="2">
        <f t="shared" si="4"/>
        <v>1252</v>
      </c>
      <c r="X16" s="2">
        <f t="shared" si="5"/>
        <v>2295</v>
      </c>
    </row>
    <row r="17" spans="1:24" x14ac:dyDescent="0.25">
      <c r="A17" s="3" t="s">
        <v>58</v>
      </c>
      <c r="B17" s="1">
        <v>44536</v>
      </c>
      <c r="C17">
        <v>6</v>
      </c>
      <c r="D17" t="s">
        <v>20</v>
      </c>
      <c r="E17">
        <v>2021</v>
      </c>
      <c r="F17">
        <v>36</v>
      </c>
      <c r="G17" t="str">
        <f t="shared" si="0"/>
        <v>Adult</v>
      </c>
      <c r="H17" t="s">
        <v>39</v>
      </c>
      <c r="I17" t="s">
        <v>154</v>
      </c>
      <c r="J17" t="s">
        <v>34</v>
      </c>
      <c r="K17" t="s">
        <v>35</v>
      </c>
      <c r="L17" t="s">
        <v>24</v>
      </c>
      <c r="M17" t="s">
        <v>25</v>
      </c>
      <c r="N17" s="5" t="s">
        <v>57</v>
      </c>
      <c r="O17" s="5" t="str">
        <f t="shared" si="1"/>
        <v>Mountain-200</v>
      </c>
      <c r="P17" s="5" t="str">
        <f>MID(N17,14,5)</f>
        <v>Black</v>
      </c>
      <c r="Q17" s="5" t="str">
        <f t="shared" si="2"/>
        <v>BK</v>
      </c>
      <c r="R17" s="5" t="str">
        <f t="shared" si="3"/>
        <v>42</v>
      </c>
      <c r="S17">
        <v>1</v>
      </c>
      <c r="T17" s="2">
        <v>1252</v>
      </c>
      <c r="U17" s="2">
        <v>2295</v>
      </c>
      <c r="V17" s="2">
        <v>1043</v>
      </c>
      <c r="W17" s="2">
        <f t="shared" si="4"/>
        <v>1252</v>
      </c>
      <c r="X17" s="2">
        <f t="shared" si="5"/>
        <v>2295</v>
      </c>
    </row>
    <row r="18" spans="1:24" x14ac:dyDescent="0.25">
      <c r="A18" s="3" t="s">
        <v>59</v>
      </c>
      <c r="B18" s="1">
        <v>44536</v>
      </c>
      <c r="C18">
        <v>6</v>
      </c>
      <c r="D18" t="s">
        <v>20</v>
      </c>
      <c r="E18">
        <v>2021</v>
      </c>
      <c r="F18">
        <v>47</v>
      </c>
      <c r="G18" t="str">
        <f t="shared" si="0"/>
        <v>Adult</v>
      </c>
      <c r="H18" t="s">
        <v>21</v>
      </c>
      <c r="I18" t="s">
        <v>154</v>
      </c>
      <c r="J18" t="s">
        <v>27</v>
      </c>
      <c r="K18" t="s">
        <v>28</v>
      </c>
      <c r="L18" t="s">
        <v>24</v>
      </c>
      <c r="M18" t="s">
        <v>25</v>
      </c>
      <c r="N18" s="5" t="s">
        <v>50</v>
      </c>
      <c r="O18" s="5" t="str">
        <f t="shared" si="1"/>
        <v>Mountain-200</v>
      </c>
      <c r="P18" s="5" t="str">
        <f>MID(N18,14,6)</f>
        <v>Silver</v>
      </c>
      <c r="Q18" s="5" t="str">
        <f t="shared" si="2"/>
        <v>SV</v>
      </c>
      <c r="R18" s="5" t="str">
        <f t="shared" si="3"/>
        <v>38</v>
      </c>
      <c r="S18">
        <v>1</v>
      </c>
      <c r="T18" s="2">
        <v>1266</v>
      </c>
      <c r="U18" s="2">
        <v>2320</v>
      </c>
      <c r="V18" s="2">
        <v>1054</v>
      </c>
      <c r="W18" s="2">
        <f t="shared" si="4"/>
        <v>1266</v>
      </c>
      <c r="X18" s="2">
        <f t="shared" si="5"/>
        <v>2320</v>
      </c>
    </row>
    <row r="19" spans="1:24" x14ac:dyDescent="0.25">
      <c r="A19" s="3" t="s">
        <v>61</v>
      </c>
      <c r="B19" s="1">
        <v>44537</v>
      </c>
      <c r="C19">
        <v>7</v>
      </c>
      <c r="D19" t="s">
        <v>20</v>
      </c>
      <c r="E19">
        <v>2021</v>
      </c>
      <c r="F19">
        <v>30</v>
      </c>
      <c r="G19" t="str">
        <f t="shared" si="0"/>
        <v>Young Adults</v>
      </c>
      <c r="H19" t="s">
        <v>33</v>
      </c>
      <c r="I19" t="s">
        <v>154</v>
      </c>
      <c r="J19" t="s">
        <v>22</v>
      </c>
      <c r="K19" t="s">
        <v>23</v>
      </c>
      <c r="L19" t="s">
        <v>24</v>
      </c>
      <c r="M19" t="s">
        <v>25</v>
      </c>
      <c r="N19" s="5" t="s">
        <v>60</v>
      </c>
      <c r="O19" s="5" t="str">
        <f t="shared" si="1"/>
        <v>Mountain-400</v>
      </c>
      <c r="P19" s="5" t="str">
        <f>MID(N19,14,8)</f>
        <v>W Silver</v>
      </c>
      <c r="Q19" s="5" t="str">
        <f t="shared" si="2"/>
        <v>WSV</v>
      </c>
      <c r="R19" s="5" t="str">
        <f t="shared" si="3"/>
        <v>38</v>
      </c>
      <c r="S19">
        <v>4</v>
      </c>
      <c r="T19" s="2">
        <v>420</v>
      </c>
      <c r="U19" s="2">
        <v>769</v>
      </c>
      <c r="V19" s="2">
        <v>1396</v>
      </c>
      <c r="W19" s="2">
        <f t="shared" si="4"/>
        <v>1680</v>
      </c>
      <c r="X19" s="2">
        <f t="shared" si="5"/>
        <v>3076</v>
      </c>
    </row>
    <row r="20" spans="1:24" x14ac:dyDescent="0.25">
      <c r="A20" s="3" t="s">
        <v>62</v>
      </c>
      <c r="B20" s="1">
        <v>44537</v>
      </c>
      <c r="C20">
        <v>7</v>
      </c>
      <c r="D20" t="s">
        <v>20</v>
      </c>
      <c r="E20">
        <v>2021</v>
      </c>
      <c r="F20">
        <v>38</v>
      </c>
      <c r="G20" t="str">
        <f t="shared" si="0"/>
        <v>Adult</v>
      </c>
      <c r="H20" t="s">
        <v>21</v>
      </c>
      <c r="I20" t="s">
        <v>154</v>
      </c>
      <c r="J20" t="s">
        <v>22</v>
      </c>
      <c r="K20" t="s">
        <v>23</v>
      </c>
      <c r="L20" t="s">
        <v>24</v>
      </c>
      <c r="M20" t="s">
        <v>25</v>
      </c>
      <c r="N20" s="5" t="s">
        <v>29</v>
      </c>
      <c r="O20" s="5" t="str">
        <f t="shared" si="1"/>
        <v>Mountain-200</v>
      </c>
      <c r="P20" s="5" t="str">
        <f t="shared" ref="P20:P22" si="8">MID(N20,14,6)</f>
        <v>Silver</v>
      </c>
      <c r="Q20" s="5" t="str">
        <f t="shared" si="2"/>
        <v>SV</v>
      </c>
      <c r="R20" s="5" t="str">
        <f t="shared" si="3"/>
        <v>42</v>
      </c>
      <c r="S20">
        <v>2</v>
      </c>
      <c r="T20" s="2">
        <v>1266</v>
      </c>
      <c r="U20" s="2">
        <v>2320</v>
      </c>
      <c r="V20" s="2">
        <v>2108</v>
      </c>
      <c r="W20" s="2">
        <f t="shared" si="4"/>
        <v>2532</v>
      </c>
      <c r="X20" s="2">
        <f t="shared" si="5"/>
        <v>4640</v>
      </c>
    </row>
    <row r="21" spans="1:24" x14ac:dyDescent="0.25">
      <c r="A21" s="3" t="s">
        <v>64</v>
      </c>
      <c r="B21" s="1">
        <v>44538</v>
      </c>
      <c r="C21">
        <v>8</v>
      </c>
      <c r="D21" t="s">
        <v>20</v>
      </c>
      <c r="E21">
        <v>2021</v>
      </c>
      <c r="F21">
        <v>19</v>
      </c>
      <c r="G21" t="str">
        <f t="shared" si="0"/>
        <v>Youth</v>
      </c>
      <c r="H21" t="s">
        <v>39</v>
      </c>
      <c r="I21" t="s">
        <v>153</v>
      </c>
      <c r="J21" t="s">
        <v>34</v>
      </c>
      <c r="K21" t="s">
        <v>35</v>
      </c>
      <c r="L21" t="s">
        <v>24</v>
      </c>
      <c r="M21" t="s">
        <v>25</v>
      </c>
      <c r="N21" s="5" t="s">
        <v>63</v>
      </c>
      <c r="O21" s="5" t="str">
        <f t="shared" si="1"/>
        <v>Mountain-500</v>
      </c>
      <c r="P21" s="5" t="str">
        <f t="shared" si="8"/>
        <v>Silver</v>
      </c>
      <c r="Q21" s="5" t="str">
        <f t="shared" si="2"/>
        <v>SV</v>
      </c>
      <c r="R21" s="5" t="str">
        <f t="shared" si="3"/>
        <v>42</v>
      </c>
      <c r="S21">
        <v>4</v>
      </c>
      <c r="T21" s="2">
        <v>308</v>
      </c>
      <c r="U21" s="2">
        <v>565</v>
      </c>
      <c r="V21" s="2">
        <v>1028</v>
      </c>
      <c r="W21" s="2">
        <f t="shared" si="4"/>
        <v>1232</v>
      </c>
      <c r="X21" s="2">
        <f t="shared" si="5"/>
        <v>2260</v>
      </c>
    </row>
    <row r="22" spans="1:24" x14ac:dyDescent="0.25">
      <c r="A22" s="3" t="s">
        <v>65</v>
      </c>
      <c r="B22" s="1">
        <v>44538</v>
      </c>
      <c r="C22">
        <v>8</v>
      </c>
      <c r="D22" t="s">
        <v>20</v>
      </c>
      <c r="E22">
        <v>2021</v>
      </c>
      <c r="F22">
        <v>30</v>
      </c>
      <c r="G22" t="str">
        <f t="shared" si="0"/>
        <v>Young Adults</v>
      </c>
      <c r="H22" t="s">
        <v>33</v>
      </c>
      <c r="I22" t="s">
        <v>153</v>
      </c>
      <c r="J22" t="s">
        <v>54</v>
      </c>
      <c r="K22" t="s">
        <v>55</v>
      </c>
      <c r="L22" t="s">
        <v>24</v>
      </c>
      <c r="M22" t="s">
        <v>25</v>
      </c>
      <c r="N22" s="5" t="s">
        <v>50</v>
      </c>
      <c r="O22" s="5" t="str">
        <f t="shared" si="1"/>
        <v>Mountain-200</v>
      </c>
      <c r="P22" s="5" t="str">
        <f t="shared" si="8"/>
        <v>Silver</v>
      </c>
      <c r="Q22" s="5" t="str">
        <f t="shared" si="2"/>
        <v>SV</v>
      </c>
      <c r="R22" s="5" t="str">
        <f t="shared" si="3"/>
        <v>38</v>
      </c>
      <c r="S22">
        <v>4</v>
      </c>
      <c r="T22" s="2">
        <v>1266</v>
      </c>
      <c r="U22" s="2">
        <v>2320</v>
      </c>
      <c r="V22" s="2">
        <v>4216</v>
      </c>
      <c r="W22" s="2">
        <f t="shared" si="4"/>
        <v>5064</v>
      </c>
      <c r="X22" s="2">
        <f t="shared" si="5"/>
        <v>9280</v>
      </c>
    </row>
    <row r="23" spans="1:24" x14ac:dyDescent="0.25">
      <c r="A23" s="3" t="s">
        <v>67</v>
      </c>
      <c r="B23" s="1">
        <v>44538</v>
      </c>
      <c r="C23">
        <v>8</v>
      </c>
      <c r="D23" t="s">
        <v>20</v>
      </c>
      <c r="E23">
        <v>2021</v>
      </c>
      <c r="F23">
        <v>39</v>
      </c>
      <c r="G23" t="str">
        <f t="shared" si="0"/>
        <v>Adult</v>
      </c>
      <c r="H23" t="s">
        <v>21</v>
      </c>
      <c r="I23" t="s">
        <v>153</v>
      </c>
      <c r="J23" t="s">
        <v>22</v>
      </c>
      <c r="K23" t="s">
        <v>66</v>
      </c>
      <c r="L23" t="s">
        <v>24</v>
      </c>
      <c r="M23" t="s">
        <v>25</v>
      </c>
      <c r="N23" s="5" t="s">
        <v>159</v>
      </c>
      <c r="O23" s="5" t="str">
        <f t="shared" si="1"/>
        <v>Mountain-200</v>
      </c>
      <c r="P23" s="5" t="str">
        <f>MID(N23,14,5)</f>
        <v>Black</v>
      </c>
      <c r="Q23" s="5" t="str">
        <f t="shared" si="2"/>
        <v>BK</v>
      </c>
      <c r="R23" s="5" t="str">
        <f t="shared" si="3"/>
        <v>42</v>
      </c>
      <c r="S23">
        <v>2</v>
      </c>
      <c r="T23" s="2">
        <v>1252</v>
      </c>
      <c r="U23" s="2">
        <v>2295</v>
      </c>
      <c r="V23" s="2">
        <v>2086</v>
      </c>
      <c r="W23" s="2">
        <f t="shared" si="4"/>
        <v>2504</v>
      </c>
      <c r="X23" s="2">
        <f t="shared" si="5"/>
        <v>4590</v>
      </c>
    </row>
    <row r="24" spans="1:24" x14ac:dyDescent="0.25">
      <c r="A24" s="3" t="s">
        <v>69</v>
      </c>
      <c r="B24" s="1">
        <v>44538</v>
      </c>
      <c r="C24">
        <v>8</v>
      </c>
      <c r="D24" t="s">
        <v>20</v>
      </c>
      <c r="E24">
        <v>2021</v>
      </c>
      <c r="F24">
        <v>35</v>
      </c>
      <c r="G24" t="str">
        <f t="shared" si="0"/>
        <v>Adult</v>
      </c>
      <c r="H24" t="s">
        <v>21</v>
      </c>
      <c r="I24" t="s">
        <v>153</v>
      </c>
      <c r="J24" t="s">
        <v>22</v>
      </c>
      <c r="K24" t="s">
        <v>23</v>
      </c>
      <c r="L24" t="s">
        <v>24</v>
      </c>
      <c r="M24" t="s">
        <v>25</v>
      </c>
      <c r="N24" s="5" t="s">
        <v>68</v>
      </c>
      <c r="O24" s="5" t="str">
        <f t="shared" si="1"/>
        <v>Mountain-500</v>
      </c>
      <c r="P24" s="5" t="str">
        <f>MID(N24,14,5)</f>
        <v>Black</v>
      </c>
      <c r="Q24" s="5" t="str">
        <f t="shared" si="2"/>
        <v>BK</v>
      </c>
      <c r="R24" s="5" t="str">
        <f t="shared" si="3"/>
        <v>42</v>
      </c>
      <c r="S24">
        <v>4</v>
      </c>
      <c r="T24" s="2">
        <v>295</v>
      </c>
      <c r="U24" s="2">
        <v>540</v>
      </c>
      <c r="V24" s="2">
        <v>245</v>
      </c>
      <c r="W24" s="2">
        <f t="shared" si="4"/>
        <v>1180</v>
      </c>
      <c r="X24" s="2">
        <f t="shared" si="5"/>
        <v>2160</v>
      </c>
    </row>
    <row r="25" spans="1:24" x14ac:dyDescent="0.25">
      <c r="A25" s="3" t="s">
        <v>72</v>
      </c>
      <c r="B25" s="1">
        <v>44539</v>
      </c>
      <c r="C25">
        <v>9</v>
      </c>
      <c r="D25" t="s">
        <v>20</v>
      </c>
      <c r="E25">
        <v>2021</v>
      </c>
      <c r="F25">
        <v>33</v>
      </c>
      <c r="G25" t="str">
        <f t="shared" si="0"/>
        <v>Young Adults</v>
      </c>
      <c r="H25" t="s">
        <v>33</v>
      </c>
      <c r="I25" t="s">
        <v>153</v>
      </c>
      <c r="J25" t="s">
        <v>34</v>
      </c>
      <c r="K25" t="s">
        <v>70</v>
      </c>
      <c r="L25" t="s">
        <v>24</v>
      </c>
      <c r="M25" t="s">
        <v>25</v>
      </c>
      <c r="N25" s="5" t="s">
        <v>71</v>
      </c>
      <c r="O25" s="5" t="str">
        <f t="shared" si="1"/>
        <v>Mountain-100</v>
      </c>
      <c r="P25" s="5" t="str">
        <f>MID(N25,14,5)</f>
        <v>Black</v>
      </c>
      <c r="Q25" s="5" t="str">
        <f t="shared" si="2"/>
        <v>BK</v>
      </c>
      <c r="R25" s="5" t="str">
        <f t="shared" si="3"/>
        <v>38</v>
      </c>
      <c r="S25">
        <v>2</v>
      </c>
      <c r="T25" s="2">
        <v>1898</v>
      </c>
      <c r="U25" s="2">
        <v>3375</v>
      </c>
      <c r="V25" s="2">
        <v>2954</v>
      </c>
      <c r="W25" s="2">
        <f t="shared" si="4"/>
        <v>3796</v>
      </c>
      <c r="X25" s="2">
        <f t="shared" si="5"/>
        <v>6750</v>
      </c>
    </row>
    <row r="26" spans="1:24" x14ac:dyDescent="0.25">
      <c r="A26" s="3" t="s">
        <v>74</v>
      </c>
      <c r="B26" s="1">
        <v>44539</v>
      </c>
      <c r="C26">
        <v>9</v>
      </c>
      <c r="D26" t="s">
        <v>20</v>
      </c>
      <c r="E26">
        <v>2021</v>
      </c>
      <c r="F26">
        <v>41</v>
      </c>
      <c r="G26" t="str">
        <f t="shared" si="0"/>
        <v>Adult</v>
      </c>
      <c r="H26" t="s">
        <v>21</v>
      </c>
      <c r="I26" t="s">
        <v>153</v>
      </c>
      <c r="J26" t="s">
        <v>46</v>
      </c>
      <c r="K26" t="s">
        <v>73</v>
      </c>
      <c r="L26" t="s">
        <v>24</v>
      </c>
      <c r="M26" t="s">
        <v>25</v>
      </c>
      <c r="N26" s="5" t="s">
        <v>29</v>
      </c>
      <c r="O26" s="5" t="str">
        <f t="shared" si="1"/>
        <v>Mountain-200</v>
      </c>
      <c r="P26" s="5" t="str">
        <f>MID(N26,14,6)</f>
        <v>Silver</v>
      </c>
      <c r="Q26" s="5" t="str">
        <f t="shared" si="2"/>
        <v>SV</v>
      </c>
      <c r="R26" s="5" t="str">
        <f t="shared" si="3"/>
        <v>42</v>
      </c>
      <c r="S26">
        <v>1</v>
      </c>
      <c r="T26" s="2">
        <v>1266</v>
      </c>
      <c r="U26" s="2">
        <v>2320</v>
      </c>
      <c r="V26" s="2">
        <v>1054</v>
      </c>
      <c r="W26" s="2">
        <f t="shared" si="4"/>
        <v>1266</v>
      </c>
      <c r="X26" s="2">
        <f t="shared" si="5"/>
        <v>2320</v>
      </c>
    </row>
    <row r="27" spans="1:24" x14ac:dyDescent="0.25">
      <c r="A27" s="3" t="s">
        <v>75</v>
      </c>
      <c r="B27" s="1">
        <v>44540</v>
      </c>
      <c r="C27">
        <v>10</v>
      </c>
      <c r="D27" t="s">
        <v>20</v>
      </c>
      <c r="E27">
        <v>2021</v>
      </c>
      <c r="F27">
        <v>34</v>
      </c>
      <c r="G27" t="str">
        <f t="shared" si="0"/>
        <v>Young Adults</v>
      </c>
      <c r="H27" t="s">
        <v>33</v>
      </c>
      <c r="I27" t="s">
        <v>153</v>
      </c>
      <c r="J27" t="s">
        <v>22</v>
      </c>
      <c r="K27" t="s">
        <v>23</v>
      </c>
      <c r="L27" t="s">
        <v>24</v>
      </c>
      <c r="M27" t="s">
        <v>25</v>
      </c>
      <c r="N27" s="5" t="s">
        <v>57</v>
      </c>
      <c r="O27" s="5" t="str">
        <f t="shared" si="1"/>
        <v>Mountain-200</v>
      </c>
      <c r="P27" s="5" t="str">
        <f>MID(N27,14,5)</f>
        <v>Black</v>
      </c>
      <c r="Q27" s="5" t="str">
        <f t="shared" si="2"/>
        <v>BK</v>
      </c>
      <c r="R27" s="5" t="str">
        <f t="shared" si="3"/>
        <v>42</v>
      </c>
      <c r="S27">
        <v>2</v>
      </c>
      <c r="T27" s="2">
        <v>1252</v>
      </c>
      <c r="U27" s="2">
        <v>2295</v>
      </c>
      <c r="V27" s="2">
        <v>2086</v>
      </c>
      <c r="W27" s="2">
        <f t="shared" si="4"/>
        <v>2504</v>
      </c>
      <c r="X27" s="2">
        <f t="shared" si="5"/>
        <v>4590</v>
      </c>
    </row>
    <row r="28" spans="1:24" x14ac:dyDescent="0.25">
      <c r="A28" s="3" t="s">
        <v>76</v>
      </c>
      <c r="B28" s="1">
        <v>44540</v>
      </c>
      <c r="C28">
        <v>10</v>
      </c>
      <c r="D28" t="s">
        <v>20</v>
      </c>
      <c r="E28">
        <v>2021</v>
      </c>
      <c r="F28">
        <v>40</v>
      </c>
      <c r="G28" t="str">
        <f t="shared" si="0"/>
        <v>Adult</v>
      </c>
      <c r="H28" t="s">
        <v>21</v>
      </c>
      <c r="I28" t="s">
        <v>154</v>
      </c>
      <c r="J28" t="s">
        <v>34</v>
      </c>
      <c r="K28" t="s">
        <v>35</v>
      </c>
      <c r="L28" t="s">
        <v>24</v>
      </c>
      <c r="M28" t="s">
        <v>25</v>
      </c>
      <c r="N28" s="5" t="s">
        <v>57</v>
      </c>
      <c r="O28" s="5" t="str">
        <f t="shared" si="1"/>
        <v>Mountain-200</v>
      </c>
      <c r="P28" s="5" t="str">
        <f>MID(N28,14,5)</f>
        <v>Black</v>
      </c>
      <c r="Q28" s="5" t="str">
        <f t="shared" si="2"/>
        <v>BK</v>
      </c>
      <c r="R28" s="5" t="str">
        <f t="shared" si="3"/>
        <v>42</v>
      </c>
      <c r="S28">
        <v>2</v>
      </c>
      <c r="T28" s="2">
        <v>1252</v>
      </c>
      <c r="U28" s="2">
        <v>2295</v>
      </c>
      <c r="V28" s="2">
        <v>2086</v>
      </c>
      <c r="W28" s="2">
        <f t="shared" si="4"/>
        <v>2504</v>
      </c>
      <c r="X28" s="2">
        <f t="shared" si="5"/>
        <v>4590</v>
      </c>
    </row>
    <row r="29" spans="1:24" x14ac:dyDescent="0.25">
      <c r="A29" s="3" t="s">
        <v>77</v>
      </c>
      <c r="B29" s="1">
        <v>44540</v>
      </c>
      <c r="C29">
        <v>10</v>
      </c>
      <c r="D29" t="s">
        <v>20</v>
      </c>
      <c r="E29">
        <v>2021</v>
      </c>
      <c r="F29">
        <v>26</v>
      </c>
      <c r="G29" t="str">
        <f t="shared" si="0"/>
        <v>Young Adults</v>
      </c>
      <c r="H29" t="s">
        <v>33</v>
      </c>
      <c r="I29" t="s">
        <v>154</v>
      </c>
      <c r="J29" t="s">
        <v>27</v>
      </c>
      <c r="K29" t="s">
        <v>28</v>
      </c>
      <c r="L29" t="s">
        <v>24</v>
      </c>
      <c r="M29" t="s">
        <v>25</v>
      </c>
      <c r="N29" s="5" t="s">
        <v>40</v>
      </c>
      <c r="O29" s="5" t="str">
        <f t="shared" si="1"/>
        <v>Mountain-200</v>
      </c>
      <c r="P29" s="5" t="str">
        <f>MID(N29,14,5)</f>
        <v>Black</v>
      </c>
      <c r="Q29" s="5" t="str">
        <f t="shared" si="2"/>
        <v>BK</v>
      </c>
      <c r="R29" s="5" t="str">
        <f t="shared" si="3"/>
        <v>38</v>
      </c>
      <c r="S29">
        <v>1</v>
      </c>
      <c r="T29" s="2">
        <v>1252</v>
      </c>
      <c r="U29" s="2">
        <v>2295</v>
      </c>
      <c r="V29" s="2">
        <v>1043</v>
      </c>
      <c r="W29" s="2">
        <f t="shared" si="4"/>
        <v>1252</v>
      </c>
      <c r="X29" s="2">
        <f t="shared" si="5"/>
        <v>2295</v>
      </c>
    </row>
    <row r="30" spans="1:24" x14ac:dyDescent="0.25">
      <c r="A30" s="3" t="s">
        <v>79</v>
      </c>
      <c r="B30" s="1">
        <v>44540</v>
      </c>
      <c r="C30">
        <v>10</v>
      </c>
      <c r="D30" t="s">
        <v>20</v>
      </c>
      <c r="E30">
        <v>2021</v>
      </c>
      <c r="F30">
        <v>34</v>
      </c>
      <c r="G30" t="str">
        <f t="shared" si="0"/>
        <v>Young Adults</v>
      </c>
      <c r="H30" t="s">
        <v>33</v>
      </c>
      <c r="I30" t="s">
        <v>154</v>
      </c>
      <c r="J30" t="s">
        <v>22</v>
      </c>
      <c r="K30" t="s">
        <v>23</v>
      </c>
      <c r="L30" t="s">
        <v>24</v>
      </c>
      <c r="M30" t="s">
        <v>25</v>
      </c>
      <c r="N30" s="5" t="s">
        <v>78</v>
      </c>
      <c r="O30" s="5" t="str">
        <f t="shared" si="1"/>
        <v>Mountain-500</v>
      </c>
      <c r="P30" s="5" t="str">
        <f>MID(N30,14,5)</f>
        <v>Black</v>
      </c>
      <c r="Q30" s="5" t="str">
        <f t="shared" si="2"/>
        <v>BK</v>
      </c>
      <c r="R30" s="5" t="str">
        <f t="shared" si="3"/>
        <v>40</v>
      </c>
      <c r="S30">
        <v>1</v>
      </c>
      <c r="T30" s="2">
        <v>295</v>
      </c>
      <c r="U30" s="2">
        <v>540</v>
      </c>
      <c r="V30" s="2">
        <v>245</v>
      </c>
      <c r="W30" s="2">
        <f t="shared" si="4"/>
        <v>295</v>
      </c>
      <c r="X30" s="2">
        <f t="shared" si="5"/>
        <v>540</v>
      </c>
    </row>
    <row r="31" spans="1:24" x14ac:dyDescent="0.25">
      <c r="A31" s="3" t="s">
        <v>81</v>
      </c>
      <c r="B31" s="1">
        <v>44540</v>
      </c>
      <c r="C31">
        <v>10</v>
      </c>
      <c r="D31" t="s">
        <v>20</v>
      </c>
      <c r="E31">
        <v>2021</v>
      </c>
      <c r="F31">
        <v>34</v>
      </c>
      <c r="G31" t="str">
        <f t="shared" si="0"/>
        <v>Young Adults</v>
      </c>
      <c r="H31" t="s">
        <v>33</v>
      </c>
      <c r="I31" t="s">
        <v>153</v>
      </c>
      <c r="J31" t="s">
        <v>22</v>
      </c>
      <c r="K31" t="s">
        <v>42</v>
      </c>
      <c r="L31" t="s">
        <v>24</v>
      </c>
      <c r="M31" t="s">
        <v>25</v>
      </c>
      <c r="N31" s="5" t="s">
        <v>80</v>
      </c>
      <c r="O31" s="5" t="str">
        <f t="shared" si="1"/>
        <v>Mountain-100</v>
      </c>
      <c r="P31" s="5" t="str">
        <f>MID(N31,14,6)</f>
        <v>Silver</v>
      </c>
      <c r="Q31" s="5" t="str">
        <f t="shared" si="2"/>
        <v>SV</v>
      </c>
      <c r="R31" s="5" t="str">
        <f t="shared" si="3"/>
        <v>44</v>
      </c>
      <c r="S31">
        <v>1</v>
      </c>
      <c r="T31" s="2">
        <v>1912</v>
      </c>
      <c r="U31" s="2">
        <v>3400</v>
      </c>
      <c r="V31" s="2">
        <v>1488</v>
      </c>
      <c r="W31" s="2">
        <f t="shared" si="4"/>
        <v>1912</v>
      </c>
      <c r="X31" s="2">
        <f t="shared" si="5"/>
        <v>3400</v>
      </c>
    </row>
    <row r="32" spans="1:24" x14ac:dyDescent="0.25">
      <c r="A32" s="3" t="s">
        <v>82</v>
      </c>
      <c r="B32" s="1">
        <v>44540</v>
      </c>
      <c r="C32">
        <v>10</v>
      </c>
      <c r="D32" t="s">
        <v>20</v>
      </c>
      <c r="E32">
        <v>2021</v>
      </c>
      <c r="F32">
        <v>38</v>
      </c>
      <c r="G32" t="str">
        <f t="shared" si="0"/>
        <v>Adult</v>
      </c>
      <c r="H32" t="s">
        <v>21</v>
      </c>
      <c r="I32" t="s">
        <v>154</v>
      </c>
      <c r="J32" t="s">
        <v>34</v>
      </c>
      <c r="K32" t="s">
        <v>35</v>
      </c>
      <c r="L32" t="s">
        <v>24</v>
      </c>
      <c r="M32" t="s">
        <v>25</v>
      </c>
      <c r="N32" s="5" t="s">
        <v>40</v>
      </c>
      <c r="O32" s="5" t="str">
        <f t="shared" si="1"/>
        <v>Mountain-200</v>
      </c>
      <c r="P32" s="5" t="str">
        <f>MID(N32,14,5)</f>
        <v>Black</v>
      </c>
      <c r="Q32" s="5" t="str">
        <f t="shared" si="2"/>
        <v>BK</v>
      </c>
      <c r="R32" s="5" t="str">
        <f t="shared" si="3"/>
        <v>38</v>
      </c>
      <c r="S32">
        <v>1</v>
      </c>
      <c r="T32" s="2">
        <v>1252</v>
      </c>
      <c r="U32" s="2">
        <v>2295</v>
      </c>
      <c r="V32" s="2">
        <v>1043</v>
      </c>
      <c r="W32" s="2">
        <f t="shared" si="4"/>
        <v>1252</v>
      </c>
      <c r="X32" s="2">
        <f t="shared" si="5"/>
        <v>2295</v>
      </c>
    </row>
    <row r="33" spans="1:24" x14ac:dyDescent="0.25">
      <c r="A33" s="3" t="s">
        <v>85</v>
      </c>
      <c r="B33" s="1">
        <v>44541</v>
      </c>
      <c r="C33">
        <v>11</v>
      </c>
      <c r="D33" t="s">
        <v>20</v>
      </c>
      <c r="E33">
        <v>2021</v>
      </c>
      <c r="F33">
        <v>24</v>
      </c>
      <c r="G33" t="str">
        <f t="shared" si="0"/>
        <v>Youth</v>
      </c>
      <c r="H33" t="s">
        <v>39</v>
      </c>
      <c r="I33" t="s">
        <v>153</v>
      </c>
      <c r="J33" t="s">
        <v>83</v>
      </c>
      <c r="K33" t="s">
        <v>84</v>
      </c>
      <c r="L33" t="s">
        <v>24</v>
      </c>
      <c r="M33" t="s">
        <v>25</v>
      </c>
      <c r="N33" s="5" t="s">
        <v>40</v>
      </c>
      <c r="O33" s="5" t="str">
        <f t="shared" si="1"/>
        <v>Mountain-200</v>
      </c>
      <c r="P33" s="5" t="str">
        <f>MID(N33,14,5)</f>
        <v>Black</v>
      </c>
      <c r="Q33" s="5" t="str">
        <f t="shared" si="2"/>
        <v>BK</v>
      </c>
      <c r="R33" s="5" t="str">
        <f t="shared" si="3"/>
        <v>38</v>
      </c>
      <c r="S33">
        <v>3</v>
      </c>
      <c r="T33" s="2">
        <v>1252</v>
      </c>
      <c r="U33" s="2">
        <v>2295</v>
      </c>
      <c r="V33" s="2">
        <v>3129</v>
      </c>
      <c r="W33" s="2">
        <f t="shared" si="4"/>
        <v>3756</v>
      </c>
      <c r="X33" s="2">
        <f t="shared" si="5"/>
        <v>6885</v>
      </c>
    </row>
    <row r="34" spans="1:24" x14ac:dyDescent="0.25">
      <c r="A34" s="3" t="s">
        <v>86</v>
      </c>
      <c r="B34" s="1">
        <v>44541</v>
      </c>
      <c r="C34">
        <v>11</v>
      </c>
      <c r="D34" t="s">
        <v>20</v>
      </c>
      <c r="E34">
        <v>2021</v>
      </c>
      <c r="F34">
        <v>41</v>
      </c>
      <c r="G34" t="str">
        <f t="shared" si="0"/>
        <v>Adult</v>
      </c>
      <c r="H34" t="s">
        <v>21</v>
      </c>
      <c r="I34" t="s">
        <v>153</v>
      </c>
      <c r="J34" t="s">
        <v>34</v>
      </c>
      <c r="K34" t="s">
        <v>35</v>
      </c>
      <c r="L34" t="s">
        <v>24</v>
      </c>
      <c r="M34" t="s">
        <v>25</v>
      </c>
      <c r="N34" s="5" t="s">
        <v>60</v>
      </c>
      <c r="O34" s="5" t="str">
        <f t="shared" si="1"/>
        <v>Mountain-400</v>
      </c>
      <c r="P34" s="5" t="str">
        <f>MID(N34,14,8)</f>
        <v>W Silver</v>
      </c>
      <c r="Q34" s="5" t="str">
        <f t="shared" si="2"/>
        <v>WSV</v>
      </c>
      <c r="R34" s="5" t="str">
        <f t="shared" si="3"/>
        <v>38</v>
      </c>
      <c r="S34">
        <v>2</v>
      </c>
      <c r="T34" s="2">
        <v>420</v>
      </c>
      <c r="U34" s="2">
        <v>769</v>
      </c>
      <c r="V34" s="2">
        <v>698</v>
      </c>
      <c r="W34" s="2">
        <f t="shared" si="4"/>
        <v>840</v>
      </c>
      <c r="X34" s="2">
        <f t="shared" si="5"/>
        <v>1538</v>
      </c>
    </row>
    <row r="35" spans="1:24" x14ac:dyDescent="0.25">
      <c r="A35" s="3" t="s">
        <v>87</v>
      </c>
      <c r="B35" s="1">
        <v>44541</v>
      </c>
      <c r="C35">
        <v>11</v>
      </c>
      <c r="D35" t="s">
        <v>20</v>
      </c>
      <c r="E35">
        <v>2021</v>
      </c>
      <c r="F35">
        <v>27</v>
      </c>
      <c r="G35" t="str">
        <f t="shared" si="0"/>
        <v>Young Adults</v>
      </c>
      <c r="H35" t="s">
        <v>33</v>
      </c>
      <c r="I35" t="s">
        <v>154</v>
      </c>
      <c r="J35" t="s">
        <v>54</v>
      </c>
      <c r="K35" t="s">
        <v>55</v>
      </c>
      <c r="L35" t="s">
        <v>24</v>
      </c>
      <c r="M35" t="s">
        <v>25</v>
      </c>
      <c r="N35" s="5" t="s">
        <v>26</v>
      </c>
      <c r="O35" s="5" t="str">
        <f t="shared" si="1"/>
        <v>Mountain-200</v>
      </c>
      <c r="P35" s="5" t="str">
        <f>MID(N35,14,5)</f>
        <v>Black</v>
      </c>
      <c r="Q35" s="5" t="str">
        <f t="shared" si="2"/>
        <v>BK</v>
      </c>
      <c r="R35" s="5" t="str">
        <f t="shared" si="3"/>
        <v>46</v>
      </c>
      <c r="S35">
        <v>1</v>
      </c>
      <c r="T35" s="2">
        <v>1252</v>
      </c>
      <c r="U35" s="2">
        <v>2295</v>
      </c>
      <c r="V35" s="2">
        <v>1043</v>
      </c>
      <c r="W35" s="2">
        <f t="shared" si="4"/>
        <v>1252</v>
      </c>
      <c r="X35" s="2">
        <f t="shared" si="5"/>
        <v>2295</v>
      </c>
    </row>
    <row r="36" spans="1:24" x14ac:dyDescent="0.25">
      <c r="A36" s="3" t="s">
        <v>88</v>
      </c>
      <c r="B36" s="1">
        <v>44541</v>
      </c>
      <c r="C36">
        <v>11</v>
      </c>
      <c r="D36" t="s">
        <v>20</v>
      </c>
      <c r="E36">
        <v>2021</v>
      </c>
      <c r="F36">
        <v>37</v>
      </c>
      <c r="G36" t="str">
        <f t="shared" si="0"/>
        <v>Adult</v>
      </c>
      <c r="H36" t="s">
        <v>21</v>
      </c>
      <c r="I36" t="s">
        <v>154</v>
      </c>
      <c r="J36" t="s">
        <v>22</v>
      </c>
      <c r="K36" t="s">
        <v>23</v>
      </c>
      <c r="L36" t="s">
        <v>24</v>
      </c>
      <c r="M36" t="s">
        <v>25</v>
      </c>
      <c r="N36" s="5" t="s">
        <v>31</v>
      </c>
      <c r="O36" s="5" t="str">
        <f t="shared" si="1"/>
        <v>Mountain-400</v>
      </c>
      <c r="P36" s="5" t="str">
        <f>MID(N36,14,8)</f>
        <v>W Silver</v>
      </c>
      <c r="Q36" s="5" t="str">
        <f t="shared" si="2"/>
        <v>WSV</v>
      </c>
      <c r="R36" s="5" t="str">
        <f t="shared" si="3"/>
        <v>46</v>
      </c>
      <c r="S36">
        <v>1</v>
      </c>
      <c r="T36" s="2">
        <v>420</v>
      </c>
      <c r="U36" s="2">
        <v>769</v>
      </c>
      <c r="V36" s="2">
        <v>349</v>
      </c>
      <c r="W36" s="2">
        <f t="shared" si="4"/>
        <v>420</v>
      </c>
      <c r="X36" s="2">
        <f t="shared" si="5"/>
        <v>769</v>
      </c>
    </row>
    <row r="37" spans="1:24" x14ac:dyDescent="0.25">
      <c r="A37" s="3" t="s">
        <v>89</v>
      </c>
      <c r="B37" s="1">
        <v>44541</v>
      </c>
      <c r="C37">
        <v>11</v>
      </c>
      <c r="D37" t="s">
        <v>20</v>
      </c>
      <c r="E37">
        <v>2021</v>
      </c>
      <c r="F37">
        <v>38</v>
      </c>
      <c r="G37" t="str">
        <f t="shared" si="0"/>
        <v>Adult</v>
      </c>
      <c r="H37" t="s">
        <v>21</v>
      </c>
      <c r="I37" t="s">
        <v>153</v>
      </c>
      <c r="J37" t="s">
        <v>22</v>
      </c>
      <c r="K37" t="s">
        <v>23</v>
      </c>
      <c r="L37" t="s">
        <v>24</v>
      </c>
      <c r="M37" t="s">
        <v>25</v>
      </c>
      <c r="N37" s="5" t="s">
        <v>50</v>
      </c>
      <c r="O37" s="5" t="str">
        <f t="shared" si="1"/>
        <v>Mountain-200</v>
      </c>
      <c r="P37" s="5" t="str">
        <f t="shared" ref="P37:P38" si="9">MID(N37,14,6)</f>
        <v>Silver</v>
      </c>
      <c r="Q37" s="5" t="str">
        <f t="shared" si="2"/>
        <v>SV</v>
      </c>
      <c r="R37" s="5" t="str">
        <f t="shared" si="3"/>
        <v>38</v>
      </c>
      <c r="S37">
        <v>1</v>
      </c>
      <c r="T37" s="2">
        <v>1266</v>
      </c>
      <c r="U37" s="2">
        <v>2320</v>
      </c>
      <c r="V37" s="2">
        <v>1054</v>
      </c>
      <c r="W37" s="2">
        <f t="shared" si="4"/>
        <v>1266</v>
      </c>
      <c r="X37" s="2">
        <f t="shared" si="5"/>
        <v>2320</v>
      </c>
    </row>
    <row r="38" spans="1:24" x14ac:dyDescent="0.25">
      <c r="A38" s="3" t="s">
        <v>90</v>
      </c>
      <c r="B38" s="1">
        <v>44542</v>
      </c>
      <c r="C38">
        <v>12</v>
      </c>
      <c r="D38" t="s">
        <v>20</v>
      </c>
      <c r="E38">
        <v>2021</v>
      </c>
      <c r="F38">
        <v>36</v>
      </c>
      <c r="G38" t="str">
        <f t="shared" si="0"/>
        <v>Adult</v>
      </c>
      <c r="H38" t="s">
        <v>21</v>
      </c>
      <c r="I38" t="s">
        <v>153</v>
      </c>
      <c r="J38" t="s">
        <v>34</v>
      </c>
      <c r="K38" t="s">
        <v>35</v>
      </c>
      <c r="L38" t="s">
        <v>24</v>
      </c>
      <c r="M38" t="s">
        <v>25</v>
      </c>
      <c r="N38" s="5" t="s">
        <v>29</v>
      </c>
      <c r="O38" s="5" t="str">
        <f t="shared" si="1"/>
        <v>Mountain-200</v>
      </c>
      <c r="P38" s="5" t="str">
        <f t="shared" si="9"/>
        <v>Silver</v>
      </c>
      <c r="Q38" s="5" t="str">
        <f t="shared" si="2"/>
        <v>SV</v>
      </c>
      <c r="R38" s="5" t="str">
        <f t="shared" si="3"/>
        <v>42</v>
      </c>
      <c r="S38">
        <v>4</v>
      </c>
      <c r="T38" s="2">
        <v>1266</v>
      </c>
      <c r="U38" s="2">
        <v>2320</v>
      </c>
      <c r="V38" s="2">
        <v>4216</v>
      </c>
      <c r="W38" s="2">
        <f t="shared" si="4"/>
        <v>5064</v>
      </c>
      <c r="X38" s="2">
        <f t="shared" si="5"/>
        <v>9280</v>
      </c>
    </row>
    <row r="39" spans="1:24" x14ac:dyDescent="0.25">
      <c r="A39" s="3" t="s">
        <v>91</v>
      </c>
      <c r="B39" s="1">
        <v>44542</v>
      </c>
      <c r="C39">
        <v>12</v>
      </c>
      <c r="D39" t="s">
        <v>20</v>
      </c>
      <c r="E39">
        <v>2021</v>
      </c>
      <c r="F39">
        <v>37</v>
      </c>
      <c r="G39" t="str">
        <f t="shared" si="0"/>
        <v>Adult</v>
      </c>
      <c r="H39" t="s">
        <v>21</v>
      </c>
      <c r="I39" t="s">
        <v>154</v>
      </c>
      <c r="J39" t="s">
        <v>22</v>
      </c>
      <c r="K39" t="s">
        <v>23</v>
      </c>
      <c r="L39" t="s">
        <v>24</v>
      </c>
      <c r="M39" t="s">
        <v>25</v>
      </c>
      <c r="N39" s="5" t="s">
        <v>31</v>
      </c>
      <c r="O39" s="5" t="str">
        <f t="shared" si="1"/>
        <v>Mountain-400</v>
      </c>
      <c r="P39" s="5" t="str">
        <f>MID(N39,14,8)</f>
        <v>W Silver</v>
      </c>
      <c r="Q39" s="5" t="str">
        <f t="shared" si="2"/>
        <v>WSV</v>
      </c>
      <c r="R39" s="5" t="str">
        <f t="shared" si="3"/>
        <v>46</v>
      </c>
      <c r="S39">
        <v>4</v>
      </c>
      <c r="T39" s="2">
        <v>420</v>
      </c>
      <c r="U39" s="2">
        <v>769</v>
      </c>
      <c r="V39" s="2">
        <v>1396</v>
      </c>
      <c r="W39" s="2">
        <f t="shared" si="4"/>
        <v>1680</v>
      </c>
      <c r="X39" s="2">
        <f t="shared" si="5"/>
        <v>3076</v>
      </c>
    </row>
    <row r="40" spans="1:24" x14ac:dyDescent="0.25">
      <c r="A40" s="3" t="s">
        <v>92</v>
      </c>
      <c r="B40" s="1">
        <v>44542</v>
      </c>
      <c r="C40">
        <v>12</v>
      </c>
      <c r="D40" t="s">
        <v>20</v>
      </c>
      <c r="E40">
        <v>2021</v>
      </c>
      <c r="F40">
        <v>34</v>
      </c>
      <c r="G40" t="str">
        <f t="shared" si="0"/>
        <v>Young Adults</v>
      </c>
      <c r="H40" t="s">
        <v>33</v>
      </c>
      <c r="I40" t="s">
        <v>154</v>
      </c>
      <c r="J40" t="s">
        <v>34</v>
      </c>
      <c r="K40" t="s">
        <v>35</v>
      </c>
      <c r="L40" t="s">
        <v>24</v>
      </c>
      <c r="M40" t="s">
        <v>25</v>
      </c>
      <c r="N40" s="5" t="s">
        <v>40</v>
      </c>
      <c r="O40" s="5" t="str">
        <f t="shared" si="1"/>
        <v>Mountain-200</v>
      </c>
      <c r="P40" s="5" t="str">
        <f>MID(N40,14,5)</f>
        <v>Black</v>
      </c>
      <c r="Q40" s="5" t="str">
        <f t="shared" si="2"/>
        <v>BK</v>
      </c>
      <c r="R40" s="5" t="str">
        <f t="shared" si="3"/>
        <v>38</v>
      </c>
      <c r="S40">
        <v>2</v>
      </c>
      <c r="T40" s="2">
        <v>1252</v>
      </c>
      <c r="U40" s="2">
        <v>2295</v>
      </c>
      <c r="V40" s="2">
        <v>2086</v>
      </c>
      <c r="W40" s="2">
        <f t="shared" si="4"/>
        <v>2504</v>
      </c>
      <c r="X40" s="2">
        <f t="shared" si="5"/>
        <v>4590</v>
      </c>
    </row>
    <row r="41" spans="1:24" x14ac:dyDescent="0.25">
      <c r="A41" s="3" t="s">
        <v>93</v>
      </c>
      <c r="B41" s="1">
        <v>44542</v>
      </c>
      <c r="C41">
        <v>12</v>
      </c>
      <c r="D41" t="s">
        <v>20</v>
      </c>
      <c r="E41">
        <v>2021</v>
      </c>
      <c r="F41">
        <v>35</v>
      </c>
      <c r="G41" t="str">
        <f t="shared" si="0"/>
        <v>Adult</v>
      </c>
      <c r="H41" t="s">
        <v>21</v>
      </c>
      <c r="I41" t="s">
        <v>153</v>
      </c>
      <c r="J41" t="s">
        <v>34</v>
      </c>
      <c r="K41" t="s">
        <v>70</v>
      </c>
      <c r="L41" t="s">
        <v>24</v>
      </c>
      <c r="M41" t="s">
        <v>25</v>
      </c>
      <c r="N41" s="5" t="s">
        <v>29</v>
      </c>
      <c r="O41" s="5" t="str">
        <f t="shared" si="1"/>
        <v>Mountain-200</v>
      </c>
      <c r="P41" s="5" t="str">
        <f t="shared" ref="P41:P44" si="10">MID(N41,14,6)</f>
        <v>Silver</v>
      </c>
      <c r="Q41" s="5" t="str">
        <f t="shared" si="2"/>
        <v>SV</v>
      </c>
      <c r="R41" s="5" t="str">
        <f t="shared" si="3"/>
        <v>42</v>
      </c>
      <c r="S41">
        <v>1</v>
      </c>
      <c r="T41" s="2">
        <v>1266</v>
      </c>
      <c r="U41" s="2">
        <v>2320</v>
      </c>
      <c r="V41" s="2">
        <v>1054</v>
      </c>
      <c r="W41" s="2">
        <f t="shared" si="4"/>
        <v>1266</v>
      </c>
      <c r="X41" s="2">
        <f t="shared" si="5"/>
        <v>2320</v>
      </c>
    </row>
    <row r="42" spans="1:24" x14ac:dyDescent="0.25">
      <c r="A42" s="3" t="s">
        <v>94</v>
      </c>
      <c r="B42" s="1">
        <v>44542</v>
      </c>
      <c r="C42">
        <v>12</v>
      </c>
      <c r="D42" t="s">
        <v>20</v>
      </c>
      <c r="E42">
        <v>2021</v>
      </c>
      <c r="F42">
        <v>38</v>
      </c>
      <c r="G42" t="str">
        <f t="shared" si="0"/>
        <v>Adult</v>
      </c>
      <c r="H42" t="s">
        <v>21</v>
      </c>
      <c r="I42" t="s">
        <v>153</v>
      </c>
      <c r="J42" t="s">
        <v>22</v>
      </c>
      <c r="K42" t="s">
        <v>42</v>
      </c>
      <c r="L42" t="s">
        <v>24</v>
      </c>
      <c r="M42" t="s">
        <v>25</v>
      </c>
      <c r="N42" s="5" t="s">
        <v>29</v>
      </c>
      <c r="O42" s="5" t="str">
        <f t="shared" si="1"/>
        <v>Mountain-200</v>
      </c>
      <c r="P42" s="5" t="str">
        <f t="shared" si="10"/>
        <v>Silver</v>
      </c>
      <c r="Q42" s="5" t="str">
        <f t="shared" si="2"/>
        <v>SV</v>
      </c>
      <c r="R42" s="5" t="str">
        <f t="shared" si="3"/>
        <v>42</v>
      </c>
      <c r="S42">
        <v>1</v>
      </c>
      <c r="T42" s="2">
        <v>1266</v>
      </c>
      <c r="U42" s="2">
        <v>2320</v>
      </c>
      <c r="V42" s="2">
        <v>1054</v>
      </c>
      <c r="W42" s="2">
        <f t="shared" si="4"/>
        <v>1266</v>
      </c>
      <c r="X42" s="2">
        <f t="shared" si="5"/>
        <v>2320</v>
      </c>
    </row>
    <row r="43" spans="1:24" x14ac:dyDescent="0.25">
      <c r="A43" s="3" t="s">
        <v>95</v>
      </c>
      <c r="B43" s="1">
        <v>44543</v>
      </c>
      <c r="C43">
        <v>13</v>
      </c>
      <c r="D43" t="s">
        <v>20</v>
      </c>
      <c r="E43">
        <v>2021</v>
      </c>
      <c r="F43">
        <v>32</v>
      </c>
      <c r="G43" t="str">
        <f t="shared" si="0"/>
        <v>Young Adults</v>
      </c>
      <c r="H43" t="s">
        <v>33</v>
      </c>
      <c r="I43" t="s">
        <v>153</v>
      </c>
      <c r="J43" t="s">
        <v>34</v>
      </c>
      <c r="K43" t="s">
        <v>49</v>
      </c>
      <c r="L43" t="s">
        <v>24</v>
      </c>
      <c r="M43" t="s">
        <v>25</v>
      </c>
      <c r="N43" s="5" t="s">
        <v>29</v>
      </c>
      <c r="O43" s="5" t="str">
        <f t="shared" si="1"/>
        <v>Mountain-200</v>
      </c>
      <c r="P43" s="5" t="str">
        <f t="shared" si="10"/>
        <v>Silver</v>
      </c>
      <c r="Q43" s="5" t="str">
        <f t="shared" si="2"/>
        <v>SV</v>
      </c>
      <c r="R43" s="5" t="str">
        <f t="shared" si="3"/>
        <v>42</v>
      </c>
      <c r="S43">
        <v>3</v>
      </c>
      <c r="T43" s="2">
        <v>1266</v>
      </c>
      <c r="U43" s="2">
        <v>2320</v>
      </c>
      <c r="V43" s="2">
        <v>3162</v>
      </c>
      <c r="W43" s="2">
        <f t="shared" si="4"/>
        <v>3798</v>
      </c>
      <c r="X43" s="2">
        <f t="shared" si="5"/>
        <v>6960</v>
      </c>
    </row>
    <row r="44" spans="1:24" x14ac:dyDescent="0.25">
      <c r="A44" s="3" t="s">
        <v>97</v>
      </c>
      <c r="B44" s="1">
        <v>44543</v>
      </c>
      <c r="C44">
        <v>13</v>
      </c>
      <c r="D44" t="s">
        <v>20</v>
      </c>
      <c r="E44">
        <v>2021</v>
      </c>
      <c r="F44">
        <v>40</v>
      </c>
      <c r="G44" t="str">
        <f t="shared" si="0"/>
        <v>Adult</v>
      </c>
      <c r="H44" t="s">
        <v>21</v>
      </c>
      <c r="I44" t="s">
        <v>153</v>
      </c>
      <c r="J44" t="s">
        <v>22</v>
      </c>
      <c r="K44" t="s">
        <v>23</v>
      </c>
      <c r="L44" t="s">
        <v>24</v>
      </c>
      <c r="M44" t="s">
        <v>25</v>
      </c>
      <c r="N44" s="5" t="s">
        <v>96</v>
      </c>
      <c r="O44" s="5" t="str">
        <f t="shared" si="1"/>
        <v>Mountain-500</v>
      </c>
      <c r="P44" s="5" t="str">
        <f t="shared" si="10"/>
        <v>Silver</v>
      </c>
      <c r="Q44" s="5" t="str">
        <f t="shared" si="2"/>
        <v>SV</v>
      </c>
      <c r="R44" s="5" t="str">
        <f t="shared" si="3"/>
        <v>40</v>
      </c>
      <c r="S44">
        <v>1</v>
      </c>
      <c r="T44" s="2">
        <v>308</v>
      </c>
      <c r="U44" s="2">
        <v>565</v>
      </c>
      <c r="V44" s="2">
        <v>257</v>
      </c>
      <c r="W44" s="2">
        <f t="shared" si="4"/>
        <v>308</v>
      </c>
      <c r="X44" s="2">
        <f t="shared" si="5"/>
        <v>565</v>
      </c>
    </row>
    <row r="45" spans="1:24" x14ac:dyDescent="0.25">
      <c r="A45" s="3" t="s">
        <v>98</v>
      </c>
      <c r="B45" s="1">
        <v>44543</v>
      </c>
      <c r="C45">
        <v>13</v>
      </c>
      <c r="D45" t="s">
        <v>20</v>
      </c>
      <c r="E45">
        <v>2021</v>
      </c>
      <c r="F45">
        <v>44</v>
      </c>
      <c r="G45" t="str">
        <f t="shared" si="0"/>
        <v>Adult</v>
      </c>
      <c r="H45" t="s">
        <v>21</v>
      </c>
      <c r="I45" t="s">
        <v>153</v>
      </c>
      <c r="J45" t="s">
        <v>27</v>
      </c>
      <c r="K45" t="s">
        <v>28</v>
      </c>
      <c r="L45" t="s">
        <v>24</v>
      </c>
      <c r="M45" t="s">
        <v>25</v>
      </c>
      <c r="N45" s="5" t="s">
        <v>40</v>
      </c>
      <c r="O45" s="5" t="str">
        <f t="shared" si="1"/>
        <v>Mountain-200</v>
      </c>
      <c r="P45" s="5" t="str">
        <f>MID(N45,14,5)</f>
        <v>Black</v>
      </c>
      <c r="Q45" s="5" t="str">
        <f t="shared" si="2"/>
        <v>BK</v>
      </c>
      <c r="R45" s="5" t="str">
        <f t="shared" si="3"/>
        <v>38</v>
      </c>
      <c r="S45">
        <v>1</v>
      </c>
      <c r="T45" s="2">
        <v>1252</v>
      </c>
      <c r="U45" s="2">
        <v>2295</v>
      </c>
      <c r="V45" s="2">
        <v>1043</v>
      </c>
      <c r="W45" s="2">
        <f t="shared" si="4"/>
        <v>1252</v>
      </c>
      <c r="X45" s="2">
        <f t="shared" si="5"/>
        <v>2295</v>
      </c>
    </row>
    <row r="46" spans="1:24" x14ac:dyDescent="0.25">
      <c r="A46" s="3" t="s">
        <v>99</v>
      </c>
      <c r="B46" s="1">
        <v>44543</v>
      </c>
      <c r="C46">
        <v>13</v>
      </c>
      <c r="D46" t="s">
        <v>20</v>
      </c>
      <c r="E46">
        <v>2021</v>
      </c>
      <c r="F46">
        <v>49</v>
      </c>
      <c r="G46" t="str">
        <f t="shared" si="0"/>
        <v>Adult</v>
      </c>
      <c r="H46" t="s">
        <v>21</v>
      </c>
      <c r="I46" t="s">
        <v>154</v>
      </c>
      <c r="J46" t="s">
        <v>27</v>
      </c>
      <c r="K46" t="s">
        <v>28</v>
      </c>
      <c r="L46" t="s">
        <v>24</v>
      </c>
      <c r="M46" t="s">
        <v>25</v>
      </c>
      <c r="N46" s="5" t="s">
        <v>40</v>
      </c>
      <c r="O46" s="5" t="str">
        <f t="shared" si="1"/>
        <v>Mountain-200</v>
      </c>
      <c r="P46" s="5" t="str">
        <f>MID(N46,14,5)</f>
        <v>Black</v>
      </c>
      <c r="Q46" s="5" t="str">
        <f t="shared" si="2"/>
        <v>BK</v>
      </c>
      <c r="R46" s="5" t="str">
        <f t="shared" si="3"/>
        <v>38</v>
      </c>
      <c r="S46">
        <v>1</v>
      </c>
      <c r="T46" s="2">
        <v>1252</v>
      </c>
      <c r="U46" s="2">
        <v>2295</v>
      </c>
      <c r="V46" s="2">
        <v>1043</v>
      </c>
      <c r="W46" s="2">
        <f t="shared" si="4"/>
        <v>1252</v>
      </c>
      <c r="X46" s="2">
        <f t="shared" si="5"/>
        <v>2295</v>
      </c>
    </row>
    <row r="47" spans="1:24" x14ac:dyDescent="0.25">
      <c r="A47" s="3" t="s">
        <v>100</v>
      </c>
      <c r="B47" s="1">
        <v>44544</v>
      </c>
      <c r="C47">
        <v>14</v>
      </c>
      <c r="D47" t="s">
        <v>20</v>
      </c>
      <c r="E47">
        <v>2021</v>
      </c>
      <c r="F47">
        <v>30</v>
      </c>
      <c r="G47" t="str">
        <f t="shared" si="0"/>
        <v>Young Adults</v>
      </c>
      <c r="H47" t="s">
        <v>33</v>
      </c>
      <c r="I47" t="s">
        <v>153</v>
      </c>
      <c r="J47" t="s">
        <v>22</v>
      </c>
      <c r="K47" t="s">
        <v>42</v>
      </c>
      <c r="L47" t="s">
        <v>24</v>
      </c>
      <c r="M47" t="s">
        <v>25</v>
      </c>
      <c r="N47" s="5" t="s">
        <v>50</v>
      </c>
      <c r="O47" s="5" t="str">
        <f t="shared" si="1"/>
        <v>Mountain-200</v>
      </c>
      <c r="P47" s="5" t="str">
        <f>MID(N47,14,6)</f>
        <v>Silver</v>
      </c>
      <c r="Q47" s="5" t="str">
        <f t="shared" si="2"/>
        <v>SV</v>
      </c>
      <c r="R47" s="5" t="str">
        <f t="shared" si="3"/>
        <v>38</v>
      </c>
      <c r="S47">
        <v>2</v>
      </c>
      <c r="T47" s="2">
        <v>1266</v>
      </c>
      <c r="U47" s="2">
        <v>2320</v>
      </c>
      <c r="V47" s="2">
        <v>2108</v>
      </c>
      <c r="W47" s="2">
        <f t="shared" si="4"/>
        <v>2532</v>
      </c>
      <c r="X47" s="2">
        <f t="shared" si="5"/>
        <v>4640</v>
      </c>
    </row>
    <row r="48" spans="1:24" x14ac:dyDescent="0.25">
      <c r="A48" s="3" t="s">
        <v>101</v>
      </c>
      <c r="B48" s="1">
        <v>44544</v>
      </c>
      <c r="C48">
        <v>14</v>
      </c>
      <c r="D48" t="s">
        <v>20</v>
      </c>
      <c r="E48">
        <v>2021</v>
      </c>
      <c r="F48">
        <v>32</v>
      </c>
      <c r="G48" t="str">
        <f t="shared" si="0"/>
        <v>Young Adults</v>
      </c>
      <c r="H48" t="s">
        <v>33</v>
      </c>
      <c r="I48" t="s">
        <v>154</v>
      </c>
      <c r="J48" t="s">
        <v>22</v>
      </c>
      <c r="K48" t="s">
        <v>23</v>
      </c>
      <c r="L48" t="s">
        <v>24</v>
      </c>
      <c r="M48" t="s">
        <v>25</v>
      </c>
      <c r="N48" s="5" t="s">
        <v>26</v>
      </c>
      <c r="O48" s="5" t="str">
        <f t="shared" si="1"/>
        <v>Mountain-200</v>
      </c>
      <c r="P48" s="5" t="str">
        <f>MID(N48,14,5)</f>
        <v>Black</v>
      </c>
      <c r="Q48" s="5" t="str">
        <f t="shared" si="2"/>
        <v>BK</v>
      </c>
      <c r="R48" s="5" t="str">
        <f t="shared" si="3"/>
        <v>46</v>
      </c>
      <c r="S48">
        <v>1</v>
      </c>
      <c r="T48" s="2">
        <v>1252</v>
      </c>
      <c r="U48" s="2">
        <v>2295</v>
      </c>
      <c r="V48" s="2">
        <v>1043</v>
      </c>
      <c r="W48" s="2">
        <f t="shared" si="4"/>
        <v>1252</v>
      </c>
      <c r="X48" s="2">
        <f t="shared" si="5"/>
        <v>2295</v>
      </c>
    </row>
    <row r="49" spans="1:24" x14ac:dyDescent="0.25">
      <c r="A49" s="3" t="s">
        <v>102</v>
      </c>
      <c r="B49" s="1">
        <v>44544</v>
      </c>
      <c r="C49">
        <v>14</v>
      </c>
      <c r="D49" t="s">
        <v>20</v>
      </c>
      <c r="E49">
        <v>2021</v>
      </c>
      <c r="F49">
        <v>32</v>
      </c>
      <c r="G49" t="str">
        <f t="shared" si="0"/>
        <v>Young Adults</v>
      </c>
      <c r="H49" t="s">
        <v>33</v>
      </c>
      <c r="I49" t="s">
        <v>153</v>
      </c>
      <c r="J49" t="s">
        <v>34</v>
      </c>
      <c r="K49" t="s">
        <v>70</v>
      </c>
      <c r="L49" t="s">
        <v>24</v>
      </c>
      <c r="M49" t="s">
        <v>25</v>
      </c>
      <c r="N49" s="5" t="s">
        <v>31</v>
      </c>
      <c r="O49" s="5" t="str">
        <f t="shared" si="1"/>
        <v>Mountain-400</v>
      </c>
      <c r="P49" s="5" t="str">
        <f>MID(N49,14,8)</f>
        <v>W Silver</v>
      </c>
      <c r="Q49" s="5" t="str">
        <f t="shared" si="2"/>
        <v>WSV</v>
      </c>
      <c r="R49" s="5" t="str">
        <f t="shared" si="3"/>
        <v>46</v>
      </c>
      <c r="S49">
        <v>1</v>
      </c>
      <c r="T49" s="2">
        <v>420</v>
      </c>
      <c r="U49" s="2">
        <v>769</v>
      </c>
      <c r="V49" s="2">
        <v>349</v>
      </c>
      <c r="W49" s="2">
        <f t="shared" si="4"/>
        <v>420</v>
      </c>
      <c r="X49" s="2">
        <f t="shared" si="5"/>
        <v>769</v>
      </c>
    </row>
    <row r="50" spans="1:24" x14ac:dyDescent="0.25">
      <c r="A50" s="3" t="s">
        <v>103</v>
      </c>
      <c r="B50" s="1">
        <v>44545</v>
      </c>
      <c r="C50">
        <v>15</v>
      </c>
      <c r="D50" t="s">
        <v>20</v>
      </c>
      <c r="E50">
        <v>2021</v>
      </c>
      <c r="F50">
        <v>29</v>
      </c>
      <c r="G50" t="str">
        <f t="shared" si="0"/>
        <v>Young Adults</v>
      </c>
      <c r="H50" t="s">
        <v>33</v>
      </c>
      <c r="I50" t="s">
        <v>153</v>
      </c>
      <c r="J50" t="s">
        <v>22</v>
      </c>
      <c r="K50" t="s">
        <v>23</v>
      </c>
      <c r="L50" t="s">
        <v>24</v>
      </c>
      <c r="M50" t="s">
        <v>25</v>
      </c>
      <c r="N50" s="5" t="s">
        <v>29</v>
      </c>
      <c r="O50" s="5" t="str">
        <f t="shared" si="1"/>
        <v>Mountain-200</v>
      </c>
      <c r="P50" s="5" t="str">
        <f>MID(N50,14,6)</f>
        <v>Silver</v>
      </c>
      <c r="Q50" s="5" t="str">
        <f t="shared" si="2"/>
        <v>SV</v>
      </c>
      <c r="R50" s="5" t="str">
        <f t="shared" si="3"/>
        <v>42</v>
      </c>
      <c r="S50">
        <v>1</v>
      </c>
      <c r="T50" s="2">
        <v>1266</v>
      </c>
      <c r="U50" s="2">
        <v>2320</v>
      </c>
      <c r="V50" s="2">
        <v>1054</v>
      </c>
      <c r="W50" s="2">
        <f t="shared" si="4"/>
        <v>1266</v>
      </c>
      <c r="X50" s="2">
        <f t="shared" si="5"/>
        <v>2320</v>
      </c>
    </row>
    <row r="51" spans="1:24" x14ac:dyDescent="0.25">
      <c r="A51" s="3" t="s">
        <v>104</v>
      </c>
      <c r="B51" s="1">
        <v>44546</v>
      </c>
      <c r="C51">
        <v>16</v>
      </c>
      <c r="D51" t="s">
        <v>20</v>
      </c>
      <c r="E51">
        <v>2021</v>
      </c>
      <c r="F51">
        <v>33</v>
      </c>
      <c r="G51" t="str">
        <f t="shared" si="0"/>
        <v>Young Adults</v>
      </c>
      <c r="H51" t="s">
        <v>33</v>
      </c>
      <c r="I51" t="s">
        <v>153</v>
      </c>
      <c r="J51" t="s">
        <v>34</v>
      </c>
      <c r="K51" t="s">
        <v>35</v>
      </c>
      <c r="L51" t="s">
        <v>24</v>
      </c>
      <c r="M51" t="s">
        <v>25</v>
      </c>
      <c r="N51" s="5" t="s">
        <v>40</v>
      </c>
      <c r="O51" s="5" t="str">
        <f t="shared" si="1"/>
        <v>Mountain-200</v>
      </c>
      <c r="P51" s="5" t="str">
        <f>MID(N51,14,5)</f>
        <v>Black</v>
      </c>
      <c r="Q51" s="5" t="str">
        <f t="shared" si="2"/>
        <v>BK</v>
      </c>
      <c r="R51" s="5" t="str">
        <f t="shared" si="3"/>
        <v>38</v>
      </c>
      <c r="S51">
        <v>2</v>
      </c>
      <c r="T51" s="2">
        <v>1252</v>
      </c>
      <c r="U51" s="2">
        <v>2295</v>
      </c>
      <c r="V51" s="2">
        <v>2086</v>
      </c>
      <c r="W51" s="2">
        <f t="shared" si="4"/>
        <v>2504</v>
      </c>
      <c r="X51" s="2">
        <f t="shared" si="5"/>
        <v>4590</v>
      </c>
    </row>
    <row r="52" spans="1:24" x14ac:dyDescent="0.25">
      <c r="A52" s="3" t="s">
        <v>105</v>
      </c>
      <c r="B52" s="1">
        <v>44546</v>
      </c>
      <c r="C52">
        <v>16</v>
      </c>
      <c r="D52" t="s">
        <v>20</v>
      </c>
      <c r="E52">
        <v>2021</v>
      </c>
      <c r="F52">
        <v>38</v>
      </c>
      <c r="G52" t="str">
        <f t="shared" si="0"/>
        <v>Adult</v>
      </c>
      <c r="H52" t="s">
        <v>21</v>
      </c>
      <c r="I52" t="s">
        <v>154</v>
      </c>
      <c r="J52" t="s">
        <v>34</v>
      </c>
      <c r="K52" t="s">
        <v>35</v>
      </c>
      <c r="L52" t="s">
        <v>24</v>
      </c>
      <c r="M52" t="s">
        <v>25</v>
      </c>
      <c r="N52" s="5" t="s">
        <v>40</v>
      </c>
      <c r="O52" s="5" t="str">
        <f t="shared" si="1"/>
        <v>Mountain-200</v>
      </c>
      <c r="P52" s="5" t="str">
        <f>MID(N52,14,5)</f>
        <v>Black</v>
      </c>
      <c r="Q52" s="5" t="str">
        <f t="shared" si="2"/>
        <v>BK</v>
      </c>
      <c r="R52" s="5" t="str">
        <f t="shared" si="3"/>
        <v>38</v>
      </c>
      <c r="S52">
        <v>2</v>
      </c>
      <c r="T52" s="2">
        <v>1252</v>
      </c>
      <c r="U52" s="2">
        <v>2295</v>
      </c>
      <c r="V52" s="2">
        <v>2086</v>
      </c>
      <c r="W52" s="2">
        <f t="shared" si="4"/>
        <v>2504</v>
      </c>
      <c r="X52" s="2">
        <f t="shared" si="5"/>
        <v>4590</v>
      </c>
    </row>
    <row r="53" spans="1:24" x14ac:dyDescent="0.25">
      <c r="A53" s="3" t="s">
        <v>108</v>
      </c>
      <c r="B53" s="1">
        <v>44546</v>
      </c>
      <c r="C53">
        <v>16</v>
      </c>
      <c r="D53" t="s">
        <v>20</v>
      </c>
      <c r="E53">
        <v>2021</v>
      </c>
      <c r="F53">
        <v>27</v>
      </c>
      <c r="G53" t="str">
        <f t="shared" si="0"/>
        <v>Young Adults</v>
      </c>
      <c r="H53" t="s">
        <v>33</v>
      </c>
      <c r="I53" t="s">
        <v>153</v>
      </c>
      <c r="J53" t="s">
        <v>83</v>
      </c>
      <c r="K53" t="s">
        <v>106</v>
      </c>
      <c r="L53" t="s">
        <v>24</v>
      </c>
      <c r="M53" t="s">
        <v>25</v>
      </c>
      <c r="N53" s="5" t="s">
        <v>107</v>
      </c>
      <c r="O53" s="5" t="str">
        <f t="shared" si="1"/>
        <v>Mountain-200</v>
      </c>
      <c r="P53" s="5" t="str">
        <f t="shared" ref="P53:P54" si="11">MID(N53,14,6)</f>
        <v>Silver</v>
      </c>
      <c r="Q53" s="5" t="str">
        <f t="shared" si="2"/>
        <v>SV</v>
      </c>
      <c r="R53" s="5" t="str">
        <f t="shared" si="3"/>
        <v>46</v>
      </c>
      <c r="S53">
        <v>1</v>
      </c>
      <c r="T53" s="2">
        <v>1266</v>
      </c>
      <c r="U53" s="2">
        <v>2320</v>
      </c>
      <c r="V53" s="2">
        <v>1054</v>
      </c>
      <c r="W53" s="2">
        <f t="shared" si="4"/>
        <v>1266</v>
      </c>
      <c r="X53" s="2">
        <f t="shared" si="5"/>
        <v>2320</v>
      </c>
    </row>
    <row r="54" spans="1:24" x14ac:dyDescent="0.25">
      <c r="A54" s="3" t="s">
        <v>109</v>
      </c>
      <c r="B54" s="1">
        <v>44547</v>
      </c>
      <c r="C54">
        <v>17</v>
      </c>
      <c r="D54" t="s">
        <v>20</v>
      </c>
      <c r="E54">
        <v>2021</v>
      </c>
      <c r="F54">
        <v>37</v>
      </c>
      <c r="G54" t="str">
        <f t="shared" si="0"/>
        <v>Adult</v>
      </c>
      <c r="H54" t="s">
        <v>21</v>
      </c>
      <c r="I54" t="s">
        <v>153</v>
      </c>
      <c r="J54" t="s">
        <v>22</v>
      </c>
      <c r="K54" t="s">
        <v>42</v>
      </c>
      <c r="L54" t="s">
        <v>24</v>
      </c>
      <c r="M54" t="s">
        <v>25</v>
      </c>
      <c r="N54" s="5" t="s">
        <v>50</v>
      </c>
      <c r="O54" s="5" t="str">
        <f t="shared" si="1"/>
        <v>Mountain-200</v>
      </c>
      <c r="P54" s="5" t="str">
        <f t="shared" si="11"/>
        <v>Silver</v>
      </c>
      <c r="Q54" s="5" t="str">
        <f t="shared" si="2"/>
        <v>SV</v>
      </c>
      <c r="R54" s="5" t="str">
        <f t="shared" si="3"/>
        <v>38</v>
      </c>
      <c r="S54">
        <v>2</v>
      </c>
      <c r="T54" s="2">
        <v>1266</v>
      </c>
      <c r="U54" s="2">
        <v>2320</v>
      </c>
      <c r="V54" s="2">
        <v>2108</v>
      </c>
      <c r="W54" s="2">
        <f t="shared" si="4"/>
        <v>2532</v>
      </c>
      <c r="X54" s="2">
        <f t="shared" si="5"/>
        <v>4640</v>
      </c>
    </row>
    <row r="55" spans="1:24" x14ac:dyDescent="0.25">
      <c r="A55" s="3" t="s">
        <v>110</v>
      </c>
      <c r="B55" s="1">
        <v>44547</v>
      </c>
      <c r="C55">
        <v>17</v>
      </c>
      <c r="D55" t="s">
        <v>20</v>
      </c>
      <c r="E55">
        <v>2021</v>
      </c>
      <c r="F55">
        <v>31</v>
      </c>
      <c r="G55" t="str">
        <f t="shared" si="0"/>
        <v>Young Adults</v>
      </c>
      <c r="H55" t="s">
        <v>33</v>
      </c>
      <c r="I55" t="s">
        <v>154</v>
      </c>
      <c r="J55" t="s">
        <v>34</v>
      </c>
      <c r="K55" t="s">
        <v>35</v>
      </c>
      <c r="L55" t="s">
        <v>24</v>
      </c>
      <c r="M55" t="s">
        <v>25</v>
      </c>
      <c r="N55" s="5" t="s">
        <v>36</v>
      </c>
      <c r="O55" s="5" t="str">
        <f t="shared" si="1"/>
        <v>Mountain-400</v>
      </c>
      <c r="P55" s="5" t="str">
        <f>MID(N55,14,8)</f>
        <v>W Silver</v>
      </c>
      <c r="Q55" s="5" t="str">
        <f t="shared" si="2"/>
        <v>WSV</v>
      </c>
      <c r="R55" s="5" t="str">
        <f t="shared" si="3"/>
        <v>42</v>
      </c>
      <c r="S55">
        <v>1</v>
      </c>
      <c r="T55" s="2">
        <v>420</v>
      </c>
      <c r="U55" s="2">
        <v>769</v>
      </c>
      <c r="V55" s="2">
        <v>349</v>
      </c>
      <c r="W55" s="2">
        <f t="shared" si="4"/>
        <v>420</v>
      </c>
      <c r="X55" s="2">
        <f t="shared" si="5"/>
        <v>769</v>
      </c>
    </row>
    <row r="56" spans="1:24" x14ac:dyDescent="0.25">
      <c r="A56" s="3" t="s">
        <v>111</v>
      </c>
      <c r="B56" s="1">
        <v>44547</v>
      </c>
      <c r="C56">
        <v>17</v>
      </c>
      <c r="D56" t="s">
        <v>20</v>
      </c>
      <c r="E56">
        <v>2021</v>
      </c>
      <c r="F56">
        <v>42</v>
      </c>
      <c r="G56" t="str">
        <f t="shared" si="0"/>
        <v>Adult</v>
      </c>
      <c r="H56" t="s">
        <v>21</v>
      </c>
      <c r="I56" t="s">
        <v>153</v>
      </c>
      <c r="J56" t="s">
        <v>46</v>
      </c>
      <c r="K56" t="s">
        <v>47</v>
      </c>
      <c r="L56" t="s">
        <v>24</v>
      </c>
      <c r="M56" t="s">
        <v>25</v>
      </c>
      <c r="N56" s="5" t="s">
        <v>107</v>
      </c>
      <c r="O56" s="5" t="str">
        <f t="shared" si="1"/>
        <v>Mountain-200</v>
      </c>
      <c r="P56" s="5" t="str">
        <f t="shared" ref="P56:P59" si="12">MID(N56,14,6)</f>
        <v>Silver</v>
      </c>
      <c r="Q56" s="5" t="str">
        <f t="shared" si="2"/>
        <v>SV</v>
      </c>
      <c r="R56" s="5" t="str">
        <f t="shared" si="3"/>
        <v>46</v>
      </c>
      <c r="S56">
        <v>1</v>
      </c>
      <c r="T56" s="2">
        <v>1266</v>
      </c>
      <c r="U56" s="2">
        <v>2320</v>
      </c>
      <c r="V56" s="2">
        <v>1054</v>
      </c>
      <c r="W56" s="2">
        <f t="shared" si="4"/>
        <v>1266</v>
      </c>
      <c r="X56" s="2">
        <f t="shared" si="5"/>
        <v>2320</v>
      </c>
    </row>
    <row r="57" spans="1:24" x14ac:dyDescent="0.25">
      <c r="A57" s="3" t="s">
        <v>112</v>
      </c>
      <c r="B57" s="1">
        <v>44548</v>
      </c>
      <c r="C57">
        <v>18</v>
      </c>
      <c r="D57" t="s">
        <v>20</v>
      </c>
      <c r="E57">
        <v>2021</v>
      </c>
      <c r="F57">
        <v>35</v>
      </c>
      <c r="G57" t="str">
        <f t="shared" si="0"/>
        <v>Adult</v>
      </c>
      <c r="H57" t="s">
        <v>21</v>
      </c>
      <c r="I57" t="s">
        <v>153</v>
      </c>
      <c r="J57" t="s">
        <v>34</v>
      </c>
      <c r="K57" t="s">
        <v>35</v>
      </c>
      <c r="L57" t="s">
        <v>24</v>
      </c>
      <c r="M57" t="s">
        <v>25</v>
      </c>
      <c r="N57" s="5" t="s">
        <v>63</v>
      </c>
      <c r="O57" s="5" t="str">
        <f t="shared" si="1"/>
        <v>Mountain-500</v>
      </c>
      <c r="P57" s="5" t="str">
        <f t="shared" si="12"/>
        <v>Silver</v>
      </c>
      <c r="Q57" s="5" t="str">
        <f t="shared" si="2"/>
        <v>SV</v>
      </c>
      <c r="R57" s="5" t="str">
        <f t="shared" si="3"/>
        <v>42</v>
      </c>
      <c r="S57">
        <v>4</v>
      </c>
      <c r="T57" s="2">
        <v>308</v>
      </c>
      <c r="U57" s="2">
        <v>565</v>
      </c>
      <c r="V57" s="2">
        <v>1028</v>
      </c>
      <c r="W57" s="2">
        <f t="shared" si="4"/>
        <v>1232</v>
      </c>
      <c r="X57" s="2">
        <f t="shared" si="5"/>
        <v>2260</v>
      </c>
    </row>
    <row r="58" spans="1:24" x14ac:dyDescent="0.25">
      <c r="A58" s="3" t="s">
        <v>113</v>
      </c>
      <c r="B58" s="1">
        <v>44548</v>
      </c>
      <c r="C58">
        <v>18</v>
      </c>
      <c r="D58" t="s">
        <v>20</v>
      </c>
      <c r="E58">
        <v>2021</v>
      </c>
      <c r="F58">
        <v>38</v>
      </c>
      <c r="G58" t="str">
        <f t="shared" si="0"/>
        <v>Adult</v>
      </c>
      <c r="H58" t="s">
        <v>21</v>
      </c>
      <c r="I58" t="s">
        <v>153</v>
      </c>
      <c r="J58" t="s">
        <v>46</v>
      </c>
      <c r="K58" t="s">
        <v>47</v>
      </c>
      <c r="L58" t="s">
        <v>24</v>
      </c>
      <c r="M58" t="s">
        <v>25</v>
      </c>
      <c r="N58" s="5" t="s">
        <v>107</v>
      </c>
      <c r="O58" s="5" t="str">
        <f t="shared" si="1"/>
        <v>Mountain-200</v>
      </c>
      <c r="P58" s="5" t="str">
        <f t="shared" si="12"/>
        <v>Silver</v>
      </c>
      <c r="Q58" s="5" t="str">
        <f t="shared" si="2"/>
        <v>SV</v>
      </c>
      <c r="R58" s="5" t="str">
        <f t="shared" si="3"/>
        <v>46</v>
      </c>
      <c r="S58">
        <v>4</v>
      </c>
      <c r="T58" s="2">
        <v>1266</v>
      </c>
      <c r="U58" s="2">
        <v>2320</v>
      </c>
      <c r="V58" s="2">
        <v>4216</v>
      </c>
      <c r="W58" s="2">
        <f t="shared" si="4"/>
        <v>5064</v>
      </c>
      <c r="X58" s="2">
        <f t="shared" si="5"/>
        <v>9280</v>
      </c>
    </row>
    <row r="59" spans="1:24" x14ac:dyDescent="0.25">
      <c r="A59" s="3" t="s">
        <v>115</v>
      </c>
      <c r="B59" s="1">
        <v>44548</v>
      </c>
      <c r="C59">
        <v>18</v>
      </c>
      <c r="D59" t="s">
        <v>20</v>
      </c>
      <c r="E59">
        <v>2021</v>
      </c>
      <c r="F59">
        <v>24</v>
      </c>
      <c r="G59" t="str">
        <f t="shared" si="0"/>
        <v>Youth</v>
      </c>
      <c r="H59" t="s">
        <v>39</v>
      </c>
      <c r="I59" t="s">
        <v>153</v>
      </c>
      <c r="J59" t="s">
        <v>83</v>
      </c>
      <c r="K59" t="s">
        <v>114</v>
      </c>
      <c r="L59" t="s">
        <v>24</v>
      </c>
      <c r="M59" t="s">
        <v>25</v>
      </c>
      <c r="N59" s="5" t="s">
        <v>50</v>
      </c>
      <c r="O59" s="5" t="str">
        <f t="shared" si="1"/>
        <v>Mountain-200</v>
      </c>
      <c r="P59" s="5" t="str">
        <f t="shared" si="12"/>
        <v>Silver</v>
      </c>
      <c r="Q59" s="5" t="str">
        <f t="shared" si="2"/>
        <v>SV</v>
      </c>
      <c r="R59" s="5" t="str">
        <f t="shared" si="3"/>
        <v>38</v>
      </c>
      <c r="S59">
        <v>3</v>
      </c>
      <c r="T59" s="2">
        <v>1266</v>
      </c>
      <c r="U59" s="2">
        <v>2320</v>
      </c>
      <c r="V59" s="2">
        <v>3162</v>
      </c>
      <c r="W59" s="2">
        <f t="shared" si="4"/>
        <v>3798</v>
      </c>
      <c r="X59" s="2">
        <f t="shared" si="5"/>
        <v>6960</v>
      </c>
    </row>
    <row r="60" spans="1:24" x14ac:dyDescent="0.25">
      <c r="A60" s="3" t="s">
        <v>116</v>
      </c>
      <c r="B60" s="1">
        <v>44548</v>
      </c>
      <c r="C60">
        <v>18</v>
      </c>
      <c r="D60" t="s">
        <v>20</v>
      </c>
      <c r="E60">
        <v>2021</v>
      </c>
      <c r="F60">
        <v>26</v>
      </c>
      <c r="G60" t="str">
        <f t="shared" si="0"/>
        <v>Young Adults</v>
      </c>
      <c r="H60" t="s">
        <v>33</v>
      </c>
      <c r="I60" t="s">
        <v>153</v>
      </c>
      <c r="J60" t="s">
        <v>27</v>
      </c>
      <c r="K60" t="s">
        <v>28</v>
      </c>
      <c r="L60" t="s">
        <v>24</v>
      </c>
      <c r="M60" t="s">
        <v>25</v>
      </c>
      <c r="N60" s="5" t="s">
        <v>36</v>
      </c>
      <c r="O60" s="5" t="str">
        <f t="shared" si="1"/>
        <v>Mountain-400</v>
      </c>
      <c r="P60" s="5" t="str">
        <f>MID(N60,14,8)</f>
        <v>W Silver</v>
      </c>
      <c r="Q60" s="5" t="str">
        <f t="shared" si="2"/>
        <v>WSV</v>
      </c>
      <c r="R60" s="5" t="str">
        <f t="shared" si="3"/>
        <v>42</v>
      </c>
      <c r="S60">
        <v>3</v>
      </c>
      <c r="T60" s="2">
        <v>420</v>
      </c>
      <c r="U60" s="2">
        <v>769</v>
      </c>
      <c r="V60" s="2">
        <v>1047</v>
      </c>
      <c r="W60" s="2">
        <f t="shared" si="4"/>
        <v>1260</v>
      </c>
      <c r="X60" s="2">
        <f t="shared" si="5"/>
        <v>2307</v>
      </c>
    </row>
    <row r="61" spans="1:24" x14ac:dyDescent="0.25">
      <c r="A61" s="3" t="s">
        <v>117</v>
      </c>
      <c r="B61" s="1">
        <v>44548</v>
      </c>
      <c r="C61">
        <v>18</v>
      </c>
      <c r="D61" t="s">
        <v>20</v>
      </c>
      <c r="E61">
        <v>2021</v>
      </c>
      <c r="F61">
        <v>39</v>
      </c>
      <c r="G61" t="str">
        <f t="shared" si="0"/>
        <v>Adult</v>
      </c>
      <c r="H61" t="s">
        <v>21</v>
      </c>
      <c r="I61" t="s">
        <v>154</v>
      </c>
      <c r="J61" t="s">
        <v>22</v>
      </c>
      <c r="K61" t="s">
        <v>23</v>
      </c>
      <c r="L61" t="s">
        <v>24</v>
      </c>
      <c r="M61" t="s">
        <v>25</v>
      </c>
      <c r="N61" s="5" t="s">
        <v>57</v>
      </c>
      <c r="O61" s="5" t="str">
        <f t="shared" si="1"/>
        <v>Mountain-200</v>
      </c>
      <c r="P61" s="5" t="str">
        <f>MID(N61,14,5)</f>
        <v>Black</v>
      </c>
      <c r="Q61" s="5" t="str">
        <f t="shared" si="2"/>
        <v>BK</v>
      </c>
      <c r="R61" s="5" t="str">
        <f t="shared" si="3"/>
        <v>42</v>
      </c>
      <c r="S61">
        <v>3</v>
      </c>
      <c r="T61" s="2">
        <v>1252</v>
      </c>
      <c r="U61" s="2">
        <v>2295</v>
      </c>
      <c r="V61" s="2">
        <v>3129</v>
      </c>
      <c r="W61" s="2">
        <f t="shared" si="4"/>
        <v>3756</v>
      </c>
      <c r="X61" s="2">
        <f t="shared" si="5"/>
        <v>6885</v>
      </c>
    </row>
    <row r="62" spans="1:24" x14ac:dyDescent="0.25">
      <c r="A62" s="3" t="s">
        <v>118</v>
      </c>
      <c r="B62" s="1">
        <v>44548</v>
      </c>
      <c r="C62">
        <v>18</v>
      </c>
      <c r="D62" t="s">
        <v>20</v>
      </c>
      <c r="E62">
        <v>2021</v>
      </c>
      <c r="F62">
        <v>26</v>
      </c>
      <c r="G62" t="str">
        <f t="shared" si="0"/>
        <v>Young Adults</v>
      </c>
      <c r="H62" t="s">
        <v>33</v>
      </c>
      <c r="I62" t="s">
        <v>154</v>
      </c>
      <c r="J62" t="s">
        <v>83</v>
      </c>
      <c r="K62" t="s">
        <v>84</v>
      </c>
      <c r="L62" t="s">
        <v>24</v>
      </c>
      <c r="M62" t="s">
        <v>25</v>
      </c>
      <c r="N62" s="5" t="s">
        <v>26</v>
      </c>
      <c r="O62" s="5" t="str">
        <f t="shared" si="1"/>
        <v>Mountain-200</v>
      </c>
      <c r="P62" s="5" t="str">
        <f>MID(N62,14,5)</f>
        <v>Black</v>
      </c>
      <c r="Q62" s="5" t="str">
        <f t="shared" si="2"/>
        <v>BK</v>
      </c>
      <c r="R62" s="5" t="str">
        <f t="shared" si="3"/>
        <v>46</v>
      </c>
      <c r="S62">
        <v>1</v>
      </c>
      <c r="T62" s="2">
        <v>1252</v>
      </c>
      <c r="U62" s="2">
        <v>2295</v>
      </c>
      <c r="V62" s="2">
        <v>1043</v>
      </c>
      <c r="W62" s="2">
        <f t="shared" si="4"/>
        <v>1252</v>
      </c>
      <c r="X62" s="2">
        <f t="shared" si="5"/>
        <v>2295</v>
      </c>
    </row>
    <row r="63" spans="1:24" x14ac:dyDescent="0.25">
      <c r="A63" s="3" t="s">
        <v>119</v>
      </c>
      <c r="B63" s="1">
        <v>44548</v>
      </c>
      <c r="C63">
        <v>18</v>
      </c>
      <c r="D63" t="s">
        <v>20</v>
      </c>
      <c r="E63">
        <v>2021</v>
      </c>
      <c r="F63">
        <v>36</v>
      </c>
      <c r="G63" t="str">
        <f t="shared" si="0"/>
        <v>Adult</v>
      </c>
      <c r="H63" t="s">
        <v>21</v>
      </c>
      <c r="I63" t="s">
        <v>154</v>
      </c>
      <c r="J63" t="s">
        <v>22</v>
      </c>
      <c r="K63" t="s">
        <v>42</v>
      </c>
      <c r="L63" t="s">
        <v>24</v>
      </c>
      <c r="M63" t="s">
        <v>25</v>
      </c>
      <c r="N63" s="5" t="s">
        <v>50</v>
      </c>
      <c r="O63" s="5" t="str">
        <f t="shared" si="1"/>
        <v>Mountain-200</v>
      </c>
      <c r="P63" s="5" t="str">
        <f t="shared" ref="P63:P64" si="13">MID(N63,14,6)</f>
        <v>Silver</v>
      </c>
      <c r="Q63" s="5" t="str">
        <f t="shared" si="2"/>
        <v>SV</v>
      </c>
      <c r="R63" s="5" t="str">
        <f t="shared" si="3"/>
        <v>38</v>
      </c>
      <c r="S63">
        <v>1</v>
      </c>
      <c r="T63" s="2">
        <v>1266</v>
      </c>
      <c r="U63" s="2">
        <v>2320</v>
      </c>
      <c r="V63" s="2">
        <v>1054</v>
      </c>
      <c r="W63" s="2">
        <f t="shared" si="4"/>
        <v>1266</v>
      </c>
      <c r="X63" s="2">
        <f t="shared" si="5"/>
        <v>2320</v>
      </c>
    </row>
    <row r="64" spans="1:24" x14ac:dyDescent="0.25">
      <c r="A64" s="3" t="s">
        <v>121</v>
      </c>
      <c r="B64" s="1">
        <v>44549</v>
      </c>
      <c r="C64">
        <v>19</v>
      </c>
      <c r="D64" t="s">
        <v>20</v>
      </c>
      <c r="E64">
        <v>2021</v>
      </c>
      <c r="F64">
        <v>17</v>
      </c>
      <c r="G64" t="str">
        <f t="shared" si="0"/>
        <v>Youth</v>
      </c>
      <c r="H64" t="s">
        <v>39</v>
      </c>
      <c r="I64" t="s">
        <v>154</v>
      </c>
      <c r="J64" t="s">
        <v>83</v>
      </c>
      <c r="K64" t="s">
        <v>120</v>
      </c>
      <c r="L64" t="s">
        <v>24</v>
      </c>
      <c r="M64" t="s">
        <v>25</v>
      </c>
      <c r="N64" s="5" t="s">
        <v>107</v>
      </c>
      <c r="O64" s="5" t="str">
        <f t="shared" si="1"/>
        <v>Mountain-200</v>
      </c>
      <c r="P64" s="5" t="str">
        <f t="shared" si="13"/>
        <v>Silver</v>
      </c>
      <c r="Q64" s="5" t="str">
        <f t="shared" si="2"/>
        <v>SV</v>
      </c>
      <c r="R64" s="5" t="str">
        <f t="shared" si="3"/>
        <v>46</v>
      </c>
      <c r="S64">
        <v>4</v>
      </c>
      <c r="T64" s="2">
        <v>1266</v>
      </c>
      <c r="U64" s="2">
        <v>2320</v>
      </c>
      <c r="V64" s="2">
        <v>4216</v>
      </c>
      <c r="W64" s="2">
        <f t="shared" si="4"/>
        <v>5064</v>
      </c>
      <c r="X64" s="2">
        <f t="shared" si="5"/>
        <v>9280</v>
      </c>
    </row>
    <row r="65" spans="1:24" x14ac:dyDescent="0.25">
      <c r="A65" s="3" t="s">
        <v>123</v>
      </c>
      <c r="B65" s="1">
        <v>44549</v>
      </c>
      <c r="C65">
        <v>19</v>
      </c>
      <c r="D65" t="s">
        <v>20</v>
      </c>
      <c r="E65">
        <v>2021</v>
      </c>
      <c r="F65">
        <v>19</v>
      </c>
      <c r="G65" t="str">
        <f t="shared" si="0"/>
        <v>Youth</v>
      </c>
      <c r="H65" t="s">
        <v>39</v>
      </c>
      <c r="I65" t="s">
        <v>153</v>
      </c>
      <c r="J65" t="s">
        <v>34</v>
      </c>
      <c r="K65" t="s">
        <v>70</v>
      </c>
      <c r="L65" t="s">
        <v>24</v>
      </c>
      <c r="M65" t="s">
        <v>25</v>
      </c>
      <c r="N65" s="5" t="s">
        <v>122</v>
      </c>
      <c r="O65" s="5" t="str">
        <f t="shared" si="1"/>
        <v>Mountain-500</v>
      </c>
      <c r="P65" s="5" t="str">
        <f>MID(N65,14,5)</f>
        <v>Black</v>
      </c>
      <c r="Q65" s="5" t="str">
        <f t="shared" si="2"/>
        <v>BK</v>
      </c>
      <c r="R65" s="5" t="str">
        <f t="shared" si="3"/>
        <v>44</v>
      </c>
      <c r="S65">
        <v>4</v>
      </c>
      <c r="T65" s="2">
        <v>295</v>
      </c>
      <c r="U65" s="2">
        <v>540</v>
      </c>
      <c r="V65" s="2">
        <v>980</v>
      </c>
      <c r="W65" s="2">
        <f t="shared" si="4"/>
        <v>1180</v>
      </c>
      <c r="X65" s="2">
        <f t="shared" si="5"/>
        <v>2160</v>
      </c>
    </row>
    <row r="66" spans="1:24" x14ac:dyDescent="0.25">
      <c r="A66" s="3" t="s">
        <v>124</v>
      </c>
      <c r="B66" s="1">
        <v>44549</v>
      </c>
      <c r="C66">
        <v>19</v>
      </c>
      <c r="D66" t="s">
        <v>20</v>
      </c>
      <c r="E66">
        <v>2021</v>
      </c>
      <c r="F66">
        <v>25</v>
      </c>
      <c r="G66" t="str">
        <f t="shared" si="0"/>
        <v>Young Adults</v>
      </c>
      <c r="H66" t="s">
        <v>33</v>
      </c>
      <c r="I66" t="s">
        <v>154</v>
      </c>
      <c r="J66" t="s">
        <v>83</v>
      </c>
      <c r="K66" t="s">
        <v>84</v>
      </c>
      <c r="L66" t="s">
        <v>24</v>
      </c>
      <c r="M66" t="s">
        <v>25</v>
      </c>
      <c r="N66" s="5" t="s">
        <v>40</v>
      </c>
      <c r="O66" s="5" t="str">
        <f t="shared" si="1"/>
        <v>Mountain-200</v>
      </c>
      <c r="P66" s="5" t="str">
        <f>MID(N66,14,5)</f>
        <v>Black</v>
      </c>
      <c r="Q66" s="5" t="str">
        <f t="shared" si="2"/>
        <v>BK</v>
      </c>
      <c r="R66" s="5" t="str">
        <f t="shared" si="3"/>
        <v>38</v>
      </c>
      <c r="S66">
        <v>4</v>
      </c>
      <c r="T66" s="2">
        <v>1252</v>
      </c>
      <c r="U66" s="2">
        <v>2295</v>
      </c>
      <c r="V66" s="2">
        <v>4172</v>
      </c>
      <c r="W66" s="2">
        <f t="shared" si="4"/>
        <v>5008</v>
      </c>
      <c r="X66" s="2">
        <f t="shared" si="5"/>
        <v>9180</v>
      </c>
    </row>
    <row r="67" spans="1:24" x14ac:dyDescent="0.25">
      <c r="A67" s="3" t="s">
        <v>126</v>
      </c>
      <c r="B67" s="1">
        <v>44549</v>
      </c>
      <c r="C67">
        <v>19</v>
      </c>
      <c r="D67" t="s">
        <v>20</v>
      </c>
      <c r="E67">
        <v>2021</v>
      </c>
      <c r="F67">
        <v>35</v>
      </c>
      <c r="G67" t="str">
        <f t="shared" ref="G67:G90" si="14">IF(F67&lt;25,"Youth",IF(F67&gt;=35,"Adult","Young Adults"))</f>
        <v>Adult</v>
      </c>
      <c r="H67" t="s">
        <v>21</v>
      </c>
      <c r="I67" t="s">
        <v>153</v>
      </c>
      <c r="J67" t="s">
        <v>22</v>
      </c>
      <c r="K67" t="s">
        <v>66</v>
      </c>
      <c r="L67" t="s">
        <v>24</v>
      </c>
      <c r="M67" t="s">
        <v>25</v>
      </c>
      <c r="N67" s="5" t="s">
        <v>125</v>
      </c>
      <c r="O67" s="5" t="str">
        <f t="shared" ref="O67:O90" si="15">LEFT(N67,12)</f>
        <v>Mountain-100</v>
      </c>
      <c r="P67" s="5" t="str">
        <f>MID(N67,14,5)</f>
        <v>Black</v>
      </c>
      <c r="Q67" s="5" t="str">
        <f t="shared" ref="Q67:Q90" si="16">VLOOKUP(P67,AA$4:AB$6,2)</f>
        <v>BK</v>
      </c>
      <c r="R67" s="5" t="str">
        <f t="shared" ref="R67:R90" si="17">RIGHT(N67,2)</f>
        <v>48</v>
      </c>
      <c r="S67">
        <v>4</v>
      </c>
      <c r="T67" s="2">
        <v>1898</v>
      </c>
      <c r="U67" s="2">
        <v>3375</v>
      </c>
      <c r="V67" s="2">
        <v>5908</v>
      </c>
      <c r="W67" s="2">
        <f t="shared" si="4"/>
        <v>7592</v>
      </c>
      <c r="X67" s="2">
        <f t="shared" si="5"/>
        <v>13500</v>
      </c>
    </row>
    <row r="68" spans="1:24" x14ac:dyDescent="0.25">
      <c r="A68" s="3" t="s">
        <v>127</v>
      </c>
      <c r="B68" s="1">
        <v>44549</v>
      </c>
      <c r="C68">
        <v>19</v>
      </c>
      <c r="D68" t="s">
        <v>20</v>
      </c>
      <c r="E68">
        <v>2021</v>
      </c>
      <c r="F68">
        <v>37</v>
      </c>
      <c r="G68" t="str">
        <f t="shared" si="14"/>
        <v>Adult</v>
      </c>
      <c r="H68" t="s">
        <v>21</v>
      </c>
      <c r="I68" t="s">
        <v>154</v>
      </c>
      <c r="J68" t="s">
        <v>22</v>
      </c>
      <c r="K68" t="s">
        <v>66</v>
      </c>
      <c r="L68" t="s">
        <v>24</v>
      </c>
      <c r="M68" t="s">
        <v>25</v>
      </c>
      <c r="N68" s="5" t="s">
        <v>40</v>
      </c>
      <c r="O68" s="5" t="str">
        <f t="shared" si="15"/>
        <v>Mountain-200</v>
      </c>
      <c r="P68" s="5" t="str">
        <f>MID(N68,14,5)</f>
        <v>Black</v>
      </c>
      <c r="Q68" s="5" t="str">
        <f t="shared" si="16"/>
        <v>BK</v>
      </c>
      <c r="R68" s="5" t="str">
        <f t="shared" si="17"/>
        <v>38</v>
      </c>
      <c r="S68">
        <v>4</v>
      </c>
      <c r="T68" s="2">
        <v>1252</v>
      </c>
      <c r="U68" s="2">
        <v>2295</v>
      </c>
      <c r="V68" s="2">
        <v>4172</v>
      </c>
      <c r="W68" s="2">
        <f t="shared" ref="W68:W90" si="18">S68*T68</f>
        <v>5008</v>
      </c>
      <c r="X68" s="2">
        <f t="shared" ref="X68:X90" si="19">S68*U68</f>
        <v>9180</v>
      </c>
    </row>
    <row r="69" spans="1:24" x14ac:dyDescent="0.25">
      <c r="A69" s="3" t="s">
        <v>128</v>
      </c>
      <c r="B69" s="1">
        <v>44549</v>
      </c>
      <c r="C69">
        <v>19</v>
      </c>
      <c r="D69" t="s">
        <v>20</v>
      </c>
      <c r="E69">
        <v>2021</v>
      </c>
      <c r="F69">
        <v>39</v>
      </c>
      <c r="G69" t="str">
        <f t="shared" si="14"/>
        <v>Adult</v>
      </c>
      <c r="H69" t="s">
        <v>21</v>
      </c>
      <c r="I69" t="s">
        <v>153</v>
      </c>
      <c r="J69" t="s">
        <v>22</v>
      </c>
      <c r="K69" t="s">
        <v>23</v>
      </c>
      <c r="L69" t="s">
        <v>24</v>
      </c>
      <c r="M69" t="s">
        <v>25</v>
      </c>
      <c r="N69" s="5" t="s">
        <v>26</v>
      </c>
      <c r="O69" s="5" t="str">
        <f t="shared" si="15"/>
        <v>Mountain-200</v>
      </c>
      <c r="P69" s="5" t="str">
        <f>MID(N69,14,5)</f>
        <v>Black</v>
      </c>
      <c r="Q69" s="5" t="str">
        <f t="shared" si="16"/>
        <v>BK</v>
      </c>
      <c r="R69" s="5" t="str">
        <f t="shared" si="17"/>
        <v>46</v>
      </c>
      <c r="S69">
        <v>4</v>
      </c>
      <c r="T69" s="2">
        <v>1252</v>
      </c>
      <c r="U69" s="2">
        <v>2295</v>
      </c>
      <c r="V69" s="2">
        <v>4172</v>
      </c>
      <c r="W69" s="2">
        <f t="shared" si="18"/>
        <v>5008</v>
      </c>
      <c r="X69" s="2">
        <f t="shared" si="19"/>
        <v>9180</v>
      </c>
    </row>
    <row r="70" spans="1:24" x14ac:dyDescent="0.25">
      <c r="A70" s="3" t="s">
        <v>129</v>
      </c>
      <c r="B70" s="1">
        <v>44549</v>
      </c>
      <c r="C70">
        <v>19</v>
      </c>
      <c r="D70" t="s">
        <v>20</v>
      </c>
      <c r="E70">
        <v>2021</v>
      </c>
      <c r="F70">
        <v>63</v>
      </c>
      <c r="G70" t="str">
        <f t="shared" si="14"/>
        <v>Adult</v>
      </c>
      <c r="H70" t="s">
        <v>21</v>
      </c>
      <c r="I70" t="s">
        <v>153</v>
      </c>
      <c r="J70" t="s">
        <v>34</v>
      </c>
      <c r="K70" t="s">
        <v>49</v>
      </c>
      <c r="L70" t="s">
        <v>24</v>
      </c>
      <c r="M70" t="s">
        <v>25</v>
      </c>
      <c r="N70" s="5" t="s">
        <v>26</v>
      </c>
      <c r="O70" s="5" t="str">
        <f t="shared" si="15"/>
        <v>Mountain-200</v>
      </c>
      <c r="P70" s="5" t="str">
        <f>MID(N70,14,5)</f>
        <v>Black</v>
      </c>
      <c r="Q70" s="5" t="str">
        <f t="shared" si="16"/>
        <v>BK</v>
      </c>
      <c r="R70" s="5" t="str">
        <f t="shared" si="17"/>
        <v>46</v>
      </c>
      <c r="S70">
        <v>4</v>
      </c>
      <c r="T70" s="2">
        <v>1252</v>
      </c>
      <c r="U70" s="2">
        <v>2295</v>
      </c>
      <c r="V70" s="2">
        <v>4172</v>
      </c>
      <c r="W70" s="2">
        <f t="shared" si="18"/>
        <v>5008</v>
      </c>
      <c r="X70" s="2">
        <f t="shared" si="19"/>
        <v>9180</v>
      </c>
    </row>
    <row r="71" spans="1:24" x14ac:dyDescent="0.25">
      <c r="A71" s="3" t="s">
        <v>131</v>
      </c>
      <c r="B71" s="1">
        <v>44549</v>
      </c>
      <c r="C71">
        <v>19</v>
      </c>
      <c r="D71" t="s">
        <v>20</v>
      </c>
      <c r="E71">
        <v>2021</v>
      </c>
      <c r="F71">
        <v>18</v>
      </c>
      <c r="G71" t="str">
        <f t="shared" si="14"/>
        <v>Youth</v>
      </c>
      <c r="H71" t="s">
        <v>39</v>
      </c>
      <c r="I71" t="s">
        <v>154</v>
      </c>
      <c r="J71" t="s">
        <v>34</v>
      </c>
      <c r="K71" t="s">
        <v>130</v>
      </c>
      <c r="L71" t="s">
        <v>24</v>
      </c>
      <c r="M71" t="s">
        <v>25</v>
      </c>
      <c r="N71" s="5" t="s">
        <v>78</v>
      </c>
      <c r="O71" s="5" t="str">
        <f t="shared" si="15"/>
        <v>Mountain-500</v>
      </c>
      <c r="P71" s="5" t="str">
        <f>MID(N71,14,5)</f>
        <v>Black</v>
      </c>
      <c r="Q71" s="5" t="str">
        <f t="shared" si="16"/>
        <v>BK</v>
      </c>
      <c r="R71" s="5" t="str">
        <f t="shared" si="17"/>
        <v>40</v>
      </c>
      <c r="S71">
        <v>2</v>
      </c>
      <c r="T71" s="2">
        <v>295</v>
      </c>
      <c r="U71" s="2">
        <v>540</v>
      </c>
      <c r="V71" s="2">
        <v>490</v>
      </c>
      <c r="W71" s="2">
        <f t="shared" si="18"/>
        <v>590</v>
      </c>
      <c r="X71" s="2">
        <f t="shared" si="19"/>
        <v>1080</v>
      </c>
    </row>
    <row r="72" spans="1:24" x14ac:dyDescent="0.25">
      <c r="A72" s="3" t="s">
        <v>133</v>
      </c>
      <c r="B72" s="1">
        <v>44549</v>
      </c>
      <c r="C72">
        <v>19</v>
      </c>
      <c r="D72" t="s">
        <v>20</v>
      </c>
      <c r="E72">
        <v>2021</v>
      </c>
      <c r="F72">
        <v>56</v>
      </c>
      <c r="G72" t="str">
        <f t="shared" si="14"/>
        <v>Adult</v>
      </c>
      <c r="H72" t="s">
        <v>21</v>
      </c>
      <c r="I72" t="s">
        <v>153</v>
      </c>
      <c r="J72" t="s">
        <v>46</v>
      </c>
      <c r="K72" t="s">
        <v>132</v>
      </c>
      <c r="L72" t="s">
        <v>24</v>
      </c>
      <c r="M72" t="s">
        <v>25</v>
      </c>
      <c r="N72" s="5" t="s">
        <v>26</v>
      </c>
      <c r="O72" s="5" t="str">
        <f t="shared" si="15"/>
        <v>Mountain-200</v>
      </c>
      <c r="P72" s="5" t="str">
        <f>MID(N72,14,5)</f>
        <v>Black</v>
      </c>
      <c r="Q72" s="5" t="str">
        <f t="shared" si="16"/>
        <v>BK</v>
      </c>
      <c r="R72" s="5" t="str">
        <f t="shared" si="17"/>
        <v>46</v>
      </c>
      <c r="S72">
        <v>2</v>
      </c>
      <c r="T72" s="2">
        <v>1252</v>
      </c>
      <c r="U72" s="2">
        <v>2295</v>
      </c>
      <c r="V72" s="2">
        <v>2086</v>
      </c>
      <c r="W72" s="2">
        <f t="shared" si="18"/>
        <v>2504</v>
      </c>
      <c r="X72" s="2">
        <f t="shared" si="19"/>
        <v>4590</v>
      </c>
    </row>
    <row r="73" spans="1:24" x14ac:dyDescent="0.25">
      <c r="A73" s="3" t="s">
        <v>134</v>
      </c>
      <c r="B73" s="1">
        <v>44549</v>
      </c>
      <c r="C73">
        <v>19</v>
      </c>
      <c r="D73" t="s">
        <v>20</v>
      </c>
      <c r="E73">
        <v>2021</v>
      </c>
      <c r="F73">
        <v>39</v>
      </c>
      <c r="G73" t="str">
        <f t="shared" si="14"/>
        <v>Adult</v>
      </c>
      <c r="H73" t="s">
        <v>21</v>
      </c>
      <c r="I73" t="s">
        <v>153</v>
      </c>
      <c r="J73" t="s">
        <v>22</v>
      </c>
      <c r="K73" t="s">
        <v>42</v>
      </c>
      <c r="L73" t="s">
        <v>24</v>
      </c>
      <c r="M73" t="s">
        <v>25</v>
      </c>
      <c r="N73" s="5" t="s">
        <v>50</v>
      </c>
      <c r="O73" s="5" t="str">
        <f t="shared" si="15"/>
        <v>Mountain-200</v>
      </c>
      <c r="P73" s="5" t="str">
        <f>MID(N73,14,6)</f>
        <v>Silver</v>
      </c>
      <c r="Q73" s="5" t="str">
        <f t="shared" si="16"/>
        <v>SV</v>
      </c>
      <c r="R73" s="5" t="str">
        <f t="shared" si="17"/>
        <v>38</v>
      </c>
      <c r="S73">
        <v>1</v>
      </c>
      <c r="T73" s="2">
        <v>1266</v>
      </c>
      <c r="U73" s="2">
        <v>2320</v>
      </c>
      <c r="V73" s="2">
        <v>1054</v>
      </c>
      <c r="W73" s="2">
        <f t="shared" si="18"/>
        <v>1266</v>
      </c>
      <c r="X73" s="2">
        <f t="shared" si="19"/>
        <v>2320</v>
      </c>
    </row>
    <row r="74" spans="1:24" x14ac:dyDescent="0.25">
      <c r="A74" s="3" t="s">
        <v>135</v>
      </c>
      <c r="B74" s="1">
        <v>44550</v>
      </c>
      <c r="C74">
        <v>20</v>
      </c>
      <c r="D74" t="s">
        <v>20</v>
      </c>
      <c r="E74">
        <v>2021</v>
      </c>
      <c r="F74">
        <v>33</v>
      </c>
      <c r="G74" t="str">
        <f t="shared" si="14"/>
        <v>Young Adults</v>
      </c>
      <c r="H74" t="s">
        <v>33</v>
      </c>
      <c r="I74" t="s">
        <v>153</v>
      </c>
      <c r="J74" t="s">
        <v>34</v>
      </c>
      <c r="K74" t="s">
        <v>70</v>
      </c>
      <c r="L74" t="s">
        <v>24</v>
      </c>
      <c r="M74" t="s">
        <v>25</v>
      </c>
      <c r="N74" s="5" t="s">
        <v>71</v>
      </c>
      <c r="O74" s="5" t="str">
        <f t="shared" si="15"/>
        <v>Mountain-100</v>
      </c>
      <c r="P74" s="5" t="str">
        <f>MID(N74,14,5)</f>
        <v>Black</v>
      </c>
      <c r="Q74" s="5" t="str">
        <f t="shared" si="16"/>
        <v>BK</v>
      </c>
      <c r="R74" s="5" t="str">
        <f t="shared" si="17"/>
        <v>38</v>
      </c>
      <c r="S74">
        <v>4</v>
      </c>
      <c r="T74" s="2">
        <v>1898</v>
      </c>
      <c r="U74" s="2">
        <v>3375</v>
      </c>
      <c r="V74" s="2">
        <v>5908</v>
      </c>
      <c r="W74" s="2">
        <f t="shared" si="18"/>
        <v>7592</v>
      </c>
      <c r="X74" s="2">
        <f t="shared" si="19"/>
        <v>13500</v>
      </c>
    </row>
    <row r="75" spans="1:24" x14ac:dyDescent="0.25">
      <c r="A75" s="3" t="s">
        <v>136</v>
      </c>
      <c r="B75" s="1">
        <v>44550</v>
      </c>
      <c r="C75">
        <v>20</v>
      </c>
      <c r="D75" t="s">
        <v>20</v>
      </c>
      <c r="E75">
        <v>2021</v>
      </c>
      <c r="F75">
        <v>57</v>
      </c>
      <c r="G75" t="str">
        <f t="shared" si="14"/>
        <v>Adult</v>
      </c>
      <c r="H75" t="s">
        <v>21</v>
      </c>
      <c r="I75" t="s">
        <v>154</v>
      </c>
      <c r="J75" t="s">
        <v>34</v>
      </c>
      <c r="K75" t="s">
        <v>49</v>
      </c>
      <c r="L75" t="s">
        <v>24</v>
      </c>
      <c r="M75" t="s">
        <v>25</v>
      </c>
      <c r="N75" s="5" t="s">
        <v>26</v>
      </c>
      <c r="O75" s="5" t="str">
        <f t="shared" si="15"/>
        <v>Mountain-200</v>
      </c>
      <c r="P75" s="5" t="str">
        <f>MID(N75,14,5)</f>
        <v>Black</v>
      </c>
      <c r="Q75" s="5" t="str">
        <f t="shared" si="16"/>
        <v>BK</v>
      </c>
      <c r="R75" s="5" t="str">
        <f t="shared" si="17"/>
        <v>46</v>
      </c>
      <c r="S75">
        <v>4</v>
      </c>
      <c r="T75" s="2">
        <v>1252</v>
      </c>
      <c r="U75" s="2">
        <v>2295</v>
      </c>
      <c r="V75" s="2">
        <v>4172</v>
      </c>
      <c r="W75" s="2">
        <f t="shared" si="18"/>
        <v>5008</v>
      </c>
      <c r="X75" s="2">
        <f t="shared" si="19"/>
        <v>9180</v>
      </c>
    </row>
    <row r="76" spans="1:24" x14ac:dyDescent="0.25">
      <c r="A76" s="3" t="s">
        <v>138</v>
      </c>
      <c r="B76" s="1">
        <v>44550</v>
      </c>
      <c r="C76">
        <v>20</v>
      </c>
      <c r="D76" t="s">
        <v>20</v>
      </c>
      <c r="E76">
        <v>2021</v>
      </c>
      <c r="F76">
        <v>29</v>
      </c>
      <c r="G76" t="str">
        <f t="shared" si="14"/>
        <v>Young Adults</v>
      </c>
      <c r="H76" t="s">
        <v>33</v>
      </c>
      <c r="I76" t="s">
        <v>154</v>
      </c>
      <c r="J76" t="s">
        <v>54</v>
      </c>
      <c r="K76" t="s">
        <v>55</v>
      </c>
      <c r="L76" t="s">
        <v>24</v>
      </c>
      <c r="M76" t="s">
        <v>25</v>
      </c>
      <c r="N76" s="5" t="s">
        <v>137</v>
      </c>
      <c r="O76" s="5" t="str">
        <f t="shared" si="15"/>
        <v>Mountain-500</v>
      </c>
      <c r="P76" s="5" t="str">
        <f>MID(N76,14,5)</f>
        <v>Black</v>
      </c>
      <c r="Q76" s="5" t="str">
        <f t="shared" si="16"/>
        <v>BK</v>
      </c>
      <c r="R76" s="5" t="str">
        <f t="shared" si="17"/>
        <v>52</v>
      </c>
      <c r="S76">
        <v>3</v>
      </c>
      <c r="T76" s="2">
        <v>295</v>
      </c>
      <c r="U76" s="2">
        <v>540</v>
      </c>
      <c r="V76" s="2">
        <v>735</v>
      </c>
      <c r="W76" s="2">
        <f t="shared" si="18"/>
        <v>885</v>
      </c>
      <c r="X76" s="2">
        <f t="shared" si="19"/>
        <v>1620</v>
      </c>
    </row>
    <row r="77" spans="1:24" x14ac:dyDescent="0.25">
      <c r="A77" s="3" t="s">
        <v>139</v>
      </c>
      <c r="B77" s="1">
        <v>44550</v>
      </c>
      <c r="C77">
        <v>20</v>
      </c>
      <c r="D77" t="s">
        <v>20</v>
      </c>
      <c r="E77">
        <v>2021</v>
      </c>
      <c r="F77">
        <v>35</v>
      </c>
      <c r="G77" t="str">
        <f t="shared" si="14"/>
        <v>Adult</v>
      </c>
      <c r="H77" t="s">
        <v>21</v>
      </c>
      <c r="I77" t="s">
        <v>153</v>
      </c>
      <c r="J77" t="s">
        <v>34</v>
      </c>
      <c r="K77" t="s">
        <v>49</v>
      </c>
      <c r="L77" t="s">
        <v>24</v>
      </c>
      <c r="M77" t="s">
        <v>25</v>
      </c>
      <c r="N77" s="5" t="s">
        <v>50</v>
      </c>
      <c r="O77" s="5" t="str">
        <f t="shared" si="15"/>
        <v>Mountain-200</v>
      </c>
      <c r="P77" s="5" t="str">
        <f t="shared" ref="P77:P79" si="20">MID(N77,14,6)</f>
        <v>Silver</v>
      </c>
      <c r="Q77" s="5" t="str">
        <f t="shared" si="16"/>
        <v>SV</v>
      </c>
      <c r="R77" s="5" t="str">
        <f t="shared" si="17"/>
        <v>38</v>
      </c>
      <c r="S77">
        <v>1</v>
      </c>
      <c r="T77" s="2">
        <v>1266</v>
      </c>
      <c r="U77" s="2">
        <v>2320</v>
      </c>
      <c r="V77" s="2">
        <v>1054</v>
      </c>
      <c r="W77" s="2">
        <f t="shared" si="18"/>
        <v>1266</v>
      </c>
      <c r="X77" s="2">
        <f t="shared" si="19"/>
        <v>2320</v>
      </c>
    </row>
    <row r="78" spans="1:24" x14ac:dyDescent="0.25">
      <c r="A78" s="3" t="s">
        <v>140</v>
      </c>
      <c r="B78" s="1">
        <v>44550</v>
      </c>
      <c r="C78">
        <v>20</v>
      </c>
      <c r="D78" t="s">
        <v>20</v>
      </c>
      <c r="E78">
        <v>2021</v>
      </c>
      <c r="F78">
        <v>35</v>
      </c>
      <c r="G78" t="str">
        <f t="shared" si="14"/>
        <v>Adult</v>
      </c>
      <c r="H78" t="s">
        <v>21</v>
      </c>
      <c r="I78" t="s">
        <v>154</v>
      </c>
      <c r="J78" t="s">
        <v>34</v>
      </c>
      <c r="K78" t="s">
        <v>70</v>
      </c>
      <c r="L78" t="s">
        <v>24</v>
      </c>
      <c r="M78" t="s">
        <v>25</v>
      </c>
      <c r="N78" s="5" t="s">
        <v>50</v>
      </c>
      <c r="O78" s="5" t="str">
        <f t="shared" si="15"/>
        <v>Mountain-200</v>
      </c>
      <c r="P78" s="5" t="str">
        <f t="shared" si="20"/>
        <v>Silver</v>
      </c>
      <c r="Q78" s="5" t="str">
        <f t="shared" si="16"/>
        <v>SV</v>
      </c>
      <c r="R78" s="5" t="str">
        <f t="shared" si="17"/>
        <v>38</v>
      </c>
      <c r="S78">
        <v>1</v>
      </c>
      <c r="T78" s="2">
        <v>1266</v>
      </c>
      <c r="U78" s="2">
        <v>2320</v>
      </c>
      <c r="V78" s="2">
        <v>1054</v>
      </c>
      <c r="W78" s="2">
        <f t="shared" si="18"/>
        <v>1266</v>
      </c>
      <c r="X78" s="2">
        <f t="shared" si="19"/>
        <v>2320</v>
      </c>
    </row>
    <row r="79" spans="1:24" x14ac:dyDescent="0.25">
      <c r="A79" s="3" t="s">
        <v>142</v>
      </c>
      <c r="B79" s="1">
        <v>44551</v>
      </c>
      <c r="C79">
        <v>21</v>
      </c>
      <c r="D79" t="s">
        <v>20</v>
      </c>
      <c r="E79">
        <v>2021</v>
      </c>
      <c r="F79">
        <v>26</v>
      </c>
      <c r="G79" t="str">
        <f t="shared" si="14"/>
        <v>Young Adults</v>
      </c>
      <c r="H79" t="s">
        <v>33</v>
      </c>
      <c r="I79" t="s">
        <v>154</v>
      </c>
      <c r="J79" t="s">
        <v>83</v>
      </c>
      <c r="K79" t="s">
        <v>141</v>
      </c>
      <c r="L79" t="s">
        <v>24</v>
      </c>
      <c r="M79" t="s">
        <v>25</v>
      </c>
      <c r="N79" s="5" t="s">
        <v>50</v>
      </c>
      <c r="O79" s="5" t="str">
        <f t="shared" si="15"/>
        <v>Mountain-200</v>
      </c>
      <c r="P79" s="5" t="str">
        <f t="shared" si="20"/>
        <v>Silver</v>
      </c>
      <c r="Q79" s="5" t="str">
        <f t="shared" si="16"/>
        <v>SV</v>
      </c>
      <c r="R79" s="5" t="str">
        <f t="shared" si="17"/>
        <v>38</v>
      </c>
      <c r="S79">
        <v>3</v>
      </c>
      <c r="T79" s="2">
        <v>1266</v>
      </c>
      <c r="U79" s="2">
        <v>2320</v>
      </c>
      <c r="V79" s="2">
        <v>3162</v>
      </c>
      <c r="W79" s="2">
        <f t="shared" si="18"/>
        <v>3798</v>
      </c>
      <c r="X79" s="2">
        <f t="shared" si="19"/>
        <v>6960</v>
      </c>
    </row>
    <row r="80" spans="1:24" x14ac:dyDescent="0.25">
      <c r="A80" s="3" t="s">
        <v>143</v>
      </c>
      <c r="B80" s="1">
        <v>44551</v>
      </c>
      <c r="C80">
        <v>21</v>
      </c>
      <c r="D80" t="s">
        <v>20</v>
      </c>
      <c r="E80">
        <v>2021</v>
      </c>
      <c r="F80">
        <v>23</v>
      </c>
      <c r="G80" t="str">
        <f t="shared" si="14"/>
        <v>Youth</v>
      </c>
      <c r="H80" t="s">
        <v>39</v>
      </c>
      <c r="I80" t="s">
        <v>154</v>
      </c>
      <c r="J80" t="s">
        <v>27</v>
      </c>
      <c r="K80" t="s">
        <v>28</v>
      </c>
      <c r="L80" t="s">
        <v>24</v>
      </c>
      <c r="M80" t="s">
        <v>25</v>
      </c>
      <c r="N80" s="5" t="s">
        <v>31</v>
      </c>
      <c r="O80" s="5" t="str">
        <f t="shared" si="15"/>
        <v>Mountain-400</v>
      </c>
      <c r="P80" s="5" t="str">
        <f>MID(N80,14,8)</f>
        <v>W Silver</v>
      </c>
      <c r="Q80" s="5" t="str">
        <f t="shared" si="16"/>
        <v>WSV</v>
      </c>
      <c r="R80" s="5" t="str">
        <f t="shared" si="17"/>
        <v>46</v>
      </c>
      <c r="S80">
        <v>2</v>
      </c>
      <c r="T80" s="2">
        <v>420</v>
      </c>
      <c r="U80" s="2">
        <v>769</v>
      </c>
      <c r="V80" s="2">
        <v>698</v>
      </c>
      <c r="W80" s="2">
        <f t="shared" si="18"/>
        <v>840</v>
      </c>
      <c r="X80" s="2">
        <f t="shared" si="19"/>
        <v>1538</v>
      </c>
    </row>
    <row r="81" spans="1:24" x14ac:dyDescent="0.25">
      <c r="A81" s="3" t="s">
        <v>144</v>
      </c>
      <c r="B81" s="1">
        <v>44552</v>
      </c>
      <c r="C81">
        <v>22</v>
      </c>
      <c r="D81" t="s">
        <v>20</v>
      </c>
      <c r="E81">
        <v>2021</v>
      </c>
      <c r="F81">
        <v>30</v>
      </c>
      <c r="G81" t="str">
        <f t="shared" si="14"/>
        <v>Young Adults</v>
      </c>
      <c r="H81" t="s">
        <v>33</v>
      </c>
      <c r="I81" t="s">
        <v>153</v>
      </c>
      <c r="J81" t="s">
        <v>22</v>
      </c>
      <c r="K81" t="s">
        <v>42</v>
      </c>
      <c r="L81" t="s">
        <v>24</v>
      </c>
      <c r="M81" t="s">
        <v>25</v>
      </c>
      <c r="N81" s="5" t="s">
        <v>50</v>
      </c>
      <c r="O81" s="5" t="str">
        <f t="shared" si="15"/>
        <v>Mountain-200</v>
      </c>
      <c r="P81" s="5" t="str">
        <f>MID(N81,14,6)</f>
        <v>Silver</v>
      </c>
      <c r="Q81" s="5" t="str">
        <f t="shared" si="16"/>
        <v>SV</v>
      </c>
      <c r="R81" s="5" t="str">
        <f t="shared" si="17"/>
        <v>38</v>
      </c>
      <c r="S81">
        <v>3</v>
      </c>
      <c r="T81" s="2">
        <v>1266</v>
      </c>
      <c r="U81" s="2">
        <v>2320</v>
      </c>
      <c r="V81" s="2">
        <v>3162</v>
      </c>
      <c r="W81" s="2">
        <f t="shared" si="18"/>
        <v>3798</v>
      </c>
      <c r="X81" s="2">
        <f t="shared" si="19"/>
        <v>6960</v>
      </c>
    </row>
    <row r="82" spans="1:24" x14ac:dyDescent="0.25">
      <c r="A82" s="3" t="s">
        <v>145</v>
      </c>
      <c r="B82" s="1">
        <v>44552</v>
      </c>
      <c r="C82">
        <v>22</v>
      </c>
      <c r="D82" t="s">
        <v>20</v>
      </c>
      <c r="E82">
        <v>2021</v>
      </c>
      <c r="F82">
        <v>41</v>
      </c>
      <c r="G82" t="str">
        <f t="shared" si="14"/>
        <v>Adult</v>
      </c>
      <c r="H82" t="s">
        <v>21</v>
      </c>
      <c r="I82" t="s">
        <v>154</v>
      </c>
      <c r="J82" t="s">
        <v>22</v>
      </c>
      <c r="K82" t="s">
        <v>23</v>
      </c>
      <c r="L82" t="s">
        <v>24</v>
      </c>
      <c r="M82" t="s">
        <v>25</v>
      </c>
      <c r="N82" s="5" t="s">
        <v>57</v>
      </c>
      <c r="O82" s="5" t="str">
        <f t="shared" si="15"/>
        <v>Mountain-200</v>
      </c>
      <c r="P82" s="5" t="str">
        <f>MID(N82,14,5)</f>
        <v>Black</v>
      </c>
      <c r="Q82" s="5" t="str">
        <f t="shared" si="16"/>
        <v>BK</v>
      </c>
      <c r="R82" s="5" t="str">
        <f t="shared" si="17"/>
        <v>42</v>
      </c>
      <c r="S82">
        <v>3</v>
      </c>
      <c r="T82" s="2">
        <v>1252</v>
      </c>
      <c r="U82" s="2">
        <v>2295</v>
      </c>
      <c r="V82" s="2">
        <v>3129</v>
      </c>
      <c r="W82" s="2">
        <f t="shared" si="18"/>
        <v>3756</v>
      </c>
      <c r="X82" s="2">
        <f t="shared" si="19"/>
        <v>6885</v>
      </c>
    </row>
    <row r="83" spans="1:24" x14ac:dyDescent="0.25">
      <c r="A83" s="3" t="s">
        <v>146</v>
      </c>
      <c r="B83" s="1">
        <v>44552</v>
      </c>
      <c r="C83">
        <v>22</v>
      </c>
      <c r="D83" t="s">
        <v>20</v>
      </c>
      <c r="E83">
        <v>2021</v>
      </c>
      <c r="F83">
        <v>19</v>
      </c>
      <c r="G83" t="str">
        <f t="shared" si="14"/>
        <v>Youth</v>
      </c>
      <c r="H83" t="s">
        <v>39</v>
      </c>
      <c r="I83" t="s">
        <v>153</v>
      </c>
      <c r="J83" t="s">
        <v>34</v>
      </c>
      <c r="K83" t="s">
        <v>35</v>
      </c>
      <c r="L83" t="s">
        <v>24</v>
      </c>
      <c r="M83" t="s">
        <v>25</v>
      </c>
      <c r="N83" s="5" t="s">
        <v>63</v>
      </c>
      <c r="O83" s="5" t="str">
        <f t="shared" si="15"/>
        <v>Mountain-500</v>
      </c>
      <c r="P83" s="5" t="str">
        <f>MID(N83,14,6)</f>
        <v>Silver</v>
      </c>
      <c r="Q83" s="5" t="str">
        <f t="shared" si="16"/>
        <v>SV</v>
      </c>
      <c r="R83" s="5" t="str">
        <f t="shared" si="17"/>
        <v>42</v>
      </c>
      <c r="S83">
        <v>1</v>
      </c>
      <c r="T83" s="2">
        <v>308</v>
      </c>
      <c r="U83" s="2">
        <v>565</v>
      </c>
      <c r="V83" s="2">
        <v>257</v>
      </c>
      <c r="W83" s="2">
        <f t="shared" si="18"/>
        <v>308</v>
      </c>
      <c r="X83" s="2">
        <f t="shared" si="19"/>
        <v>565</v>
      </c>
    </row>
    <row r="84" spans="1:24" x14ac:dyDescent="0.25">
      <c r="A84" s="3" t="s">
        <v>147</v>
      </c>
      <c r="B84" s="1">
        <v>44552</v>
      </c>
      <c r="C84">
        <v>22</v>
      </c>
      <c r="D84" t="s">
        <v>20</v>
      </c>
      <c r="E84">
        <v>2021</v>
      </c>
      <c r="F84">
        <v>25</v>
      </c>
      <c r="G84" t="str">
        <f t="shared" si="14"/>
        <v>Young Adults</v>
      </c>
      <c r="H84" t="s">
        <v>33</v>
      </c>
      <c r="I84" t="s">
        <v>154</v>
      </c>
      <c r="J84" t="s">
        <v>83</v>
      </c>
      <c r="K84" t="s">
        <v>84</v>
      </c>
      <c r="L84" t="s">
        <v>24</v>
      </c>
      <c r="M84" t="s">
        <v>25</v>
      </c>
      <c r="N84" s="5" t="s">
        <v>40</v>
      </c>
      <c r="O84" s="5" t="str">
        <f t="shared" si="15"/>
        <v>Mountain-200</v>
      </c>
      <c r="P84" s="5" t="str">
        <f>MID(N84,14,5)</f>
        <v>Black</v>
      </c>
      <c r="Q84" s="5" t="str">
        <f t="shared" si="16"/>
        <v>BK</v>
      </c>
      <c r="R84" s="5" t="str">
        <f t="shared" si="17"/>
        <v>38</v>
      </c>
      <c r="S84">
        <v>1</v>
      </c>
      <c r="T84" s="2">
        <v>1252</v>
      </c>
      <c r="U84" s="2">
        <v>2295</v>
      </c>
      <c r="V84" s="2">
        <v>1043</v>
      </c>
      <c r="W84" s="2">
        <f t="shared" si="18"/>
        <v>1252</v>
      </c>
      <c r="X84" s="2">
        <f t="shared" si="19"/>
        <v>2295</v>
      </c>
    </row>
    <row r="85" spans="1:24" x14ac:dyDescent="0.25">
      <c r="A85" s="3" t="s">
        <v>148</v>
      </c>
      <c r="B85" s="1">
        <v>44552</v>
      </c>
      <c r="C85">
        <v>22</v>
      </c>
      <c r="D85" t="s">
        <v>20</v>
      </c>
      <c r="E85">
        <v>2021</v>
      </c>
      <c r="F85">
        <v>27</v>
      </c>
      <c r="G85" t="str">
        <f t="shared" si="14"/>
        <v>Young Adults</v>
      </c>
      <c r="H85" t="s">
        <v>33</v>
      </c>
      <c r="I85" t="s">
        <v>153</v>
      </c>
      <c r="J85" t="s">
        <v>54</v>
      </c>
      <c r="K85" t="s">
        <v>55</v>
      </c>
      <c r="L85" t="s">
        <v>24</v>
      </c>
      <c r="M85" t="s">
        <v>25</v>
      </c>
      <c r="N85" s="5" t="s">
        <v>26</v>
      </c>
      <c r="O85" s="5" t="str">
        <f t="shared" si="15"/>
        <v>Mountain-200</v>
      </c>
      <c r="P85" s="5" t="str">
        <f>MID(N85,14,5)</f>
        <v>Black</v>
      </c>
      <c r="Q85" s="5" t="str">
        <f t="shared" si="16"/>
        <v>BK</v>
      </c>
      <c r="R85" s="5" t="str">
        <f t="shared" si="17"/>
        <v>46</v>
      </c>
      <c r="S85">
        <v>1</v>
      </c>
      <c r="T85" s="2">
        <v>1252</v>
      </c>
      <c r="U85" s="2">
        <v>2295</v>
      </c>
      <c r="V85" s="2">
        <v>1043</v>
      </c>
      <c r="W85" s="2">
        <f t="shared" si="18"/>
        <v>1252</v>
      </c>
      <c r="X85" s="2">
        <f t="shared" si="19"/>
        <v>2295</v>
      </c>
    </row>
    <row r="86" spans="1:24" x14ac:dyDescent="0.25">
      <c r="A86" s="3" t="s">
        <v>149</v>
      </c>
      <c r="B86" s="1">
        <v>44552</v>
      </c>
      <c r="C86">
        <v>22</v>
      </c>
      <c r="D86" t="s">
        <v>20</v>
      </c>
      <c r="E86">
        <v>2021</v>
      </c>
      <c r="F86">
        <v>41</v>
      </c>
      <c r="G86" t="str">
        <f t="shared" si="14"/>
        <v>Adult</v>
      </c>
      <c r="H86" t="s">
        <v>21</v>
      </c>
      <c r="I86" t="s">
        <v>154</v>
      </c>
      <c r="J86" t="s">
        <v>46</v>
      </c>
      <c r="K86" t="s">
        <v>132</v>
      </c>
      <c r="L86" t="s">
        <v>24</v>
      </c>
      <c r="M86" t="s">
        <v>25</v>
      </c>
      <c r="N86" s="5" t="s">
        <v>50</v>
      </c>
      <c r="O86" s="5" t="str">
        <f t="shared" si="15"/>
        <v>Mountain-200</v>
      </c>
      <c r="P86" s="5" t="str">
        <f t="shared" ref="P86:P87" si="21">MID(N86,14,6)</f>
        <v>Silver</v>
      </c>
      <c r="Q86" s="5" t="str">
        <f t="shared" si="16"/>
        <v>SV</v>
      </c>
      <c r="R86" s="5" t="str">
        <f t="shared" si="17"/>
        <v>38</v>
      </c>
      <c r="S86">
        <v>1</v>
      </c>
      <c r="T86" s="2">
        <v>1266</v>
      </c>
      <c r="U86" s="2">
        <v>2320</v>
      </c>
      <c r="V86" s="2">
        <v>1054</v>
      </c>
      <c r="W86" s="2">
        <f t="shared" si="18"/>
        <v>1266</v>
      </c>
      <c r="X86" s="2">
        <f t="shared" si="19"/>
        <v>2320</v>
      </c>
    </row>
    <row r="87" spans="1:24" x14ac:dyDescent="0.25">
      <c r="A87" s="3" t="s">
        <v>150</v>
      </c>
      <c r="B87" s="1">
        <v>44553</v>
      </c>
      <c r="C87">
        <v>23</v>
      </c>
      <c r="D87" t="s">
        <v>20</v>
      </c>
      <c r="E87">
        <v>2021</v>
      </c>
      <c r="F87">
        <v>30</v>
      </c>
      <c r="G87" t="str">
        <f t="shared" si="14"/>
        <v>Young Adults</v>
      </c>
      <c r="H87" t="s">
        <v>33</v>
      </c>
      <c r="I87" t="s">
        <v>153</v>
      </c>
      <c r="J87" t="s">
        <v>22</v>
      </c>
      <c r="K87" t="s">
        <v>66</v>
      </c>
      <c r="L87" t="s">
        <v>24</v>
      </c>
      <c r="M87" t="s">
        <v>25</v>
      </c>
      <c r="N87" s="5" t="s">
        <v>29</v>
      </c>
      <c r="O87" s="5" t="str">
        <f t="shared" si="15"/>
        <v>Mountain-200</v>
      </c>
      <c r="P87" s="5" t="str">
        <f t="shared" si="21"/>
        <v>Silver</v>
      </c>
      <c r="Q87" s="5" t="str">
        <f t="shared" si="16"/>
        <v>SV</v>
      </c>
      <c r="R87" s="5" t="str">
        <f t="shared" si="17"/>
        <v>42</v>
      </c>
      <c r="S87">
        <v>1</v>
      </c>
      <c r="T87" s="2">
        <v>1266</v>
      </c>
      <c r="U87" s="2">
        <v>2320</v>
      </c>
      <c r="V87" s="2">
        <v>1054</v>
      </c>
      <c r="W87" s="2">
        <f t="shared" si="18"/>
        <v>1266</v>
      </c>
      <c r="X87" s="2">
        <f t="shared" si="19"/>
        <v>2320</v>
      </c>
    </row>
    <row r="88" spans="1:24" x14ac:dyDescent="0.25">
      <c r="A88" s="3" t="s">
        <v>151</v>
      </c>
      <c r="B88" s="1">
        <v>44553</v>
      </c>
      <c r="C88">
        <v>23</v>
      </c>
      <c r="D88" t="s">
        <v>20</v>
      </c>
      <c r="E88">
        <v>2021</v>
      </c>
      <c r="F88">
        <v>31</v>
      </c>
      <c r="G88" t="str">
        <f t="shared" si="14"/>
        <v>Young Adults</v>
      </c>
      <c r="H88" t="s">
        <v>33</v>
      </c>
      <c r="I88" t="s">
        <v>153</v>
      </c>
      <c r="J88" t="s">
        <v>54</v>
      </c>
      <c r="K88" t="s">
        <v>55</v>
      </c>
      <c r="L88" t="s">
        <v>24</v>
      </c>
      <c r="M88" t="s">
        <v>25</v>
      </c>
      <c r="N88" s="5" t="s">
        <v>57</v>
      </c>
      <c r="O88" s="5" t="str">
        <f t="shared" si="15"/>
        <v>Mountain-200</v>
      </c>
      <c r="P88" s="5" t="str">
        <f>MID(N88,14,5)</f>
        <v>Black</v>
      </c>
      <c r="Q88" s="5" t="str">
        <f t="shared" si="16"/>
        <v>BK</v>
      </c>
      <c r="R88" s="5" t="str">
        <f t="shared" si="17"/>
        <v>42</v>
      </c>
      <c r="S88">
        <v>1</v>
      </c>
      <c r="T88" s="2">
        <v>1252</v>
      </c>
      <c r="U88" s="2">
        <v>2295</v>
      </c>
      <c r="V88" s="2">
        <v>1043</v>
      </c>
      <c r="W88" s="2">
        <f t="shared" si="18"/>
        <v>1252</v>
      </c>
      <c r="X88" s="2">
        <f t="shared" si="19"/>
        <v>2295</v>
      </c>
    </row>
    <row r="89" spans="1:24" x14ac:dyDescent="0.25">
      <c r="A89" s="3" t="s">
        <v>152</v>
      </c>
      <c r="B89" s="1">
        <v>44553</v>
      </c>
      <c r="C89">
        <v>23</v>
      </c>
      <c r="D89" t="s">
        <v>20</v>
      </c>
      <c r="E89">
        <v>2021</v>
      </c>
      <c r="F89">
        <v>35</v>
      </c>
      <c r="G89" t="str">
        <f t="shared" si="14"/>
        <v>Adult</v>
      </c>
      <c r="H89" t="s">
        <v>21</v>
      </c>
      <c r="I89" t="s">
        <v>153</v>
      </c>
      <c r="J89" t="s">
        <v>22</v>
      </c>
      <c r="K89" t="s">
        <v>23</v>
      </c>
      <c r="L89" t="s">
        <v>24</v>
      </c>
      <c r="M89" t="s">
        <v>25</v>
      </c>
      <c r="N89" s="5" t="s">
        <v>68</v>
      </c>
      <c r="O89" s="5" t="str">
        <f t="shared" si="15"/>
        <v>Mountain-500</v>
      </c>
      <c r="P89" s="5" t="str">
        <f>MID(N89,14,5)</f>
        <v>Black</v>
      </c>
      <c r="Q89" s="5" t="str">
        <f t="shared" si="16"/>
        <v>BK</v>
      </c>
      <c r="R89" s="5" t="str">
        <f t="shared" si="17"/>
        <v>42</v>
      </c>
      <c r="S89">
        <v>1</v>
      </c>
      <c r="T89" s="2">
        <v>295</v>
      </c>
      <c r="U89" s="2">
        <v>540</v>
      </c>
      <c r="V89" s="2">
        <v>245</v>
      </c>
      <c r="W89" s="2">
        <f t="shared" si="18"/>
        <v>295</v>
      </c>
      <c r="X89" s="2">
        <f t="shared" si="19"/>
        <v>540</v>
      </c>
    </row>
    <row r="90" spans="1:24" x14ac:dyDescent="0.25">
      <c r="A90">
        <v>261783</v>
      </c>
      <c r="B90" s="1">
        <v>44554</v>
      </c>
      <c r="C90">
        <v>24</v>
      </c>
      <c r="D90" t="s">
        <v>20</v>
      </c>
      <c r="E90">
        <v>2021</v>
      </c>
      <c r="F90">
        <v>38</v>
      </c>
      <c r="G90" t="str">
        <f t="shared" si="14"/>
        <v>Adult</v>
      </c>
      <c r="H90" t="s">
        <v>21</v>
      </c>
      <c r="I90" t="s">
        <v>154</v>
      </c>
      <c r="J90" t="s">
        <v>34</v>
      </c>
      <c r="K90" t="s">
        <v>49</v>
      </c>
      <c r="L90" t="s">
        <v>24</v>
      </c>
      <c r="M90" t="s">
        <v>25</v>
      </c>
      <c r="N90" s="5" t="s">
        <v>57</v>
      </c>
      <c r="O90" s="5" t="str">
        <f t="shared" si="15"/>
        <v>Mountain-200</v>
      </c>
      <c r="P90" s="5" t="str">
        <f>MID(N90,14,5)</f>
        <v>Black</v>
      </c>
      <c r="Q90" s="5" t="str">
        <f t="shared" si="16"/>
        <v>BK</v>
      </c>
      <c r="R90" s="5" t="str">
        <f t="shared" si="17"/>
        <v>42</v>
      </c>
      <c r="S90">
        <v>4</v>
      </c>
      <c r="T90" s="2">
        <v>1252</v>
      </c>
      <c r="U90" s="2">
        <v>2295</v>
      </c>
      <c r="V90" s="2">
        <v>4172</v>
      </c>
      <c r="W90" s="2">
        <f t="shared" si="18"/>
        <v>5008</v>
      </c>
      <c r="X90" s="2">
        <f t="shared" si="19"/>
        <v>9180</v>
      </c>
    </row>
  </sheetData>
  <phoneticPr fontId="18" type="noConversion"/>
  <conditionalFormatting sqref="A1:A89 A91:A1048576">
    <cfRule type="duplicateValues" dxfId="407"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3E4FF-C0AC-4704-96AC-7DDFA516B769}">
  <dimension ref="A3:F48"/>
  <sheetViews>
    <sheetView topLeftCell="A13" zoomScaleNormal="100" workbookViewId="0">
      <selection activeCell="C17" sqref="C17"/>
    </sheetView>
  </sheetViews>
  <sheetFormatPr defaultRowHeight="15" x14ac:dyDescent="0.25"/>
  <cols>
    <col min="1" max="1" width="18.85546875" bestFit="1" customWidth="1"/>
    <col min="2" max="2" width="17" bestFit="1" customWidth="1"/>
    <col min="3" max="5" width="13.5703125" bestFit="1" customWidth="1"/>
    <col min="6" max="6" width="11.28515625" bestFit="1" customWidth="1"/>
    <col min="7" max="7" width="13.140625" bestFit="1" customWidth="1"/>
    <col min="8" max="8" width="11.28515625" bestFit="1" customWidth="1"/>
    <col min="9" max="22" width="9.85546875" bestFit="1" customWidth="1"/>
    <col min="23" max="23" width="10.85546875" bestFit="1" customWidth="1"/>
    <col min="24" max="25" width="11.28515625" bestFit="1" customWidth="1"/>
  </cols>
  <sheetData>
    <row r="3" spans="1:2" x14ac:dyDescent="0.25">
      <c r="A3" s="19" t="s">
        <v>171</v>
      </c>
      <c r="B3" s="20" t="s">
        <v>173</v>
      </c>
    </row>
    <row r="4" spans="1:2" x14ac:dyDescent="0.25">
      <c r="A4" s="21" t="s">
        <v>34</v>
      </c>
      <c r="B4" s="20">
        <v>40889</v>
      </c>
    </row>
    <row r="5" spans="1:2" x14ac:dyDescent="0.25">
      <c r="A5" s="21" t="s">
        <v>54</v>
      </c>
      <c r="B5" s="20">
        <v>6210</v>
      </c>
    </row>
    <row r="6" spans="1:2" x14ac:dyDescent="0.25">
      <c r="A6" s="21" t="s">
        <v>83</v>
      </c>
      <c r="B6" s="20">
        <v>30010</v>
      </c>
    </row>
    <row r="7" spans="1:2" x14ac:dyDescent="0.25">
      <c r="A7" s="21" t="s">
        <v>46</v>
      </c>
      <c r="B7" s="20">
        <v>11500</v>
      </c>
    </row>
    <row r="8" spans="1:2" x14ac:dyDescent="0.25">
      <c r="A8" s="21" t="s">
        <v>27</v>
      </c>
      <c r="B8" s="20">
        <v>13075</v>
      </c>
    </row>
    <row r="9" spans="1:2" x14ac:dyDescent="0.25">
      <c r="A9" s="21" t="s">
        <v>22</v>
      </c>
      <c r="B9" s="20">
        <v>45794</v>
      </c>
    </row>
    <row r="10" spans="1:2" x14ac:dyDescent="0.25">
      <c r="A10" s="21" t="s">
        <v>172</v>
      </c>
      <c r="B10" s="20">
        <v>147478</v>
      </c>
    </row>
    <row r="18" spans="1:6" x14ac:dyDescent="0.25">
      <c r="A18" s="12" t="s">
        <v>175</v>
      </c>
      <c r="B18" s="12" t="s">
        <v>174</v>
      </c>
    </row>
    <row r="19" spans="1:6" x14ac:dyDescent="0.25">
      <c r="A19" s="12" t="s">
        <v>171</v>
      </c>
      <c r="B19" t="s">
        <v>167</v>
      </c>
      <c r="C19" t="s">
        <v>164</v>
      </c>
      <c r="D19" t="s">
        <v>165</v>
      </c>
      <c r="E19" t="s">
        <v>166</v>
      </c>
      <c r="F19" t="s">
        <v>172</v>
      </c>
    </row>
    <row r="20" spans="1:6" x14ac:dyDescent="0.25">
      <c r="A20" s="13" t="s">
        <v>21</v>
      </c>
      <c r="B20" s="14">
        <v>1</v>
      </c>
      <c r="C20" s="14">
        <v>38</v>
      </c>
      <c r="D20" s="14">
        <v>4</v>
      </c>
      <c r="E20" s="14">
        <v>4</v>
      </c>
      <c r="F20" s="14">
        <v>47</v>
      </c>
    </row>
    <row r="21" spans="1:6" x14ac:dyDescent="0.25">
      <c r="A21" s="13" t="s">
        <v>33</v>
      </c>
      <c r="B21" s="14">
        <v>3</v>
      </c>
      <c r="C21" s="14">
        <v>20</v>
      </c>
      <c r="D21" s="14">
        <v>6</v>
      </c>
      <c r="E21" s="14">
        <v>2</v>
      </c>
      <c r="F21" s="14">
        <v>31</v>
      </c>
    </row>
    <row r="22" spans="1:6" x14ac:dyDescent="0.25">
      <c r="A22" s="13" t="s">
        <v>39</v>
      </c>
      <c r="B22" s="14"/>
      <c r="C22" s="14">
        <v>5</v>
      </c>
      <c r="D22" s="14">
        <v>2</v>
      </c>
      <c r="E22" s="14">
        <v>4</v>
      </c>
      <c r="F22" s="14">
        <v>11</v>
      </c>
    </row>
    <row r="23" spans="1:6" x14ac:dyDescent="0.25">
      <c r="A23" s="13" t="s">
        <v>172</v>
      </c>
      <c r="B23" s="14">
        <v>4</v>
      </c>
      <c r="C23" s="14">
        <v>63</v>
      </c>
      <c r="D23" s="14">
        <v>12</v>
      </c>
      <c r="E23" s="14">
        <v>10</v>
      </c>
      <c r="F23" s="14">
        <v>89</v>
      </c>
    </row>
    <row r="27" spans="1:6" x14ac:dyDescent="0.25">
      <c r="A27" s="16" t="s">
        <v>173</v>
      </c>
      <c r="B27" s="16" t="s">
        <v>174</v>
      </c>
      <c r="C27" s="17"/>
      <c r="D27" s="17"/>
      <c r="E27" s="17"/>
    </row>
    <row r="28" spans="1:6" x14ac:dyDescent="0.25">
      <c r="A28" s="16" t="s">
        <v>171</v>
      </c>
      <c r="B28" s="17" t="s">
        <v>156</v>
      </c>
      <c r="C28" s="17" t="s">
        <v>157</v>
      </c>
      <c r="D28" s="17" t="s">
        <v>158</v>
      </c>
      <c r="E28" s="17" t="s">
        <v>172</v>
      </c>
    </row>
    <row r="29" spans="1:6" x14ac:dyDescent="0.25">
      <c r="A29" s="18" t="s">
        <v>167</v>
      </c>
      <c r="B29" s="17">
        <v>33750</v>
      </c>
      <c r="C29" s="17">
        <v>3400</v>
      </c>
      <c r="D29" s="17"/>
      <c r="E29" s="17">
        <v>37150</v>
      </c>
    </row>
    <row r="30" spans="1:6" x14ac:dyDescent="0.25">
      <c r="A30" s="18" t="s">
        <v>164</v>
      </c>
      <c r="B30" s="17">
        <v>176715</v>
      </c>
      <c r="C30" s="17">
        <v>116000</v>
      </c>
      <c r="D30" s="17"/>
      <c r="E30" s="17">
        <v>292715</v>
      </c>
    </row>
    <row r="31" spans="1:6" x14ac:dyDescent="0.25">
      <c r="A31" s="18" t="s">
        <v>165</v>
      </c>
      <c r="B31" s="17"/>
      <c r="C31" s="17"/>
      <c r="D31" s="17">
        <v>18456</v>
      </c>
      <c r="E31" s="17">
        <v>18456</v>
      </c>
    </row>
    <row r="32" spans="1:6" x14ac:dyDescent="0.25">
      <c r="A32" s="18" t="s">
        <v>166</v>
      </c>
      <c r="B32" s="17">
        <v>8100</v>
      </c>
      <c r="C32" s="17">
        <v>5650</v>
      </c>
      <c r="D32" s="17"/>
      <c r="E32" s="17">
        <v>13750</v>
      </c>
    </row>
    <row r="33" spans="1:5" x14ac:dyDescent="0.25">
      <c r="A33" s="18" t="s">
        <v>172</v>
      </c>
      <c r="B33" s="17">
        <v>218565</v>
      </c>
      <c r="C33" s="17">
        <v>125050</v>
      </c>
      <c r="D33" s="17">
        <v>18456</v>
      </c>
      <c r="E33" s="17">
        <v>362071</v>
      </c>
    </row>
    <row r="43" spans="1:5" x14ac:dyDescent="0.25">
      <c r="A43" s="12" t="s">
        <v>176</v>
      </c>
      <c r="B43" s="12" t="s">
        <v>174</v>
      </c>
    </row>
    <row r="44" spans="1:5" x14ac:dyDescent="0.25">
      <c r="A44" s="12" t="s">
        <v>171</v>
      </c>
      <c r="B44" t="s">
        <v>154</v>
      </c>
      <c r="C44" t="s">
        <v>172</v>
      </c>
    </row>
    <row r="45" spans="1:5" x14ac:dyDescent="0.25">
      <c r="A45" s="13" t="s">
        <v>164</v>
      </c>
      <c r="B45" s="14">
        <v>57</v>
      </c>
      <c r="C45" s="14">
        <v>57</v>
      </c>
    </row>
    <row r="46" spans="1:5" x14ac:dyDescent="0.25">
      <c r="A46" s="13" t="s">
        <v>165</v>
      </c>
      <c r="B46" s="14">
        <v>17</v>
      </c>
      <c r="C46" s="14">
        <v>17</v>
      </c>
    </row>
    <row r="47" spans="1:5" x14ac:dyDescent="0.25">
      <c r="A47" s="13" t="s">
        <v>166</v>
      </c>
      <c r="B47" s="14">
        <v>6</v>
      </c>
      <c r="C47" s="14">
        <v>6</v>
      </c>
    </row>
    <row r="48" spans="1:5" x14ac:dyDescent="0.25">
      <c r="A48" s="13" t="s">
        <v>172</v>
      </c>
      <c r="B48" s="14">
        <v>80</v>
      </c>
      <c r="C48" s="14">
        <v>80</v>
      </c>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825C0-EBA2-43B2-9E1B-995875E76976}">
  <dimension ref="A1:N4"/>
  <sheetViews>
    <sheetView showGridLines="0" topLeftCell="A24" workbookViewId="0">
      <selection activeCell="A35" sqref="A35"/>
    </sheetView>
  </sheetViews>
  <sheetFormatPr defaultRowHeight="15" x14ac:dyDescent="0.25"/>
  <cols>
    <col min="1" max="16384" width="9.140625" style="22"/>
  </cols>
  <sheetData>
    <row r="1" spans="1:14" x14ac:dyDescent="0.25">
      <c r="A1" s="23" t="s">
        <v>177</v>
      </c>
      <c r="B1" s="24"/>
      <c r="C1" s="24"/>
      <c r="D1" s="24"/>
      <c r="E1" s="24"/>
      <c r="F1" s="24"/>
      <c r="G1" s="24"/>
      <c r="H1" s="24"/>
      <c r="I1" s="24"/>
      <c r="J1" s="24"/>
      <c r="K1" s="24"/>
      <c r="L1" s="24"/>
      <c r="M1" s="24"/>
      <c r="N1" s="24"/>
    </row>
    <row r="2" spans="1:14" x14ac:dyDescent="0.25">
      <c r="A2" s="24"/>
      <c r="B2" s="24"/>
      <c r="C2" s="24"/>
      <c r="D2" s="24"/>
      <c r="E2" s="24"/>
      <c r="F2" s="24"/>
      <c r="G2" s="24"/>
      <c r="H2" s="24"/>
      <c r="I2" s="24"/>
      <c r="J2" s="24"/>
      <c r="K2" s="24"/>
      <c r="L2" s="24"/>
      <c r="M2" s="24"/>
      <c r="N2" s="24"/>
    </row>
    <row r="3" spans="1:14" x14ac:dyDescent="0.25">
      <c r="A3" s="24"/>
      <c r="B3" s="24"/>
      <c r="C3" s="24"/>
      <c r="D3" s="24"/>
      <c r="E3" s="24"/>
      <c r="F3" s="24"/>
      <c r="G3" s="24"/>
      <c r="H3" s="24"/>
      <c r="I3" s="24"/>
      <c r="J3" s="24"/>
      <c r="K3" s="24"/>
      <c r="L3" s="24"/>
      <c r="M3" s="24"/>
      <c r="N3" s="24"/>
    </row>
    <row r="4" spans="1:14" x14ac:dyDescent="0.25">
      <c r="A4" s="24"/>
      <c r="B4" s="24"/>
      <c r="C4" s="24"/>
      <c r="D4" s="24"/>
      <c r="E4" s="24"/>
      <c r="F4" s="24"/>
      <c r="G4" s="24"/>
      <c r="H4" s="24"/>
      <c r="I4" s="24"/>
      <c r="J4" s="24"/>
      <c r="K4" s="24"/>
      <c r="L4" s="24"/>
      <c r="M4" s="24"/>
      <c r="N4" s="24"/>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9147A-1AEC-4798-A28F-79EA9B7068CE}">
  <dimension ref="A1:W90"/>
  <sheetViews>
    <sheetView tabSelected="1" topLeftCell="E1" workbookViewId="0">
      <selection activeCell="I10" sqref="I10"/>
    </sheetView>
  </sheetViews>
  <sheetFormatPr defaultRowHeight="15" x14ac:dyDescent="0.25"/>
  <cols>
    <col min="1" max="1" width="13.28515625" bestFit="1" customWidth="1"/>
    <col min="2" max="2" width="10.7109375" bestFit="1" customWidth="1"/>
    <col min="4" max="4" width="10.140625" bestFit="1" customWidth="1"/>
    <col min="6" max="6" width="14.140625" bestFit="1" customWidth="1"/>
    <col min="7" max="7" width="14.140625" customWidth="1"/>
    <col min="8" max="8" width="19.7109375" bestFit="1" customWidth="1"/>
    <col min="9" max="9" width="17.5703125" bestFit="1" customWidth="1"/>
    <col min="10" max="10" width="15.42578125" bestFit="1" customWidth="1"/>
    <col min="11" max="11" width="19.85546875" bestFit="1" customWidth="1"/>
    <col min="13" max="13" width="14.85546875" bestFit="1" customWidth="1"/>
    <col min="14" max="14" width="25" bestFit="1" customWidth="1"/>
    <col min="15" max="17" width="25" customWidth="1"/>
    <col min="18" max="18" width="15" bestFit="1" customWidth="1"/>
    <col min="19" max="19" width="10.42578125" bestFit="1" customWidth="1"/>
    <col min="20" max="20" width="11" bestFit="1" customWidth="1"/>
    <col min="21" max="22" width="9.85546875" bestFit="1" customWidth="1"/>
    <col min="23" max="23" width="10.85546875" bestFit="1" customWidth="1"/>
  </cols>
  <sheetData>
    <row r="1" spans="1:23" s="4" customFormat="1" x14ac:dyDescent="0.25">
      <c r="A1" s="4" t="s">
        <v>0</v>
      </c>
      <c r="B1" s="4" t="s">
        <v>1</v>
      </c>
      <c r="C1" s="4" t="s">
        <v>2</v>
      </c>
      <c r="D1" s="4" t="s">
        <v>3</v>
      </c>
      <c r="E1" s="4" t="s">
        <v>4</v>
      </c>
      <c r="F1" s="4" t="s">
        <v>5</v>
      </c>
      <c r="G1" s="4" t="s">
        <v>170</v>
      </c>
      <c r="H1" s="4" t="s">
        <v>6</v>
      </c>
      <c r="I1" s="4" t="s">
        <v>7</v>
      </c>
      <c r="J1" s="4" t="s">
        <v>8</v>
      </c>
      <c r="K1" s="4" t="s">
        <v>9</v>
      </c>
      <c r="L1" s="4" t="s">
        <v>10</v>
      </c>
      <c r="M1" s="4" t="s">
        <v>11</v>
      </c>
      <c r="N1" s="6" t="s">
        <v>12</v>
      </c>
      <c r="O1" s="6" t="s">
        <v>163</v>
      </c>
      <c r="P1" s="6" t="s">
        <v>168</v>
      </c>
      <c r="Q1" s="6" t="s">
        <v>169</v>
      </c>
      <c r="R1" s="4" t="s">
        <v>13</v>
      </c>
      <c r="S1" s="4" t="s">
        <v>14</v>
      </c>
      <c r="T1" s="4" t="s">
        <v>15</v>
      </c>
      <c r="U1" s="4" t="s">
        <v>16</v>
      </c>
      <c r="V1" s="4" t="s">
        <v>17</v>
      </c>
      <c r="W1" s="4" t="s">
        <v>18</v>
      </c>
    </row>
    <row r="2" spans="1:23" x14ac:dyDescent="0.25">
      <c r="A2" s="15">
        <v>261695</v>
      </c>
      <c r="B2" s="1">
        <v>44531</v>
      </c>
      <c r="C2">
        <v>1</v>
      </c>
      <c r="D2" t="s">
        <v>20</v>
      </c>
      <c r="E2">
        <v>2021</v>
      </c>
      <c r="F2">
        <v>39</v>
      </c>
      <c r="G2" t="str">
        <f>IF(F2&lt;25,"Youth",IF(F2&gt;=35,"Adult","Young Adults"))</f>
        <v>Adult</v>
      </c>
      <c r="H2" t="s">
        <v>21</v>
      </c>
      <c r="I2" t="s">
        <v>153</v>
      </c>
      <c r="J2" t="s">
        <v>22</v>
      </c>
      <c r="K2" t="s">
        <v>23</v>
      </c>
      <c r="L2" t="s">
        <v>24</v>
      </c>
      <c r="M2" t="s">
        <v>25</v>
      </c>
      <c r="N2" s="5" t="s">
        <v>26</v>
      </c>
      <c r="O2" s="5" t="s">
        <v>164</v>
      </c>
      <c r="P2" s="5" t="s">
        <v>156</v>
      </c>
      <c r="Q2" s="11">
        <v>46</v>
      </c>
      <c r="R2">
        <v>4</v>
      </c>
      <c r="S2" s="2">
        <v>1252</v>
      </c>
      <c r="T2" s="2">
        <v>2295</v>
      </c>
      <c r="U2" s="2">
        <v>4172</v>
      </c>
      <c r="V2" s="2">
        <f>R2*S2</f>
        <v>5008</v>
      </c>
      <c r="W2" s="2">
        <f>R2*T2</f>
        <v>9180</v>
      </c>
    </row>
    <row r="3" spans="1:23" x14ac:dyDescent="0.25">
      <c r="A3" s="15">
        <v>261695</v>
      </c>
      <c r="B3" s="1">
        <v>44531</v>
      </c>
      <c r="C3">
        <v>1</v>
      </c>
      <c r="D3" t="s">
        <v>20</v>
      </c>
      <c r="E3">
        <v>2021</v>
      </c>
      <c r="F3">
        <v>44</v>
      </c>
      <c r="G3" t="str">
        <f>IF(F3&lt;25,"Youth",IF(F3&gt;=35,"Adult","Young Adults"))</f>
        <v>Adult</v>
      </c>
      <c r="H3" t="s">
        <v>21</v>
      </c>
      <c r="I3" t="s">
        <v>154</v>
      </c>
      <c r="J3" t="s">
        <v>27</v>
      </c>
      <c r="K3" t="s">
        <v>28</v>
      </c>
      <c r="L3" t="s">
        <v>24</v>
      </c>
      <c r="M3" t="s">
        <v>25</v>
      </c>
      <c r="N3" s="5" t="s">
        <v>29</v>
      </c>
      <c r="O3" s="5" t="s">
        <v>164</v>
      </c>
      <c r="P3" s="5" t="s">
        <v>157</v>
      </c>
      <c r="Q3" s="11">
        <v>46</v>
      </c>
      <c r="R3">
        <v>1</v>
      </c>
      <c r="S3" s="2">
        <v>1266</v>
      </c>
      <c r="T3" s="2">
        <v>2320</v>
      </c>
      <c r="U3" s="2">
        <v>1054</v>
      </c>
      <c r="V3" s="2">
        <f t="shared" ref="V3:V67" si="0">R3*S3</f>
        <v>1266</v>
      </c>
      <c r="W3" s="2">
        <f t="shared" ref="W3:W66" si="1">R3*T3</f>
        <v>2320</v>
      </c>
    </row>
    <row r="4" spans="1:23" x14ac:dyDescent="0.25">
      <c r="A4" s="15">
        <v>261695</v>
      </c>
      <c r="B4" s="1">
        <v>44532</v>
      </c>
      <c r="C4">
        <v>2</v>
      </c>
      <c r="D4" t="s">
        <v>20</v>
      </c>
      <c r="E4">
        <v>2021</v>
      </c>
      <c r="F4">
        <v>37</v>
      </c>
      <c r="G4" t="str">
        <f>IF(F4&lt;25,"Youth",IF(F4&gt;=35,"Adult","Young Adults"))</f>
        <v>Adult</v>
      </c>
      <c r="H4" t="s">
        <v>21</v>
      </c>
      <c r="I4" t="s">
        <v>154</v>
      </c>
      <c r="J4" t="s">
        <v>22</v>
      </c>
      <c r="K4" t="s">
        <v>23</v>
      </c>
      <c r="L4" t="s">
        <v>24</v>
      </c>
      <c r="M4" t="s">
        <v>25</v>
      </c>
      <c r="N4" s="5" t="s">
        <v>31</v>
      </c>
      <c r="O4" s="5" t="s">
        <v>165</v>
      </c>
      <c r="P4" s="5" t="s">
        <v>158</v>
      </c>
      <c r="Q4" s="11">
        <v>46</v>
      </c>
      <c r="R4">
        <v>2</v>
      </c>
      <c r="S4" s="2">
        <v>420</v>
      </c>
      <c r="T4" s="2">
        <v>769</v>
      </c>
      <c r="U4" s="2">
        <v>698</v>
      </c>
      <c r="V4" s="2">
        <f t="shared" si="0"/>
        <v>840</v>
      </c>
      <c r="W4" s="2">
        <f t="shared" si="1"/>
        <v>1538</v>
      </c>
    </row>
    <row r="5" spans="1:23" x14ac:dyDescent="0.25">
      <c r="A5" s="15">
        <v>261695</v>
      </c>
      <c r="B5" s="1">
        <v>44532</v>
      </c>
      <c r="C5">
        <v>2</v>
      </c>
      <c r="D5" t="s">
        <v>20</v>
      </c>
      <c r="E5">
        <v>2021</v>
      </c>
      <c r="F5">
        <v>31</v>
      </c>
      <c r="G5" t="str">
        <f>IF(F5&lt;25,"Youth",IF(F5&gt;=35,"Adult","Young Adults"))</f>
        <v>Young Adults</v>
      </c>
      <c r="H5" t="s">
        <v>33</v>
      </c>
      <c r="I5" t="s">
        <v>153</v>
      </c>
      <c r="J5" t="s">
        <v>34</v>
      </c>
      <c r="K5" t="s">
        <v>35</v>
      </c>
      <c r="L5" t="s">
        <v>24</v>
      </c>
      <c r="M5" t="s">
        <v>25</v>
      </c>
      <c r="N5" s="5" t="s">
        <v>36</v>
      </c>
      <c r="O5" s="5" t="s">
        <v>165</v>
      </c>
      <c r="P5" s="5" t="s">
        <v>158</v>
      </c>
      <c r="Q5" s="11">
        <v>46</v>
      </c>
      <c r="R5">
        <v>1</v>
      </c>
      <c r="S5" s="2">
        <v>420</v>
      </c>
      <c r="T5" s="2">
        <v>769</v>
      </c>
      <c r="U5" s="2">
        <v>349</v>
      </c>
      <c r="V5" s="2">
        <f t="shared" si="0"/>
        <v>420</v>
      </c>
      <c r="W5" s="2">
        <f t="shared" si="1"/>
        <v>769</v>
      </c>
    </row>
    <row r="6" spans="1:23" x14ac:dyDescent="0.25">
      <c r="A6" s="15">
        <v>261695</v>
      </c>
      <c r="B6" s="1">
        <v>44533</v>
      </c>
      <c r="C6">
        <v>3</v>
      </c>
      <c r="D6" t="s">
        <v>20</v>
      </c>
      <c r="E6">
        <v>2021</v>
      </c>
      <c r="F6">
        <v>37</v>
      </c>
      <c r="G6" t="str">
        <f>IF(F6&lt;25,"Youth",IF(F6&gt;=35,"Adult","Young Adults"))</f>
        <v>Adult</v>
      </c>
      <c r="H6" t="s">
        <v>21</v>
      </c>
      <c r="I6" t="s">
        <v>153</v>
      </c>
      <c r="J6" t="s">
        <v>22</v>
      </c>
      <c r="K6" t="s">
        <v>23</v>
      </c>
      <c r="L6" t="s">
        <v>24</v>
      </c>
      <c r="M6" t="s">
        <v>25</v>
      </c>
      <c r="N6" s="5" t="s">
        <v>26</v>
      </c>
      <c r="O6" s="5" t="s">
        <v>164</v>
      </c>
      <c r="P6" s="5" t="s">
        <v>156</v>
      </c>
      <c r="Q6" s="11">
        <v>46</v>
      </c>
      <c r="R6">
        <v>2</v>
      </c>
      <c r="S6" s="2">
        <v>0</v>
      </c>
      <c r="T6" s="2">
        <v>2295</v>
      </c>
      <c r="U6" s="2">
        <v>2086</v>
      </c>
      <c r="V6" s="2">
        <f t="shared" si="0"/>
        <v>0</v>
      </c>
      <c r="W6" s="2">
        <f t="shared" si="1"/>
        <v>4590</v>
      </c>
    </row>
    <row r="7" spans="1:23" x14ac:dyDescent="0.25">
      <c r="A7" s="15">
        <v>261695</v>
      </c>
      <c r="B7" s="1">
        <v>44533</v>
      </c>
      <c r="C7">
        <v>3</v>
      </c>
      <c r="D7" t="s">
        <v>20</v>
      </c>
      <c r="E7">
        <v>2021</v>
      </c>
      <c r="F7">
        <v>24</v>
      </c>
      <c r="G7" t="str">
        <f>IF(F7&lt;25,"Youth",IF(F7&gt;=35,"Adult","Young Adults"))</f>
        <v>Youth</v>
      </c>
      <c r="H7" t="s">
        <v>39</v>
      </c>
      <c r="I7" t="s">
        <v>153</v>
      </c>
      <c r="J7" t="s">
        <v>27</v>
      </c>
      <c r="K7" t="s">
        <v>28</v>
      </c>
      <c r="L7" t="s">
        <v>24</v>
      </c>
      <c r="M7" t="s">
        <v>25</v>
      </c>
      <c r="N7" s="5" t="s">
        <v>40</v>
      </c>
      <c r="O7" s="5" t="s">
        <v>164</v>
      </c>
      <c r="P7" s="5" t="s">
        <v>156</v>
      </c>
      <c r="Q7" s="11">
        <v>46</v>
      </c>
      <c r="R7">
        <v>1</v>
      </c>
      <c r="S7" s="2">
        <v>1252</v>
      </c>
      <c r="T7" s="2">
        <v>2295</v>
      </c>
      <c r="U7" s="2">
        <v>1043</v>
      </c>
      <c r="V7" s="2">
        <f t="shared" si="0"/>
        <v>1252</v>
      </c>
      <c r="W7" s="2">
        <f t="shared" si="1"/>
        <v>2295</v>
      </c>
    </row>
    <row r="8" spans="1:23" x14ac:dyDescent="0.25">
      <c r="A8" s="15">
        <v>261695</v>
      </c>
      <c r="B8" s="1">
        <v>44533</v>
      </c>
      <c r="C8">
        <v>3</v>
      </c>
      <c r="D8" t="s">
        <v>20</v>
      </c>
      <c r="E8">
        <v>2021</v>
      </c>
      <c r="F8">
        <v>37</v>
      </c>
      <c r="G8" t="str">
        <f>IF(F8&lt;25,"Youth",IF(F8&gt;=35,"Adult","Young Adults"))</f>
        <v>Adult</v>
      </c>
      <c r="H8" t="s">
        <v>21</v>
      </c>
      <c r="I8" t="s">
        <v>154</v>
      </c>
      <c r="J8" t="s">
        <v>22</v>
      </c>
      <c r="K8" t="s">
        <v>42</v>
      </c>
      <c r="L8" t="s">
        <v>24</v>
      </c>
      <c r="M8" t="s">
        <v>25</v>
      </c>
      <c r="N8" s="5" t="s">
        <v>26</v>
      </c>
      <c r="O8" s="5" t="s">
        <v>164</v>
      </c>
      <c r="P8" s="5" t="s">
        <v>156</v>
      </c>
      <c r="Q8" s="11">
        <v>46</v>
      </c>
      <c r="R8">
        <v>1</v>
      </c>
      <c r="S8" s="2">
        <v>1252</v>
      </c>
      <c r="T8" s="2">
        <v>2295</v>
      </c>
      <c r="U8" s="2">
        <v>1043</v>
      </c>
      <c r="V8" s="2">
        <f t="shared" si="0"/>
        <v>1252</v>
      </c>
      <c r="W8" s="2">
        <f t="shared" si="1"/>
        <v>2295</v>
      </c>
    </row>
    <row r="9" spans="1:23" s="7" customFormat="1" x14ac:dyDescent="0.25">
      <c r="A9" s="15">
        <v>261695</v>
      </c>
      <c r="B9" s="10">
        <v>44533</v>
      </c>
      <c r="C9" s="7">
        <v>3</v>
      </c>
      <c r="D9" s="7" t="s">
        <v>20</v>
      </c>
      <c r="E9" s="7">
        <v>2021</v>
      </c>
      <c r="F9" s="7">
        <v>37</v>
      </c>
      <c r="G9" t="str">
        <f>IF(F9&lt;25,"Youth",IF(F9&gt;=35,"Adult","Young Adults"))</f>
        <v>Adult</v>
      </c>
      <c r="H9" t="s">
        <v>21</v>
      </c>
      <c r="I9" s="7" t="s">
        <v>154</v>
      </c>
      <c r="J9" s="7" t="s">
        <v>22</v>
      </c>
      <c r="K9" s="7" t="s">
        <v>42</v>
      </c>
      <c r="L9" s="7" t="s">
        <v>24</v>
      </c>
      <c r="M9" s="7" t="s">
        <v>25</v>
      </c>
      <c r="N9" s="8" t="s">
        <v>26</v>
      </c>
      <c r="O9" s="5" t="s">
        <v>164</v>
      </c>
      <c r="P9" s="5" t="s">
        <v>156</v>
      </c>
      <c r="Q9" s="11">
        <v>46</v>
      </c>
      <c r="R9" s="7">
        <v>1</v>
      </c>
      <c r="S9" s="9">
        <v>1252</v>
      </c>
      <c r="T9" s="9">
        <v>2295</v>
      </c>
      <c r="U9" s="9">
        <v>1043</v>
      </c>
      <c r="V9" s="9">
        <f t="shared" si="0"/>
        <v>1252</v>
      </c>
      <c r="W9" s="2">
        <f t="shared" si="1"/>
        <v>2295</v>
      </c>
    </row>
    <row r="10" spans="1:23" x14ac:dyDescent="0.25">
      <c r="A10" s="15">
        <v>261695</v>
      </c>
      <c r="B10" s="1">
        <v>44534</v>
      </c>
      <c r="C10">
        <v>4</v>
      </c>
      <c r="D10" t="s">
        <v>20</v>
      </c>
      <c r="E10">
        <v>2021</v>
      </c>
      <c r="F10">
        <v>31</v>
      </c>
      <c r="G10" t="str">
        <f>IF(F10&lt;25,"Youth",IF(F10&gt;=35,"Adult","Young Adults"))</f>
        <v>Young Adults</v>
      </c>
      <c r="H10" t="s">
        <v>33</v>
      </c>
      <c r="I10" t="s">
        <v>153</v>
      </c>
      <c r="J10" t="s">
        <v>34</v>
      </c>
      <c r="K10" t="s">
        <v>35</v>
      </c>
      <c r="L10" t="s">
        <v>24</v>
      </c>
      <c r="M10" t="s">
        <v>25</v>
      </c>
      <c r="N10" s="5" t="s">
        <v>36</v>
      </c>
      <c r="O10" s="5" t="s">
        <v>165</v>
      </c>
      <c r="P10" s="5" t="s">
        <v>158</v>
      </c>
      <c r="Q10" s="11">
        <v>46</v>
      </c>
      <c r="R10">
        <v>4</v>
      </c>
      <c r="S10" s="2">
        <v>420</v>
      </c>
      <c r="T10" s="2">
        <v>0</v>
      </c>
      <c r="U10" s="2">
        <v>1396</v>
      </c>
      <c r="V10" s="2">
        <f t="shared" si="0"/>
        <v>1680</v>
      </c>
      <c r="W10" s="2">
        <f t="shared" si="1"/>
        <v>0</v>
      </c>
    </row>
    <row r="11" spans="1:23" x14ac:dyDescent="0.25">
      <c r="A11" s="15">
        <v>261695</v>
      </c>
      <c r="B11" s="1">
        <v>44535</v>
      </c>
      <c r="C11">
        <v>5</v>
      </c>
      <c r="D11" t="s">
        <v>20</v>
      </c>
      <c r="E11">
        <v>2021</v>
      </c>
      <c r="F11">
        <v>39</v>
      </c>
      <c r="G11" t="str">
        <f>IF(F11&lt;25,"Youth",IF(F11&gt;=35,"Adult","Young Adults"))</f>
        <v>Adult</v>
      </c>
      <c r="H11" t="s">
        <v>21</v>
      </c>
      <c r="I11" t="s">
        <v>153</v>
      </c>
      <c r="J11" t="s">
        <v>22</v>
      </c>
      <c r="K11" t="s">
        <v>23</v>
      </c>
      <c r="L11" t="s">
        <v>24</v>
      </c>
      <c r="M11" t="s">
        <v>25</v>
      </c>
      <c r="N11" s="5" t="s">
        <v>26</v>
      </c>
      <c r="O11" s="5" t="s">
        <v>164</v>
      </c>
      <c r="P11" s="5" t="s">
        <v>156</v>
      </c>
      <c r="Q11" s="11">
        <v>46</v>
      </c>
      <c r="R11">
        <v>4</v>
      </c>
      <c r="S11" s="2">
        <v>1252</v>
      </c>
      <c r="T11" s="2">
        <v>2295</v>
      </c>
      <c r="U11" s="2">
        <v>4172</v>
      </c>
      <c r="V11" s="2">
        <f t="shared" si="0"/>
        <v>5008</v>
      </c>
      <c r="W11" s="2">
        <f t="shared" si="1"/>
        <v>9180</v>
      </c>
    </row>
    <row r="12" spans="1:23" x14ac:dyDescent="0.25">
      <c r="A12" s="15">
        <v>261695</v>
      </c>
      <c r="B12" s="1">
        <v>44535</v>
      </c>
      <c r="C12">
        <v>5</v>
      </c>
      <c r="D12" t="s">
        <v>20</v>
      </c>
      <c r="E12">
        <v>2021</v>
      </c>
      <c r="F12">
        <v>42</v>
      </c>
      <c r="G12" t="str">
        <f>IF(F12&lt;25,"Youth",IF(F12&gt;=35,"Adult","Young Adults"))</f>
        <v>Adult</v>
      </c>
      <c r="H12" t="s">
        <v>21</v>
      </c>
      <c r="I12" t="s">
        <v>154</v>
      </c>
      <c r="J12" t="s">
        <v>46</v>
      </c>
      <c r="K12" t="s">
        <v>47</v>
      </c>
      <c r="L12" t="s">
        <v>24</v>
      </c>
      <c r="M12" t="s">
        <v>25</v>
      </c>
      <c r="N12" s="5" t="s">
        <v>40</v>
      </c>
      <c r="O12" s="5" t="s">
        <v>164</v>
      </c>
      <c r="P12" s="5" t="s">
        <v>156</v>
      </c>
      <c r="Q12" s="11">
        <v>46</v>
      </c>
      <c r="R12">
        <v>4</v>
      </c>
      <c r="S12" s="2">
        <v>1252</v>
      </c>
      <c r="T12" s="2">
        <v>2295</v>
      </c>
      <c r="U12" s="2">
        <v>4172</v>
      </c>
      <c r="V12" s="2">
        <f t="shared" si="0"/>
        <v>5008</v>
      </c>
      <c r="W12" s="2">
        <f t="shared" si="1"/>
        <v>9180</v>
      </c>
    </row>
    <row r="13" spans="1:23" x14ac:dyDescent="0.25">
      <c r="A13" s="15">
        <v>261695</v>
      </c>
      <c r="B13" s="1">
        <v>44535</v>
      </c>
      <c r="C13">
        <v>5</v>
      </c>
      <c r="D13" t="s">
        <v>20</v>
      </c>
      <c r="E13">
        <v>2021</v>
      </c>
      <c r="F13">
        <v>35</v>
      </c>
      <c r="G13" t="str">
        <f>IF(F13&lt;25,"Youth",IF(F13&gt;=35,"Adult","Young Adults"))</f>
        <v>Adult</v>
      </c>
      <c r="H13" t="s">
        <v>21</v>
      </c>
      <c r="I13" t="s">
        <v>153</v>
      </c>
      <c r="J13" t="s">
        <v>34</v>
      </c>
      <c r="K13" t="s">
        <v>49</v>
      </c>
      <c r="L13" t="s">
        <v>24</v>
      </c>
      <c r="M13" t="s">
        <v>25</v>
      </c>
      <c r="N13" s="5" t="s">
        <v>50</v>
      </c>
      <c r="O13" s="5" t="s">
        <v>164</v>
      </c>
      <c r="P13" s="5" t="s">
        <v>157</v>
      </c>
      <c r="Q13" s="11">
        <v>46</v>
      </c>
      <c r="R13">
        <v>1</v>
      </c>
      <c r="S13" s="2">
        <v>1266</v>
      </c>
      <c r="T13" s="2">
        <v>2320</v>
      </c>
      <c r="U13" s="2">
        <v>1054</v>
      </c>
      <c r="V13" s="2">
        <f t="shared" si="0"/>
        <v>1266</v>
      </c>
      <c r="W13" s="2">
        <f t="shared" si="1"/>
        <v>2320</v>
      </c>
    </row>
    <row r="14" spans="1:23" x14ac:dyDescent="0.25">
      <c r="A14" s="15">
        <v>261695</v>
      </c>
      <c r="B14" s="1">
        <v>44535</v>
      </c>
      <c r="C14">
        <v>5</v>
      </c>
      <c r="D14" t="s">
        <v>20</v>
      </c>
      <c r="E14">
        <v>2021</v>
      </c>
      <c r="F14">
        <v>37</v>
      </c>
      <c r="G14" t="str">
        <f>IF(F14&lt;25,"Youth",IF(F14&gt;=35,"Adult","Young Adults"))</f>
        <v>Adult</v>
      </c>
      <c r="H14" t="s">
        <v>21</v>
      </c>
      <c r="I14" t="s">
        <v>153</v>
      </c>
      <c r="J14" t="s">
        <v>22</v>
      </c>
      <c r="K14" t="s">
        <v>23</v>
      </c>
      <c r="L14" t="s">
        <v>24</v>
      </c>
      <c r="M14" t="s">
        <v>25</v>
      </c>
      <c r="N14" s="5" t="s">
        <v>26</v>
      </c>
      <c r="O14" s="5" t="s">
        <v>164</v>
      </c>
      <c r="P14" s="5" t="s">
        <v>156</v>
      </c>
      <c r="Q14" s="11">
        <v>46</v>
      </c>
      <c r="R14">
        <v>1</v>
      </c>
      <c r="S14" s="2">
        <v>1252</v>
      </c>
      <c r="T14" s="2">
        <v>2295</v>
      </c>
      <c r="U14" s="2">
        <v>1043</v>
      </c>
      <c r="V14" s="2">
        <f t="shared" si="0"/>
        <v>1252</v>
      </c>
      <c r="W14" s="2">
        <f t="shared" si="1"/>
        <v>2295</v>
      </c>
    </row>
    <row r="15" spans="1:23" x14ac:dyDescent="0.25">
      <c r="A15" s="15">
        <v>261695</v>
      </c>
      <c r="B15" s="1">
        <v>44536</v>
      </c>
      <c r="C15">
        <v>6</v>
      </c>
      <c r="D15" t="s">
        <v>20</v>
      </c>
      <c r="E15">
        <v>2021</v>
      </c>
      <c r="F15">
        <v>23</v>
      </c>
      <c r="G15" t="str">
        <f>IF(F15&lt;25,"Youth",IF(F15&gt;=35,"Adult","Young Adults"))</f>
        <v>Youth</v>
      </c>
      <c r="H15" t="s">
        <v>39</v>
      </c>
      <c r="I15" t="s">
        <v>154</v>
      </c>
      <c r="J15" t="s">
        <v>27</v>
      </c>
      <c r="K15" t="s">
        <v>28</v>
      </c>
      <c r="L15" t="s">
        <v>24</v>
      </c>
      <c r="M15" t="s">
        <v>25</v>
      </c>
      <c r="N15" s="5" t="s">
        <v>31</v>
      </c>
      <c r="O15" s="5" t="s">
        <v>165</v>
      </c>
      <c r="P15" s="5" t="s">
        <v>158</v>
      </c>
      <c r="Q15" s="11">
        <v>46</v>
      </c>
      <c r="R15">
        <v>3</v>
      </c>
      <c r="S15" s="2">
        <v>420</v>
      </c>
      <c r="T15" s="2">
        <v>769</v>
      </c>
      <c r="U15" s="2">
        <v>1047</v>
      </c>
      <c r="V15" s="2">
        <f t="shared" si="0"/>
        <v>1260</v>
      </c>
      <c r="W15" s="2">
        <f t="shared" si="1"/>
        <v>2307</v>
      </c>
    </row>
    <row r="16" spans="1:23" x14ac:dyDescent="0.25">
      <c r="A16" s="15">
        <v>261695</v>
      </c>
      <c r="B16" s="1">
        <v>44536</v>
      </c>
      <c r="C16">
        <v>6</v>
      </c>
      <c r="D16" t="s">
        <v>20</v>
      </c>
      <c r="E16">
        <v>2021</v>
      </c>
      <c r="F16">
        <v>27</v>
      </c>
      <c r="G16" t="str">
        <f>IF(F16&lt;25,"Youth",IF(F16&gt;=35,"Adult","Young Adults"))</f>
        <v>Young Adults</v>
      </c>
      <c r="H16" t="s">
        <v>33</v>
      </c>
      <c r="I16" t="s">
        <v>154</v>
      </c>
      <c r="J16" t="s">
        <v>54</v>
      </c>
      <c r="K16" t="s">
        <v>55</v>
      </c>
      <c r="L16" t="s">
        <v>24</v>
      </c>
      <c r="M16" t="s">
        <v>25</v>
      </c>
      <c r="N16" s="5" t="s">
        <v>26</v>
      </c>
      <c r="O16" s="5" t="s">
        <v>164</v>
      </c>
      <c r="P16" s="5" t="s">
        <v>156</v>
      </c>
      <c r="Q16" s="11">
        <v>46</v>
      </c>
      <c r="R16">
        <v>1</v>
      </c>
      <c r="S16" s="2">
        <v>1252</v>
      </c>
      <c r="T16" s="2">
        <v>2295</v>
      </c>
      <c r="U16" s="2">
        <v>1043</v>
      </c>
      <c r="V16" s="2">
        <f t="shared" si="0"/>
        <v>1252</v>
      </c>
      <c r="W16" s="2">
        <f t="shared" si="1"/>
        <v>2295</v>
      </c>
    </row>
    <row r="17" spans="1:23" x14ac:dyDescent="0.25">
      <c r="A17" s="15">
        <v>261695</v>
      </c>
      <c r="B17" s="1">
        <v>44536</v>
      </c>
      <c r="C17">
        <v>6</v>
      </c>
      <c r="D17" t="s">
        <v>20</v>
      </c>
      <c r="E17">
        <v>2021</v>
      </c>
      <c r="F17">
        <v>36</v>
      </c>
      <c r="G17" t="str">
        <f>IF(F17&lt;25,"Youth",IF(F17&gt;=35,"Adult","Young Adults"))</f>
        <v>Adult</v>
      </c>
      <c r="H17" t="s">
        <v>39</v>
      </c>
      <c r="I17" t="s">
        <v>154</v>
      </c>
      <c r="J17" t="s">
        <v>34</v>
      </c>
      <c r="K17" t="s">
        <v>35</v>
      </c>
      <c r="L17" t="s">
        <v>24</v>
      </c>
      <c r="M17" t="s">
        <v>25</v>
      </c>
      <c r="N17" s="5" t="s">
        <v>57</v>
      </c>
      <c r="O17" s="5" t="s">
        <v>164</v>
      </c>
      <c r="P17" s="5" t="s">
        <v>156</v>
      </c>
      <c r="Q17" s="11">
        <v>46</v>
      </c>
      <c r="R17">
        <v>1</v>
      </c>
      <c r="S17" s="2">
        <v>1252</v>
      </c>
      <c r="T17" s="2">
        <v>2295</v>
      </c>
      <c r="U17" s="2">
        <v>1043</v>
      </c>
      <c r="V17" s="2">
        <f t="shared" si="0"/>
        <v>1252</v>
      </c>
      <c r="W17" s="2">
        <f t="shared" si="1"/>
        <v>2295</v>
      </c>
    </row>
    <row r="18" spans="1:23" x14ac:dyDescent="0.25">
      <c r="A18" s="15">
        <v>261695</v>
      </c>
      <c r="B18" s="1">
        <v>44536</v>
      </c>
      <c r="C18">
        <v>6</v>
      </c>
      <c r="D18" t="s">
        <v>20</v>
      </c>
      <c r="E18">
        <v>2021</v>
      </c>
      <c r="F18">
        <v>47</v>
      </c>
      <c r="G18" t="str">
        <f>IF(F18&lt;25,"Youth",IF(F18&gt;=35,"Adult","Young Adults"))</f>
        <v>Adult</v>
      </c>
      <c r="H18" t="s">
        <v>21</v>
      </c>
      <c r="I18" t="s">
        <v>154</v>
      </c>
      <c r="J18" t="s">
        <v>27</v>
      </c>
      <c r="K18" t="s">
        <v>28</v>
      </c>
      <c r="L18" t="s">
        <v>24</v>
      </c>
      <c r="M18" t="s">
        <v>25</v>
      </c>
      <c r="N18" s="5" t="s">
        <v>50</v>
      </c>
      <c r="O18" s="5" t="s">
        <v>164</v>
      </c>
      <c r="P18" s="5" t="s">
        <v>157</v>
      </c>
      <c r="Q18" s="11">
        <v>46</v>
      </c>
      <c r="R18">
        <v>1</v>
      </c>
      <c r="S18" s="2">
        <v>1266</v>
      </c>
      <c r="T18" s="2">
        <v>2320</v>
      </c>
      <c r="U18" s="2">
        <v>1054</v>
      </c>
      <c r="V18" s="2">
        <f t="shared" si="0"/>
        <v>1266</v>
      </c>
      <c r="W18" s="2">
        <f t="shared" si="1"/>
        <v>2320</v>
      </c>
    </row>
    <row r="19" spans="1:23" x14ac:dyDescent="0.25">
      <c r="A19" s="15">
        <v>261695</v>
      </c>
      <c r="B19" s="1">
        <v>44537</v>
      </c>
      <c r="C19">
        <v>7</v>
      </c>
      <c r="D19" t="s">
        <v>20</v>
      </c>
      <c r="E19">
        <v>2021</v>
      </c>
      <c r="F19">
        <v>30</v>
      </c>
      <c r="G19" t="str">
        <f>IF(F19&lt;25,"Youth",IF(F19&gt;=35,"Adult","Young Adults"))</f>
        <v>Young Adults</v>
      </c>
      <c r="H19" t="s">
        <v>33</v>
      </c>
      <c r="I19" t="s">
        <v>154</v>
      </c>
      <c r="J19" t="s">
        <v>22</v>
      </c>
      <c r="K19" t="s">
        <v>23</v>
      </c>
      <c r="L19" t="s">
        <v>24</v>
      </c>
      <c r="M19" t="s">
        <v>25</v>
      </c>
      <c r="N19" s="5" t="s">
        <v>60</v>
      </c>
      <c r="O19" s="5" t="s">
        <v>165</v>
      </c>
      <c r="P19" s="5" t="s">
        <v>158</v>
      </c>
      <c r="Q19" s="11">
        <v>46</v>
      </c>
      <c r="R19">
        <v>4</v>
      </c>
      <c r="S19" s="2">
        <v>420</v>
      </c>
      <c r="T19" s="2">
        <v>769</v>
      </c>
      <c r="U19" s="2">
        <v>1396</v>
      </c>
      <c r="V19" s="2">
        <f t="shared" si="0"/>
        <v>1680</v>
      </c>
      <c r="W19" s="2">
        <f t="shared" si="1"/>
        <v>3076</v>
      </c>
    </row>
    <row r="20" spans="1:23" x14ac:dyDescent="0.25">
      <c r="A20" s="15">
        <v>261695</v>
      </c>
      <c r="B20" s="1">
        <v>44537</v>
      </c>
      <c r="C20">
        <v>7</v>
      </c>
      <c r="D20" t="s">
        <v>20</v>
      </c>
      <c r="E20">
        <v>2021</v>
      </c>
      <c r="F20">
        <v>38</v>
      </c>
      <c r="G20" t="str">
        <f>IF(F20&lt;25,"Youth",IF(F20&gt;=35,"Adult","Young Adults"))</f>
        <v>Adult</v>
      </c>
      <c r="H20" t="s">
        <v>21</v>
      </c>
      <c r="I20" t="s">
        <v>154</v>
      </c>
      <c r="J20" t="s">
        <v>22</v>
      </c>
      <c r="K20" t="s">
        <v>23</v>
      </c>
      <c r="L20" t="s">
        <v>24</v>
      </c>
      <c r="M20" t="s">
        <v>25</v>
      </c>
      <c r="N20" s="5" t="s">
        <v>29</v>
      </c>
      <c r="O20" s="5" t="s">
        <v>164</v>
      </c>
      <c r="P20" s="5" t="s">
        <v>157</v>
      </c>
      <c r="Q20" s="11">
        <v>46</v>
      </c>
      <c r="R20">
        <v>2</v>
      </c>
      <c r="S20" s="2">
        <v>1266</v>
      </c>
      <c r="T20" s="2">
        <v>2320</v>
      </c>
      <c r="U20" s="2">
        <v>2108</v>
      </c>
      <c r="V20" s="2">
        <f t="shared" si="0"/>
        <v>2532</v>
      </c>
      <c r="W20" s="2">
        <f t="shared" si="1"/>
        <v>4640</v>
      </c>
    </row>
    <row r="21" spans="1:23" x14ac:dyDescent="0.25">
      <c r="A21" s="15">
        <v>261695</v>
      </c>
      <c r="B21" s="1">
        <v>44538</v>
      </c>
      <c r="C21">
        <v>8</v>
      </c>
      <c r="D21" t="s">
        <v>20</v>
      </c>
      <c r="E21">
        <v>2021</v>
      </c>
      <c r="F21">
        <v>19</v>
      </c>
      <c r="G21" t="str">
        <f>IF(F21&lt;25,"Youth",IF(F21&gt;=35,"Adult","Young Adults"))</f>
        <v>Youth</v>
      </c>
      <c r="H21" t="s">
        <v>39</v>
      </c>
      <c r="I21" t="s">
        <v>153</v>
      </c>
      <c r="J21" t="s">
        <v>34</v>
      </c>
      <c r="K21" t="s">
        <v>35</v>
      </c>
      <c r="L21" t="s">
        <v>24</v>
      </c>
      <c r="M21" t="s">
        <v>25</v>
      </c>
      <c r="N21" s="5" t="s">
        <v>63</v>
      </c>
      <c r="O21" s="5" t="s">
        <v>166</v>
      </c>
      <c r="P21" s="5" t="s">
        <v>157</v>
      </c>
      <c r="Q21" s="11">
        <v>46</v>
      </c>
      <c r="R21">
        <v>4</v>
      </c>
      <c r="S21" s="2">
        <v>308</v>
      </c>
      <c r="T21" s="2">
        <v>565</v>
      </c>
      <c r="U21" s="2">
        <v>1028</v>
      </c>
      <c r="V21" s="2">
        <f t="shared" si="0"/>
        <v>1232</v>
      </c>
      <c r="W21" s="2">
        <f t="shared" si="1"/>
        <v>2260</v>
      </c>
    </row>
    <row r="22" spans="1:23" x14ac:dyDescent="0.25">
      <c r="A22" s="15">
        <v>261695</v>
      </c>
      <c r="B22" s="1">
        <v>44538</v>
      </c>
      <c r="C22">
        <v>8</v>
      </c>
      <c r="D22" t="s">
        <v>20</v>
      </c>
      <c r="E22">
        <v>2021</v>
      </c>
      <c r="F22">
        <v>30</v>
      </c>
      <c r="G22" t="str">
        <f>IF(F22&lt;25,"Youth",IF(F22&gt;=35,"Adult","Young Adults"))</f>
        <v>Young Adults</v>
      </c>
      <c r="H22" t="s">
        <v>33</v>
      </c>
      <c r="I22" t="s">
        <v>153</v>
      </c>
      <c r="J22" t="s">
        <v>54</v>
      </c>
      <c r="K22" t="s">
        <v>55</v>
      </c>
      <c r="L22" t="s">
        <v>24</v>
      </c>
      <c r="M22" t="s">
        <v>25</v>
      </c>
      <c r="N22" s="5" t="s">
        <v>50</v>
      </c>
      <c r="O22" s="5" t="s">
        <v>164</v>
      </c>
      <c r="P22" s="5" t="s">
        <v>157</v>
      </c>
      <c r="Q22" s="11">
        <v>46</v>
      </c>
      <c r="R22">
        <v>4</v>
      </c>
      <c r="S22" s="2">
        <v>1266</v>
      </c>
      <c r="T22" s="2">
        <v>2320</v>
      </c>
      <c r="U22" s="2">
        <v>4216</v>
      </c>
      <c r="V22" s="2">
        <f t="shared" si="0"/>
        <v>5064</v>
      </c>
      <c r="W22" s="2">
        <f t="shared" si="1"/>
        <v>9280</v>
      </c>
    </row>
    <row r="23" spans="1:23" x14ac:dyDescent="0.25">
      <c r="A23" s="15">
        <v>261695</v>
      </c>
      <c r="B23" s="1">
        <v>44538</v>
      </c>
      <c r="C23">
        <v>8</v>
      </c>
      <c r="D23" t="s">
        <v>20</v>
      </c>
      <c r="E23">
        <v>2021</v>
      </c>
      <c r="F23">
        <v>39</v>
      </c>
      <c r="G23" t="str">
        <f>IF(F23&lt;25,"Youth",IF(F23&gt;=35,"Adult","Young Adults"))</f>
        <v>Adult</v>
      </c>
      <c r="H23" t="s">
        <v>21</v>
      </c>
      <c r="I23" t="s">
        <v>153</v>
      </c>
      <c r="J23" t="s">
        <v>22</v>
      </c>
      <c r="K23" t="s">
        <v>66</v>
      </c>
      <c r="L23" t="s">
        <v>24</v>
      </c>
      <c r="M23" t="s">
        <v>25</v>
      </c>
      <c r="N23" s="5" t="s">
        <v>159</v>
      </c>
      <c r="O23" s="5" t="s">
        <v>164</v>
      </c>
      <c r="P23" s="5" t="s">
        <v>156</v>
      </c>
      <c r="Q23" s="11">
        <v>46</v>
      </c>
      <c r="R23">
        <v>2</v>
      </c>
      <c r="S23" s="2">
        <v>1252</v>
      </c>
      <c r="T23" s="2">
        <v>2295</v>
      </c>
      <c r="U23" s="2">
        <v>2086</v>
      </c>
      <c r="V23" s="2">
        <f t="shared" si="0"/>
        <v>2504</v>
      </c>
      <c r="W23" s="2">
        <f t="shared" si="1"/>
        <v>4590</v>
      </c>
    </row>
    <row r="24" spans="1:23" x14ac:dyDescent="0.25">
      <c r="A24" s="15">
        <v>261695</v>
      </c>
      <c r="B24" s="1">
        <v>44538</v>
      </c>
      <c r="C24">
        <v>8</v>
      </c>
      <c r="D24" t="s">
        <v>20</v>
      </c>
      <c r="E24">
        <v>2021</v>
      </c>
      <c r="F24">
        <v>35</v>
      </c>
      <c r="G24" t="str">
        <f>IF(F24&lt;25,"Youth",IF(F24&gt;=35,"Adult","Young Adults"))</f>
        <v>Adult</v>
      </c>
      <c r="H24" t="s">
        <v>21</v>
      </c>
      <c r="I24" t="s">
        <v>153</v>
      </c>
      <c r="J24" t="s">
        <v>22</v>
      </c>
      <c r="K24" t="s">
        <v>23</v>
      </c>
      <c r="L24" t="s">
        <v>24</v>
      </c>
      <c r="M24" t="s">
        <v>25</v>
      </c>
      <c r="N24" s="5" t="s">
        <v>68</v>
      </c>
      <c r="O24" s="5" t="s">
        <v>166</v>
      </c>
      <c r="P24" s="5" t="s">
        <v>156</v>
      </c>
      <c r="Q24" s="11">
        <v>46</v>
      </c>
      <c r="R24">
        <v>4</v>
      </c>
      <c r="S24" s="2">
        <v>295</v>
      </c>
      <c r="T24" s="2">
        <v>540</v>
      </c>
      <c r="U24" s="2">
        <v>245</v>
      </c>
      <c r="V24" s="2">
        <f t="shared" si="0"/>
        <v>1180</v>
      </c>
      <c r="W24" s="2">
        <f t="shared" si="1"/>
        <v>2160</v>
      </c>
    </row>
    <row r="25" spans="1:23" x14ac:dyDescent="0.25">
      <c r="A25" s="15">
        <v>261695</v>
      </c>
      <c r="B25" s="1">
        <v>44539</v>
      </c>
      <c r="C25">
        <v>9</v>
      </c>
      <c r="D25" t="s">
        <v>20</v>
      </c>
      <c r="E25">
        <v>2021</v>
      </c>
      <c r="F25">
        <v>33</v>
      </c>
      <c r="G25" t="str">
        <f>IF(F25&lt;25,"Youth",IF(F25&gt;=35,"Adult","Young Adults"))</f>
        <v>Young Adults</v>
      </c>
      <c r="H25" t="s">
        <v>33</v>
      </c>
      <c r="I25" t="s">
        <v>153</v>
      </c>
      <c r="J25" t="s">
        <v>34</v>
      </c>
      <c r="K25" t="s">
        <v>70</v>
      </c>
      <c r="L25" t="s">
        <v>24</v>
      </c>
      <c r="M25" t="s">
        <v>25</v>
      </c>
      <c r="N25" s="5" t="s">
        <v>71</v>
      </c>
      <c r="O25" s="5" t="s">
        <v>167</v>
      </c>
      <c r="P25" s="5" t="s">
        <v>156</v>
      </c>
      <c r="Q25" s="11">
        <v>46</v>
      </c>
      <c r="R25">
        <v>2</v>
      </c>
      <c r="S25" s="2">
        <v>1898</v>
      </c>
      <c r="T25" s="2">
        <v>3375</v>
      </c>
      <c r="U25" s="2">
        <v>2954</v>
      </c>
      <c r="V25" s="2">
        <f t="shared" si="0"/>
        <v>3796</v>
      </c>
      <c r="W25" s="2">
        <f t="shared" si="1"/>
        <v>6750</v>
      </c>
    </row>
    <row r="26" spans="1:23" x14ac:dyDescent="0.25">
      <c r="A26" s="15">
        <v>261695</v>
      </c>
      <c r="B26" s="1">
        <v>44539</v>
      </c>
      <c r="C26">
        <v>9</v>
      </c>
      <c r="D26" t="s">
        <v>20</v>
      </c>
      <c r="E26">
        <v>2021</v>
      </c>
      <c r="F26">
        <v>41</v>
      </c>
      <c r="G26" t="str">
        <f>IF(F26&lt;25,"Youth",IF(F26&gt;=35,"Adult","Young Adults"))</f>
        <v>Adult</v>
      </c>
      <c r="H26" t="s">
        <v>21</v>
      </c>
      <c r="I26" t="s">
        <v>153</v>
      </c>
      <c r="J26" t="s">
        <v>46</v>
      </c>
      <c r="K26" t="s">
        <v>73</v>
      </c>
      <c r="L26" t="s">
        <v>24</v>
      </c>
      <c r="M26" t="s">
        <v>25</v>
      </c>
      <c r="N26" s="5" t="s">
        <v>29</v>
      </c>
      <c r="O26" s="5" t="s">
        <v>164</v>
      </c>
      <c r="P26" s="5" t="s">
        <v>157</v>
      </c>
      <c r="Q26" s="11">
        <v>46</v>
      </c>
      <c r="R26">
        <v>1</v>
      </c>
      <c r="S26" s="2">
        <v>1266</v>
      </c>
      <c r="T26" s="2">
        <v>2320</v>
      </c>
      <c r="U26" s="2">
        <v>1054</v>
      </c>
      <c r="V26" s="2">
        <f t="shared" si="0"/>
        <v>1266</v>
      </c>
      <c r="W26" s="2">
        <f t="shared" si="1"/>
        <v>2320</v>
      </c>
    </row>
    <row r="27" spans="1:23" x14ac:dyDescent="0.25">
      <c r="A27" s="15">
        <v>261695</v>
      </c>
      <c r="B27" s="1">
        <v>44540</v>
      </c>
      <c r="C27">
        <v>10</v>
      </c>
      <c r="D27" t="s">
        <v>20</v>
      </c>
      <c r="E27">
        <v>2021</v>
      </c>
      <c r="F27">
        <v>34</v>
      </c>
      <c r="G27" t="str">
        <f>IF(F27&lt;25,"Youth",IF(F27&gt;=35,"Adult","Young Adults"))</f>
        <v>Young Adults</v>
      </c>
      <c r="H27" t="s">
        <v>33</v>
      </c>
      <c r="I27" t="s">
        <v>153</v>
      </c>
      <c r="J27" t="s">
        <v>22</v>
      </c>
      <c r="K27" t="s">
        <v>23</v>
      </c>
      <c r="L27" t="s">
        <v>24</v>
      </c>
      <c r="M27" t="s">
        <v>25</v>
      </c>
      <c r="N27" s="5" t="s">
        <v>57</v>
      </c>
      <c r="O27" s="5" t="s">
        <v>164</v>
      </c>
      <c r="P27" s="5" t="s">
        <v>156</v>
      </c>
      <c r="Q27" s="11">
        <v>46</v>
      </c>
      <c r="R27">
        <v>2</v>
      </c>
      <c r="S27" s="2">
        <v>1252</v>
      </c>
      <c r="T27" s="2">
        <v>2295</v>
      </c>
      <c r="U27" s="2">
        <v>2086</v>
      </c>
      <c r="V27" s="2">
        <f t="shared" si="0"/>
        <v>2504</v>
      </c>
      <c r="W27" s="2">
        <f t="shared" si="1"/>
        <v>4590</v>
      </c>
    </row>
    <row r="28" spans="1:23" x14ac:dyDescent="0.25">
      <c r="A28" s="15">
        <v>261695</v>
      </c>
      <c r="B28" s="1">
        <v>44540</v>
      </c>
      <c r="C28">
        <v>10</v>
      </c>
      <c r="D28" t="s">
        <v>20</v>
      </c>
      <c r="E28">
        <v>2021</v>
      </c>
      <c r="F28">
        <v>40</v>
      </c>
      <c r="G28" t="str">
        <f>IF(F28&lt;25,"Youth",IF(F28&gt;=35,"Adult","Young Adults"))</f>
        <v>Adult</v>
      </c>
      <c r="H28" t="s">
        <v>21</v>
      </c>
      <c r="I28" t="s">
        <v>154</v>
      </c>
      <c r="J28" t="s">
        <v>34</v>
      </c>
      <c r="K28" t="s">
        <v>35</v>
      </c>
      <c r="L28" t="s">
        <v>24</v>
      </c>
      <c r="M28" t="s">
        <v>25</v>
      </c>
      <c r="N28" s="5" t="s">
        <v>57</v>
      </c>
      <c r="O28" s="5" t="s">
        <v>164</v>
      </c>
      <c r="P28" s="5" t="s">
        <v>156</v>
      </c>
      <c r="Q28" s="11">
        <v>46</v>
      </c>
      <c r="R28">
        <v>2</v>
      </c>
      <c r="S28" s="2">
        <v>1252</v>
      </c>
      <c r="T28" s="2">
        <v>2295</v>
      </c>
      <c r="U28" s="2">
        <v>2086</v>
      </c>
      <c r="V28" s="2">
        <f t="shared" si="0"/>
        <v>2504</v>
      </c>
      <c r="W28" s="2">
        <f t="shared" si="1"/>
        <v>4590</v>
      </c>
    </row>
    <row r="29" spans="1:23" x14ac:dyDescent="0.25">
      <c r="A29" s="15">
        <v>261695</v>
      </c>
      <c r="B29" s="1">
        <v>44540</v>
      </c>
      <c r="C29">
        <v>10</v>
      </c>
      <c r="D29" t="s">
        <v>20</v>
      </c>
      <c r="E29">
        <v>2021</v>
      </c>
      <c r="F29">
        <v>26</v>
      </c>
      <c r="G29" t="str">
        <f>IF(F29&lt;25,"Youth",IF(F29&gt;=35,"Adult","Young Adults"))</f>
        <v>Young Adults</v>
      </c>
      <c r="H29" t="s">
        <v>33</v>
      </c>
      <c r="I29" t="s">
        <v>154</v>
      </c>
      <c r="J29" t="s">
        <v>27</v>
      </c>
      <c r="K29" t="s">
        <v>28</v>
      </c>
      <c r="L29" t="s">
        <v>24</v>
      </c>
      <c r="M29" t="s">
        <v>25</v>
      </c>
      <c r="N29" s="5" t="s">
        <v>40</v>
      </c>
      <c r="O29" s="5" t="s">
        <v>164</v>
      </c>
      <c r="P29" s="5" t="s">
        <v>156</v>
      </c>
      <c r="Q29" s="11">
        <v>46</v>
      </c>
      <c r="R29">
        <v>1</v>
      </c>
      <c r="S29" s="2">
        <v>1252</v>
      </c>
      <c r="T29" s="2">
        <v>2295</v>
      </c>
      <c r="U29" s="2">
        <v>1043</v>
      </c>
      <c r="V29" s="2">
        <f t="shared" si="0"/>
        <v>1252</v>
      </c>
      <c r="W29" s="2">
        <f t="shared" si="1"/>
        <v>2295</v>
      </c>
    </row>
    <row r="30" spans="1:23" x14ac:dyDescent="0.25">
      <c r="A30" s="15">
        <v>261695</v>
      </c>
      <c r="B30" s="1">
        <v>44540</v>
      </c>
      <c r="C30">
        <v>10</v>
      </c>
      <c r="D30" t="s">
        <v>20</v>
      </c>
      <c r="E30">
        <v>2021</v>
      </c>
      <c r="F30">
        <v>34</v>
      </c>
      <c r="G30" t="str">
        <f>IF(F30&lt;25,"Youth",IF(F30&gt;=35,"Adult","Young Adults"))</f>
        <v>Young Adults</v>
      </c>
      <c r="H30" t="s">
        <v>33</v>
      </c>
      <c r="I30" t="s">
        <v>154</v>
      </c>
      <c r="J30" t="s">
        <v>22</v>
      </c>
      <c r="K30" t="s">
        <v>23</v>
      </c>
      <c r="L30" t="s">
        <v>24</v>
      </c>
      <c r="M30" t="s">
        <v>25</v>
      </c>
      <c r="N30" s="5" t="s">
        <v>78</v>
      </c>
      <c r="O30" s="5" t="s">
        <v>166</v>
      </c>
      <c r="P30" s="5" t="s">
        <v>156</v>
      </c>
      <c r="Q30" s="11">
        <v>46</v>
      </c>
      <c r="R30">
        <v>1</v>
      </c>
      <c r="S30" s="2">
        <v>295</v>
      </c>
      <c r="T30" s="2">
        <v>540</v>
      </c>
      <c r="U30" s="2">
        <v>245</v>
      </c>
      <c r="V30" s="2">
        <f t="shared" si="0"/>
        <v>295</v>
      </c>
      <c r="W30" s="2">
        <f t="shared" si="1"/>
        <v>540</v>
      </c>
    </row>
    <row r="31" spans="1:23" x14ac:dyDescent="0.25">
      <c r="A31" s="15">
        <v>261695</v>
      </c>
      <c r="B31" s="1">
        <v>44540</v>
      </c>
      <c r="C31">
        <v>10</v>
      </c>
      <c r="D31" t="s">
        <v>20</v>
      </c>
      <c r="E31">
        <v>2021</v>
      </c>
      <c r="F31">
        <v>34</v>
      </c>
      <c r="G31" t="str">
        <f>IF(F31&lt;25,"Youth",IF(F31&gt;=35,"Adult","Young Adults"))</f>
        <v>Young Adults</v>
      </c>
      <c r="H31" t="s">
        <v>33</v>
      </c>
      <c r="I31" t="s">
        <v>153</v>
      </c>
      <c r="J31" t="s">
        <v>22</v>
      </c>
      <c r="K31" t="s">
        <v>42</v>
      </c>
      <c r="L31" t="s">
        <v>24</v>
      </c>
      <c r="M31" t="s">
        <v>25</v>
      </c>
      <c r="N31" s="5" t="s">
        <v>80</v>
      </c>
      <c r="O31" s="5" t="s">
        <v>167</v>
      </c>
      <c r="P31" s="5" t="s">
        <v>157</v>
      </c>
      <c r="Q31" s="11">
        <v>46</v>
      </c>
      <c r="R31">
        <v>1</v>
      </c>
      <c r="S31" s="2">
        <v>1912</v>
      </c>
      <c r="T31" s="2">
        <v>3400</v>
      </c>
      <c r="U31" s="2">
        <v>1488</v>
      </c>
      <c r="V31" s="2">
        <f t="shared" si="0"/>
        <v>1912</v>
      </c>
      <c r="W31" s="2">
        <f t="shared" si="1"/>
        <v>3400</v>
      </c>
    </row>
    <row r="32" spans="1:23" x14ac:dyDescent="0.25">
      <c r="A32" s="15">
        <v>261695</v>
      </c>
      <c r="B32" s="1">
        <v>44540</v>
      </c>
      <c r="C32">
        <v>10</v>
      </c>
      <c r="D32" t="s">
        <v>20</v>
      </c>
      <c r="E32">
        <v>2021</v>
      </c>
      <c r="F32">
        <v>38</v>
      </c>
      <c r="G32" t="str">
        <f>IF(F32&lt;25,"Youth",IF(F32&gt;=35,"Adult","Young Adults"))</f>
        <v>Adult</v>
      </c>
      <c r="H32" t="s">
        <v>21</v>
      </c>
      <c r="I32" t="s">
        <v>154</v>
      </c>
      <c r="J32" t="s">
        <v>34</v>
      </c>
      <c r="K32" t="s">
        <v>35</v>
      </c>
      <c r="L32" t="s">
        <v>24</v>
      </c>
      <c r="M32" t="s">
        <v>25</v>
      </c>
      <c r="N32" s="5" t="s">
        <v>40</v>
      </c>
      <c r="O32" s="5" t="s">
        <v>164</v>
      </c>
      <c r="P32" s="5" t="s">
        <v>156</v>
      </c>
      <c r="Q32" s="11">
        <v>46</v>
      </c>
      <c r="R32">
        <v>1</v>
      </c>
      <c r="S32" s="2">
        <v>1252</v>
      </c>
      <c r="T32" s="2">
        <v>2295</v>
      </c>
      <c r="U32" s="2">
        <v>1043</v>
      </c>
      <c r="V32" s="2">
        <f t="shared" si="0"/>
        <v>1252</v>
      </c>
      <c r="W32" s="2">
        <f t="shared" si="1"/>
        <v>2295</v>
      </c>
    </row>
    <row r="33" spans="1:23" x14ac:dyDescent="0.25">
      <c r="A33" s="15">
        <v>261695</v>
      </c>
      <c r="B33" s="1">
        <v>44541</v>
      </c>
      <c r="C33">
        <v>11</v>
      </c>
      <c r="D33" t="s">
        <v>20</v>
      </c>
      <c r="E33">
        <v>2021</v>
      </c>
      <c r="F33">
        <v>24</v>
      </c>
      <c r="G33" t="str">
        <f>IF(F33&lt;25,"Youth",IF(F33&gt;=35,"Adult","Young Adults"))</f>
        <v>Youth</v>
      </c>
      <c r="H33" t="s">
        <v>39</v>
      </c>
      <c r="I33" t="s">
        <v>153</v>
      </c>
      <c r="J33" t="s">
        <v>83</v>
      </c>
      <c r="K33" t="s">
        <v>84</v>
      </c>
      <c r="L33" t="s">
        <v>24</v>
      </c>
      <c r="M33" t="s">
        <v>25</v>
      </c>
      <c r="N33" s="5" t="s">
        <v>40</v>
      </c>
      <c r="O33" s="5" t="s">
        <v>164</v>
      </c>
      <c r="P33" s="5" t="s">
        <v>156</v>
      </c>
      <c r="Q33" s="11">
        <v>46</v>
      </c>
      <c r="R33">
        <v>3</v>
      </c>
      <c r="S33" s="2">
        <v>1252</v>
      </c>
      <c r="T33" s="2">
        <v>2295</v>
      </c>
      <c r="U33" s="2">
        <v>3129</v>
      </c>
      <c r="V33" s="2">
        <f t="shared" si="0"/>
        <v>3756</v>
      </c>
      <c r="W33" s="2">
        <f t="shared" si="1"/>
        <v>6885</v>
      </c>
    </row>
    <row r="34" spans="1:23" x14ac:dyDescent="0.25">
      <c r="A34" s="15">
        <v>261695</v>
      </c>
      <c r="B34" s="1">
        <v>44541</v>
      </c>
      <c r="C34">
        <v>11</v>
      </c>
      <c r="D34" t="s">
        <v>20</v>
      </c>
      <c r="E34">
        <v>2021</v>
      </c>
      <c r="F34">
        <v>41</v>
      </c>
      <c r="G34" t="str">
        <f>IF(F34&lt;25,"Youth",IF(F34&gt;=35,"Adult","Young Adults"))</f>
        <v>Adult</v>
      </c>
      <c r="H34" t="s">
        <v>21</v>
      </c>
      <c r="I34" t="s">
        <v>153</v>
      </c>
      <c r="J34" t="s">
        <v>34</v>
      </c>
      <c r="K34" t="s">
        <v>35</v>
      </c>
      <c r="L34" t="s">
        <v>24</v>
      </c>
      <c r="M34" t="s">
        <v>25</v>
      </c>
      <c r="N34" s="5" t="s">
        <v>60</v>
      </c>
      <c r="O34" s="5" t="s">
        <v>165</v>
      </c>
      <c r="P34" s="5" t="s">
        <v>158</v>
      </c>
      <c r="Q34" s="11">
        <v>46</v>
      </c>
      <c r="R34">
        <v>2</v>
      </c>
      <c r="S34" s="2">
        <v>420</v>
      </c>
      <c r="T34" s="2">
        <v>769</v>
      </c>
      <c r="U34" s="2">
        <v>698</v>
      </c>
      <c r="V34" s="2">
        <f t="shared" si="0"/>
        <v>840</v>
      </c>
      <c r="W34" s="2">
        <f t="shared" si="1"/>
        <v>1538</v>
      </c>
    </row>
    <row r="35" spans="1:23" x14ac:dyDescent="0.25">
      <c r="A35" s="15">
        <v>261695</v>
      </c>
      <c r="B35" s="1">
        <v>44541</v>
      </c>
      <c r="C35">
        <v>11</v>
      </c>
      <c r="D35" t="s">
        <v>20</v>
      </c>
      <c r="E35">
        <v>2021</v>
      </c>
      <c r="F35">
        <v>27</v>
      </c>
      <c r="G35" t="str">
        <f>IF(F35&lt;25,"Youth",IF(F35&gt;=35,"Adult","Young Adults"))</f>
        <v>Young Adults</v>
      </c>
      <c r="H35" t="s">
        <v>33</v>
      </c>
      <c r="I35" t="s">
        <v>154</v>
      </c>
      <c r="J35" t="s">
        <v>54</v>
      </c>
      <c r="K35" t="s">
        <v>55</v>
      </c>
      <c r="L35" t="s">
        <v>24</v>
      </c>
      <c r="M35" t="s">
        <v>25</v>
      </c>
      <c r="N35" s="5" t="s">
        <v>26</v>
      </c>
      <c r="O35" s="5" t="s">
        <v>164</v>
      </c>
      <c r="P35" s="5" t="s">
        <v>156</v>
      </c>
      <c r="Q35" s="11">
        <v>46</v>
      </c>
      <c r="R35">
        <v>1</v>
      </c>
      <c r="S35" s="2">
        <v>1252</v>
      </c>
      <c r="T35" s="2">
        <v>2295</v>
      </c>
      <c r="U35" s="2">
        <v>1043</v>
      </c>
      <c r="V35" s="2">
        <f t="shared" si="0"/>
        <v>1252</v>
      </c>
      <c r="W35" s="2">
        <f t="shared" si="1"/>
        <v>2295</v>
      </c>
    </row>
    <row r="36" spans="1:23" x14ac:dyDescent="0.25">
      <c r="A36" s="15">
        <v>261695</v>
      </c>
      <c r="B36" s="1">
        <v>44541</v>
      </c>
      <c r="C36">
        <v>11</v>
      </c>
      <c r="D36" t="s">
        <v>20</v>
      </c>
      <c r="E36">
        <v>2021</v>
      </c>
      <c r="F36">
        <v>37</v>
      </c>
      <c r="G36" t="str">
        <f>IF(F36&lt;25,"Youth",IF(F36&gt;=35,"Adult","Young Adults"))</f>
        <v>Adult</v>
      </c>
      <c r="H36" t="s">
        <v>21</v>
      </c>
      <c r="I36" t="s">
        <v>154</v>
      </c>
      <c r="J36" t="s">
        <v>22</v>
      </c>
      <c r="K36" t="s">
        <v>23</v>
      </c>
      <c r="L36" t="s">
        <v>24</v>
      </c>
      <c r="M36" t="s">
        <v>25</v>
      </c>
      <c r="N36" s="5" t="s">
        <v>31</v>
      </c>
      <c r="O36" s="5" t="s">
        <v>165</v>
      </c>
      <c r="P36" s="5" t="s">
        <v>158</v>
      </c>
      <c r="Q36" s="11">
        <v>46</v>
      </c>
      <c r="R36">
        <v>1</v>
      </c>
      <c r="S36" s="2">
        <v>420</v>
      </c>
      <c r="T36" s="2">
        <v>769</v>
      </c>
      <c r="U36" s="2">
        <v>349</v>
      </c>
      <c r="V36" s="2">
        <f t="shared" si="0"/>
        <v>420</v>
      </c>
      <c r="W36" s="2">
        <f t="shared" si="1"/>
        <v>769</v>
      </c>
    </row>
    <row r="37" spans="1:23" x14ac:dyDescent="0.25">
      <c r="A37" s="15">
        <v>261695</v>
      </c>
      <c r="B37" s="1">
        <v>44541</v>
      </c>
      <c r="C37">
        <v>11</v>
      </c>
      <c r="D37" t="s">
        <v>20</v>
      </c>
      <c r="E37">
        <v>2021</v>
      </c>
      <c r="F37">
        <v>38</v>
      </c>
      <c r="G37" t="str">
        <f>IF(F37&lt;25,"Youth",IF(F37&gt;=35,"Adult","Young Adults"))</f>
        <v>Adult</v>
      </c>
      <c r="H37" t="s">
        <v>21</v>
      </c>
      <c r="I37" t="s">
        <v>153</v>
      </c>
      <c r="J37" t="s">
        <v>22</v>
      </c>
      <c r="K37" t="s">
        <v>23</v>
      </c>
      <c r="L37" t="s">
        <v>24</v>
      </c>
      <c r="M37" t="s">
        <v>25</v>
      </c>
      <c r="N37" s="5" t="s">
        <v>50</v>
      </c>
      <c r="O37" s="5" t="s">
        <v>164</v>
      </c>
      <c r="P37" s="5" t="s">
        <v>157</v>
      </c>
      <c r="Q37" s="11">
        <v>46</v>
      </c>
      <c r="R37">
        <v>1</v>
      </c>
      <c r="S37" s="2">
        <v>1266</v>
      </c>
      <c r="T37" s="2">
        <v>2320</v>
      </c>
      <c r="U37" s="2">
        <v>1054</v>
      </c>
      <c r="V37" s="2">
        <f t="shared" si="0"/>
        <v>1266</v>
      </c>
      <c r="W37" s="2">
        <f t="shared" si="1"/>
        <v>2320</v>
      </c>
    </row>
    <row r="38" spans="1:23" x14ac:dyDescent="0.25">
      <c r="A38" s="15">
        <v>261695</v>
      </c>
      <c r="B38" s="1">
        <v>44542</v>
      </c>
      <c r="C38">
        <v>12</v>
      </c>
      <c r="D38" t="s">
        <v>20</v>
      </c>
      <c r="E38">
        <v>2021</v>
      </c>
      <c r="F38">
        <v>36</v>
      </c>
      <c r="G38" t="str">
        <f>IF(F38&lt;25,"Youth",IF(F38&gt;=35,"Adult","Young Adults"))</f>
        <v>Adult</v>
      </c>
      <c r="H38" t="s">
        <v>21</v>
      </c>
      <c r="I38" t="s">
        <v>153</v>
      </c>
      <c r="J38" t="s">
        <v>34</v>
      </c>
      <c r="K38" t="s">
        <v>35</v>
      </c>
      <c r="L38" t="s">
        <v>24</v>
      </c>
      <c r="M38" t="s">
        <v>25</v>
      </c>
      <c r="N38" s="5" t="s">
        <v>29</v>
      </c>
      <c r="O38" s="5" t="s">
        <v>164</v>
      </c>
      <c r="P38" s="5" t="s">
        <v>157</v>
      </c>
      <c r="Q38" s="11">
        <v>46</v>
      </c>
      <c r="R38">
        <v>4</v>
      </c>
      <c r="S38" s="2">
        <v>1266</v>
      </c>
      <c r="T38" s="2">
        <v>2320</v>
      </c>
      <c r="U38" s="2">
        <v>4216</v>
      </c>
      <c r="V38" s="2">
        <f t="shared" si="0"/>
        <v>5064</v>
      </c>
      <c r="W38" s="2">
        <f t="shared" si="1"/>
        <v>9280</v>
      </c>
    </row>
    <row r="39" spans="1:23" x14ac:dyDescent="0.25">
      <c r="A39" s="15">
        <v>261695</v>
      </c>
      <c r="B39" s="1">
        <v>44542</v>
      </c>
      <c r="C39">
        <v>12</v>
      </c>
      <c r="D39" t="s">
        <v>20</v>
      </c>
      <c r="E39">
        <v>2021</v>
      </c>
      <c r="F39">
        <v>37</v>
      </c>
      <c r="G39" t="str">
        <f>IF(F39&lt;25,"Youth",IF(F39&gt;=35,"Adult","Young Adults"))</f>
        <v>Adult</v>
      </c>
      <c r="H39" t="s">
        <v>21</v>
      </c>
      <c r="I39" t="s">
        <v>154</v>
      </c>
      <c r="J39" t="s">
        <v>22</v>
      </c>
      <c r="K39" t="s">
        <v>23</v>
      </c>
      <c r="L39" t="s">
        <v>24</v>
      </c>
      <c r="M39" t="s">
        <v>25</v>
      </c>
      <c r="N39" s="5" t="s">
        <v>31</v>
      </c>
      <c r="O39" s="5" t="s">
        <v>165</v>
      </c>
      <c r="P39" s="5" t="s">
        <v>158</v>
      </c>
      <c r="Q39" s="11">
        <v>46</v>
      </c>
      <c r="R39">
        <v>4</v>
      </c>
      <c r="S39" s="2">
        <v>420</v>
      </c>
      <c r="T39" s="2">
        <v>769</v>
      </c>
      <c r="U39" s="2">
        <v>1396</v>
      </c>
      <c r="V39" s="2">
        <f t="shared" si="0"/>
        <v>1680</v>
      </c>
      <c r="W39" s="2">
        <f t="shared" si="1"/>
        <v>3076</v>
      </c>
    </row>
    <row r="40" spans="1:23" x14ac:dyDescent="0.25">
      <c r="A40" s="15">
        <v>261695</v>
      </c>
      <c r="B40" s="1">
        <v>44542</v>
      </c>
      <c r="C40">
        <v>12</v>
      </c>
      <c r="D40" t="s">
        <v>20</v>
      </c>
      <c r="E40">
        <v>2021</v>
      </c>
      <c r="F40">
        <v>34</v>
      </c>
      <c r="G40" t="str">
        <f>IF(F40&lt;25,"Youth",IF(F40&gt;=35,"Adult","Young Adults"))</f>
        <v>Young Adults</v>
      </c>
      <c r="H40" t="s">
        <v>33</v>
      </c>
      <c r="I40" t="s">
        <v>154</v>
      </c>
      <c r="J40" t="s">
        <v>34</v>
      </c>
      <c r="K40" t="s">
        <v>35</v>
      </c>
      <c r="L40" t="s">
        <v>24</v>
      </c>
      <c r="M40" t="s">
        <v>25</v>
      </c>
      <c r="N40" s="5" t="s">
        <v>40</v>
      </c>
      <c r="O40" s="5" t="s">
        <v>164</v>
      </c>
      <c r="P40" s="5" t="s">
        <v>156</v>
      </c>
      <c r="Q40" s="11">
        <v>46</v>
      </c>
      <c r="R40">
        <v>2</v>
      </c>
      <c r="S40" s="2">
        <v>1252</v>
      </c>
      <c r="T40" s="2">
        <v>2295</v>
      </c>
      <c r="U40" s="2">
        <v>2086</v>
      </c>
      <c r="V40" s="2">
        <f t="shared" si="0"/>
        <v>2504</v>
      </c>
      <c r="W40" s="2">
        <f t="shared" si="1"/>
        <v>4590</v>
      </c>
    </row>
    <row r="41" spans="1:23" x14ac:dyDescent="0.25">
      <c r="A41" s="15">
        <v>261695</v>
      </c>
      <c r="B41" s="1">
        <v>44542</v>
      </c>
      <c r="C41">
        <v>12</v>
      </c>
      <c r="D41" t="s">
        <v>20</v>
      </c>
      <c r="E41">
        <v>2021</v>
      </c>
      <c r="F41">
        <v>35</v>
      </c>
      <c r="G41" t="str">
        <f>IF(F41&lt;25,"Youth",IF(F41&gt;=35,"Adult","Young Adults"))</f>
        <v>Adult</v>
      </c>
      <c r="H41" t="s">
        <v>21</v>
      </c>
      <c r="I41" t="s">
        <v>153</v>
      </c>
      <c r="J41" t="s">
        <v>34</v>
      </c>
      <c r="K41" t="s">
        <v>70</v>
      </c>
      <c r="L41" t="s">
        <v>24</v>
      </c>
      <c r="M41" t="s">
        <v>25</v>
      </c>
      <c r="N41" s="5" t="s">
        <v>29</v>
      </c>
      <c r="O41" s="5" t="s">
        <v>164</v>
      </c>
      <c r="P41" s="5" t="s">
        <v>157</v>
      </c>
      <c r="Q41" s="11">
        <v>46</v>
      </c>
      <c r="R41">
        <v>1</v>
      </c>
      <c r="S41" s="2">
        <v>1266</v>
      </c>
      <c r="T41" s="2">
        <v>2320</v>
      </c>
      <c r="U41" s="2">
        <v>1054</v>
      </c>
      <c r="V41" s="2">
        <f t="shared" si="0"/>
        <v>1266</v>
      </c>
      <c r="W41" s="2">
        <f t="shared" si="1"/>
        <v>2320</v>
      </c>
    </row>
    <row r="42" spans="1:23" x14ac:dyDescent="0.25">
      <c r="A42" s="15">
        <v>261695</v>
      </c>
      <c r="B42" s="1">
        <v>44542</v>
      </c>
      <c r="C42">
        <v>12</v>
      </c>
      <c r="D42" t="s">
        <v>20</v>
      </c>
      <c r="E42">
        <v>2021</v>
      </c>
      <c r="F42">
        <v>38</v>
      </c>
      <c r="G42" t="str">
        <f>IF(F42&lt;25,"Youth",IF(F42&gt;=35,"Adult","Young Adults"))</f>
        <v>Adult</v>
      </c>
      <c r="H42" t="s">
        <v>21</v>
      </c>
      <c r="I42" t="s">
        <v>153</v>
      </c>
      <c r="J42" t="s">
        <v>22</v>
      </c>
      <c r="K42" t="s">
        <v>42</v>
      </c>
      <c r="L42" t="s">
        <v>24</v>
      </c>
      <c r="M42" t="s">
        <v>25</v>
      </c>
      <c r="N42" s="5" t="s">
        <v>29</v>
      </c>
      <c r="O42" s="5" t="s">
        <v>164</v>
      </c>
      <c r="P42" s="5" t="s">
        <v>157</v>
      </c>
      <c r="Q42" s="11">
        <v>46</v>
      </c>
      <c r="R42">
        <v>1</v>
      </c>
      <c r="S42" s="2">
        <v>1266</v>
      </c>
      <c r="T42" s="2">
        <v>2320</v>
      </c>
      <c r="U42" s="2">
        <v>1054</v>
      </c>
      <c r="V42" s="2">
        <f t="shared" si="0"/>
        <v>1266</v>
      </c>
      <c r="W42" s="2">
        <f t="shared" si="1"/>
        <v>2320</v>
      </c>
    </row>
    <row r="43" spans="1:23" x14ac:dyDescent="0.25">
      <c r="A43" s="15">
        <v>261695</v>
      </c>
      <c r="B43" s="1">
        <v>44543</v>
      </c>
      <c r="C43">
        <v>13</v>
      </c>
      <c r="D43" t="s">
        <v>20</v>
      </c>
      <c r="E43">
        <v>2021</v>
      </c>
      <c r="F43">
        <v>32</v>
      </c>
      <c r="G43" t="str">
        <f>IF(F43&lt;25,"Youth",IF(F43&gt;=35,"Adult","Young Adults"))</f>
        <v>Young Adults</v>
      </c>
      <c r="H43" t="s">
        <v>33</v>
      </c>
      <c r="I43" t="s">
        <v>153</v>
      </c>
      <c r="J43" t="s">
        <v>34</v>
      </c>
      <c r="K43" t="s">
        <v>49</v>
      </c>
      <c r="L43" t="s">
        <v>24</v>
      </c>
      <c r="M43" t="s">
        <v>25</v>
      </c>
      <c r="N43" s="5" t="s">
        <v>29</v>
      </c>
      <c r="O43" s="5" t="s">
        <v>164</v>
      </c>
      <c r="P43" s="5" t="s">
        <v>157</v>
      </c>
      <c r="Q43" s="11">
        <v>46</v>
      </c>
      <c r="R43">
        <v>3</v>
      </c>
      <c r="S43" s="2">
        <v>1266</v>
      </c>
      <c r="T43" s="2">
        <v>2320</v>
      </c>
      <c r="U43" s="2">
        <v>3162</v>
      </c>
      <c r="V43" s="2">
        <f t="shared" si="0"/>
        <v>3798</v>
      </c>
      <c r="W43" s="2">
        <f t="shared" si="1"/>
        <v>6960</v>
      </c>
    </row>
    <row r="44" spans="1:23" x14ac:dyDescent="0.25">
      <c r="A44" s="15">
        <v>261695</v>
      </c>
      <c r="B44" s="1">
        <v>44543</v>
      </c>
      <c r="C44">
        <v>13</v>
      </c>
      <c r="D44" t="s">
        <v>20</v>
      </c>
      <c r="E44">
        <v>2021</v>
      </c>
      <c r="F44">
        <v>40</v>
      </c>
      <c r="G44" t="str">
        <f>IF(F44&lt;25,"Youth",IF(F44&gt;=35,"Adult","Young Adults"))</f>
        <v>Adult</v>
      </c>
      <c r="H44" t="s">
        <v>21</v>
      </c>
      <c r="I44" t="s">
        <v>153</v>
      </c>
      <c r="J44" t="s">
        <v>22</v>
      </c>
      <c r="K44" t="s">
        <v>23</v>
      </c>
      <c r="L44" t="s">
        <v>24</v>
      </c>
      <c r="M44" t="s">
        <v>25</v>
      </c>
      <c r="N44" s="5" t="s">
        <v>96</v>
      </c>
      <c r="O44" s="5" t="s">
        <v>166</v>
      </c>
      <c r="P44" s="5" t="s">
        <v>157</v>
      </c>
      <c r="Q44" s="11">
        <v>46</v>
      </c>
      <c r="R44">
        <v>1</v>
      </c>
      <c r="S44" s="2">
        <v>308</v>
      </c>
      <c r="T44" s="2">
        <v>565</v>
      </c>
      <c r="U44" s="2">
        <v>257</v>
      </c>
      <c r="V44" s="2">
        <f t="shared" si="0"/>
        <v>308</v>
      </c>
      <c r="W44" s="2">
        <f t="shared" si="1"/>
        <v>565</v>
      </c>
    </row>
    <row r="45" spans="1:23" x14ac:dyDescent="0.25">
      <c r="A45" s="15">
        <v>261695</v>
      </c>
      <c r="B45" s="1">
        <v>44543</v>
      </c>
      <c r="C45">
        <v>13</v>
      </c>
      <c r="D45" t="s">
        <v>20</v>
      </c>
      <c r="E45">
        <v>2021</v>
      </c>
      <c r="F45">
        <v>44</v>
      </c>
      <c r="G45" t="str">
        <f>IF(F45&lt;25,"Youth",IF(F45&gt;=35,"Adult","Young Adults"))</f>
        <v>Adult</v>
      </c>
      <c r="H45" t="s">
        <v>21</v>
      </c>
      <c r="I45" t="s">
        <v>153</v>
      </c>
      <c r="J45" t="s">
        <v>27</v>
      </c>
      <c r="K45" t="s">
        <v>28</v>
      </c>
      <c r="L45" t="s">
        <v>24</v>
      </c>
      <c r="M45" t="s">
        <v>25</v>
      </c>
      <c r="N45" s="5" t="s">
        <v>40</v>
      </c>
      <c r="O45" s="5" t="s">
        <v>164</v>
      </c>
      <c r="P45" s="5" t="s">
        <v>156</v>
      </c>
      <c r="Q45" s="11">
        <v>46</v>
      </c>
      <c r="R45">
        <v>1</v>
      </c>
      <c r="S45" s="2">
        <v>1252</v>
      </c>
      <c r="T45" s="2">
        <v>2295</v>
      </c>
      <c r="U45" s="2">
        <v>1043</v>
      </c>
      <c r="V45" s="2">
        <f t="shared" si="0"/>
        <v>1252</v>
      </c>
      <c r="W45" s="2">
        <f t="shared" si="1"/>
        <v>2295</v>
      </c>
    </row>
    <row r="46" spans="1:23" x14ac:dyDescent="0.25">
      <c r="A46" s="15">
        <v>261695</v>
      </c>
      <c r="B46" s="1">
        <v>44543</v>
      </c>
      <c r="C46">
        <v>13</v>
      </c>
      <c r="D46" t="s">
        <v>20</v>
      </c>
      <c r="E46">
        <v>2021</v>
      </c>
      <c r="F46">
        <v>49</v>
      </c>
      <c r="G46" t="str">
        <f>IF(F46&lt;25,"Youth",IF(F46&gt;=35,"Adult","Young Adults"))</f>
        <v>Adult</v>
      </c>
      <c r="H46" t="s">
        <v>21</v>
      </c>
      <c r="I46" t="s">
        <v>154</v>
      </c>
      <c r="J46" t="s">
        <v>27</v>
      </c>
      <c r="K46" t="s">
        <v>28</v>
      </c>
      <c r="L46" t="s">
        <v>24</v>
      </c>
      <c r="M46" t="s">
        <v>25</v>
      </c>
      <c r="N46" s="5" t="s">
        <v>40</v>
      </c>
      <c r="O46" s="5" t="s">
        <v>164</v>
      </c>
      <c r="P46" s="5" t="s">
        <v>156</v>
      </c>
      <c r="Q46" s="11">
        <v>46</v>
      </c>
      <c r="R46">
        <v>1</v>
      </c>
      <c r="S46" s="2">
        <v>1252</v>
      </c>
      <c r="T46" s="2">
        <v>2295</v>
      </c>
      <c r="U46" s="2">
        <v>1043</v>
      </c>
      <c r="V46" s="2">
        <f t="shared" si="0"/>
        <v>1252</v>
      </c>
      <c r="W46" s="2">
        <f t="shared" si="1"/>
        <v>2295</v>
      </c>
    </row>
    <row r="47" spans="1:23" x14ac:dyDescent="0.25">
      <c r="A47" s="15">
        <v>261695</v>
      </c>
      <c r="B47" s="1">
        <v>44544</v>
      </c>
      <c r="C47">
        <v>14</v>
      </c>
      <c r="D47" t="s">
        <v>20</v>
      </c>
      <c r="E47">
        <v>2021</v>
      </c>
      <c r="F47">
        <v>30</v>
      </c>
      <c r="G47" t="str">
        <f>IF(F47&lt;25,"Youth",IF(F47&gt;=35,"Adult","Young Adults"))</f>
        <v>Young Adults</v>
      </c>
      <c r="H47" t="s">
        <v>33</v>
      </c>
      <c r="I47" t="s">
        <v>153</v>
      </c>
      <c r="J47" t="s">
        <v>22</v>
      </c>
      <c r="K47" t="s">
        <v>42</v>
      </c>
      <c r="L47" t="s">
        <v>24</v>
      </c>
      <c r="M47" t="s">
        <v>25</v>
      </c>
      <c r="N47" s="5" t="s">
        <v>50</v>
      </c>
      <c r="O47" s="5" t="s">
        <v>164</v>
      </c>
      <c r="P47" s="5" t="s">
        <v>157</v>
      </c>
      <c r="Q47" s="11">
        <v>46</v>
      </c>
      <c r="R47">
        <v>2</v>
      </c>
      <c r="S47" s="2">
        <v>1266</v>
      </c>
      <c r="T47" s="2">
        <v>2320</v>
      </c>
      <c r="U47" s="2">
        <v>2108</v>
      </c>
      <c r="V47" s="2">
        <f t="shared" si="0"/>
        <v>2532</v>
      </c>
      <c r="W47" s="2">
        <f t="shared" si="1"/>
        <v>4640</v>
      </c>
    </row>
    <row r="48" spans="1:23" x14ac:dyDescent="0.25">
      <c r="A48" s="15">
        <v>261695</v>
      </c>
      <c r="B48" s="1">
        <v>44544</v>
      </c>
      <c r="C48">
        <v>14</v>
      </c>
      <c r="D48" t="s">
        <v>20</v>
      </c>
      <c r="E48">
        <v>2021</v>
      </c>
      <c r="F48">
        <v>32</v>
      </c>
      <c r="G48" t="str">
        <f>IF(F48&lt;25,"Youth",IF(F48&gt;=35,"Adult","Young Adults"))</f>
        <v>Young Adults</v>
      </c>
      <c r="H48" t="s">
        <v>33</v>
      </c>
      <c r="I48" t="s">
        <v>154</v>
      </c>
      <c r="J48" t="s">
        <v>22</v>
      </c>
      <c r="K48" t="s">
        <v>23</v>
      </c>
      <c r="L48" t="s">
        <v>24</v>
      </c>
      <c r="M48" t="s">
        <v>25</v>
      </c>
      <c r="N48" s="5" t="s">
        <v>26</v>
      </c>
      <c r="O48" s="5" t="s">
        <v>164</v>
      </c>
      <c r="P48" s="5" t="s">
        <v>156</v>
      </c>
      <c r="Q48" s="11">
        <v>46</v>
      </c>
      <c r="R48">
        <v>1</v>
      </c>
      <c r="S48" s="2">
        <v>1252</v>
      </c>
      <c r="T48" s="2">
        <v>2295</v>
      </c>
      <c r="U48" s="2">
        <v>1043</v>
      </c>
      <c r="V48" s="2">
        <f t="shared" si="0"/>
        <v>1252</v>
      </c>
      <c r="W48" s="2">
        <f t="shared" si="1"/>
        <v>2295</v>
      </c>
    </row>
    <row r="49" spans="1:23" x14ac:dyDescent="0.25">
      <c r="A49" s="15">
        <v>261695</v>
      </c>
      <c r="B49" s="1">
        <v>44544</v>
      </c>
      <c r="C49">
        <v>14</v>
      </c>
      <c r="D49" t="s">
        <v>20</v>
      </c>
      <c r="E49">
        <v>2021</v>
      </c>
      <c r="F49">
        <v>32</v>
      </c>
      <c r="G49" t="str">
        <f>IF(F49&lt;25,"Youth",IF(F49&gt;=35,"Adult","Young Adults"))</f>
        <v>Young Adults</v>
      </c>
      <c r="H49" t="s">
        <v>33</v>
      </c>
      <c r="I49" t="s">
        <v>153</v>
      </c>
      <c r="J49" t="s">
        <v>34</v>
      </c>
      <c r="K49" t="s">
        <v>70</v>
      </c>
      <c r="L49" t="s">
        <v>24</v>
      </c>
      <c r="M49" t="s">
        <v>25</v>
      </c>
      <c r="N49" s="5" t="s">
        <v>31</v>
      </c>
      <c r="O49" s="5" t="s">
        <v>165</v>
      </c>
      <c r="P49" s="5" t="s">
        <v>158</v>
      </c>
      <c r="Q49" s="11">
        <v>46</v>
      </c>
      <c r="R49">
        <v>1</v>
      </c>
      <c r="S49" s="2">
        <v>420</v>
      </c>
      <c r="T49" s="2">
        <v>769</v>
      </c>
      <c r="U49" s="2">
        <v>349</v>
      </c>
      <c r="V49" s="2">
        <f t="shared" si="0"/>
        <v>420</v>
      </c>
      <c r="W49" s="2">
        <f t="shared" si="1"/>
        <v>769</v>
      </c>
    </row>
    <row r="50" spans="1:23" x14ac:dyDescent="0.25">
      <c r="A50" s="15">
        <v>261695</v>
      </c>
      <c r="B50" s="1">
        <v>44545</v>
      </c>
      <c r="C50">
        <v>15</v>
      </c>
      <c r="D50" t="s">
        <v>20</v>
      </c>
      <c r="E50">
        <v>2021</v>
      </c>
      <c r="F50">
        <v>29</v>
      </c>
      <c r="G50" t="str">
        <f>IF(F50&lt;25,"Youth",IF(F50&gt;=35,"Adult","Young Adults"))</f>
        <v>Young Adults</v>
      </c>
      <c r="H50" t="s">
        <v>33</v>
      </c>
      <c r="I50" t="s">
        <v>153</v>
      </c>
      <c r="J50" t="s">
        <v>22</v>
      </c>
      <c r="K50" t="s">
        <v>23</v>
      </c>
      <c r="L50" t="s">
        <v>24</v>
      </c>
      <c r="M50" t="s">
        <v>25</v>
      </c>
      <c r="N50" s="5" t="s">
        <v>29</v>
      </c>
      <c r="O50" s="5" t="s">
        <v>164</v>
      </c>
      <c r="P50" s="5" t="s">
        <v>157</v>
      </c>
      <c r="Q50" s="11">
        <v>46</v>
      </c>
      <c r="R50">
        <v>1</v>
      </c>
      <c r="S50" s="2">
        <v>1266</v>
      </c>
      <c r="T50" s="2">
        <v>2320</v>
      </c>
      <c r="U50" s="2">
        <v>1054</v>
      </c>
      <c r="V50" s="2">
        <f t="shared" si="0"/>
        <v>1266</v>
      </c>
      <c r="W50" s="2">
        <f t="shared" si="1"/>
        <v>2320</v>
      </c>
    </row>
    <row r="51" spans="1:23" x14ac:dyDescent="0.25">
      <c r="A51" s="15">
        <v>261695</v>
      </c>
      <c r="B51" s="1">
        <v>44546</v>
      </c>
      <c r="C51">
        <v>16</v>
      </c>
      <c r="D51" t="s">
        <v>20</v>
      </c>
      <c r="E51">
        <v>2021</v>
      </c>
      <c r="F51">
        <v>33</v>
      </c>
      <c r="G51" t="str">
        <f>IF(F51&lt;25,"Youth",IF(F51&gt;=35,"Adult","Young Adults"))</f>
        <v>Young Adults</v>
      </c>
      <c r="H51" t="s">
        <v>33</v>
      </c>
      <c r="I51" t="s">
        <v>153</v>
      </c>
      <c r="J51" t="s">
        <v>34</v>
      </c>
      <c r="K51" t="s">
        <v>35</v>
      </c>
      <c r="L51" t="s">
        <v>24</v>
      </c>
      <c r="M51" t="s">
        <v>25</v>
      </c>
      <c r="N51" s="5" t="s">
        <v>40</v>
      </c>
      <c r="O51" s="5" t="s">
        <v>164</v>
      </c>
      <c r="P51" s="5" t="s">
        <v>156</v>
      </c>
      <c r="Q51" s="11">
        <v>46</v>
      </c>
      <c r="R51">
        <v>2</v>
      </c>
      <c r="S51" s="2">
        <v>1252</v>
      </c>
      <c r="T51" s="2">
        <v>2295</v>
      </c>
      <c r="U51" s="2">
        <v>2086</v>
      </c>
      <c r="V51" s="2">
        <f t="shared" si="0"/>
        <v>2504</v>
      </c>
      <c r="W51" s="2">
        <f t="shared" si="1"/>
        <v>4590</v>
      </c>
    </row>
    <row r="52" spans="1:23" x14ac:dyDescent="0.25">
      <c r="A52" s="15">
        <v>261695</v>
      </c>
      <c r="B52" s="1">
        <v>44546</v>
      </c>
      <c r="C52">
        <v>16</v>
      </c>
      <c r="D52" t="s">
        <v>20</v>
      </c>
      <c r="E52">
        <v>2021</v>
      </c>
      <c r="F52">
        <v>38</v>
      </c>
      <c r="G52" t="str">
        <f>IF(F52&lt;25,"Youth",IF(F52&gt;=35,"Adult","Young Adults"))</f>
        <v>Adult</v>
      </c>
      <c r="H52" t="s">
        <v>21</v>
      </c>
      <c r="I52" t="s">
        <v>154</v>
      </c>
      <c r="J52" t="s">
        <v>34</v>
      </c>
      <c r="K52" t="s">
        <v>35</v>
      </c>
      <c r="L52" t="s">
        <v>24</v>
      </c>
      <c r="M52" t="s">
        <v>25</v>
      </c>
      <c r="N52" s="5" t="s">
        <v>40</v>
      </c>
      <c r="O52" s="5" t="s">
        <v>164</v>
      </c>
      <c r="P52" s="5" t="s">
        <v>156</v>
      </c>
      <c r="Q52" s="11">
        <v>46</v>
      </c>
      <c r="R52">
        <v>2</v>
      </c>
      <c r="S52" s="2">
        <v>1252</v>
      </c>
      <c r="T52" s="2">
        <v>2295</v>
      </c>
      <c r="U52" s="2">
        <v>2086</v>
      </c>
      <c r="V52" s="2">
        <f t="shared" si="0"/>
        <v>2504</v>
      </c>
      <c r="W52" s="2">
        <f t="shared" si="1"/>
        <v>4590</v>
      </c>
    </row>
    <row r="53" spans="1:23" x14ac:dyDescent="0.25">
      <c r="A53" s="15">
        <v>261695</v>
      </c>
      <c r="B53" s="1">
        <v>44546</v>
      </c>
      <c r="C53">
        <v>16</v>
      </c>
      <c r="D53" t="s">
        <v>20</v>
      </c>
      <c r="E53">
        <v>2021</v>
      </c>
      <c r="F53">
        <v>27</v>
      </c>
      <c r="G53" t="str">
        <f>IF(F53&lt;25,"Youth",IF(F53&gt;=35,"Adult","Young Adults"))</f>
        <v>Young Adults</v>
      </c>
      <c r="H53" t="s">
        <v>33</v>
      </c>
      <c r="I53" t="s">
        <v>153</v>
      </c>
      <c r="J53" t="s">
        <v>83</v>
      </c>
      <c r="K53" t="s">
        <v>106</v>
      </c>
      <c r="L53" t="s">
        <v>24</v>
      </c>
      <c r="M53" t="s">
        <v>25</v>
      </c>
      <c r="N53" s="5" t="s">
        <v>107</v>
      </c>
      <c r="O53" s="5" t="s">
        <v>164</v>
      </c>
      <c r="P53" s="5" t="s">
        <v>157</v>
      </c>
      <c r="Q53" s="11">
        <v>46</v>
      </c>
      <c r="R53">
        <v>1</v>
      </c>
      <c r="S53" s="2">
        <v>1266</v>
      </c>
      <c r="T53" s="2">
        <v>2320</v>
      </c>
      <c r="U53" s="2">
        <v>1054</v>
      </c>
      <c r="V53" s="2">
        <f t="shared" si="0"/>
        <v>1266</v>
      </c>
      <c r="W53" s="2">
        <f t="shared" si="1"/>
        <v>2320</v>
      </c>
    </row>
    <row r="54" spans="1:23" x14ac:dyDescent="0.25">
      <c r="A54" s="15">
        <v>261695</v>
      </c>
      <c r="B54" s="1">
        <v>44547</v>
      </c>
      <c r="C54">
        <v>17</v>
      </c>
      <c r="D54" t="s">
        <v>20</v>
      </c>
      <c r="E54">
        <v>2021</v>
      </c>
      <c r="F54">
        <v>37</v>
      </c>
      <c r="G54" t="str">
        <f>IF(F54&lt;25,"Youth",IF(F54&gt;=35,"Adult","Young Adults"))</f>
        <v>Adult</v>
      </c>
      <c r="H54" t="s">
        <v>21</v>
      </c>
      <c r="I54" t="s">
        <v>153</v>
      </c>
      <c r="J54" t="s">
        <v>22</v>
      </c>
      <c r="K54" t="s">
        <v>42</v>
      </c>
      <c r="L54" t="s">
        <v>24</v>
      </c>
      <c r="M54" t="s">
        <v>25</v>
      </c>
      <c r="N54" s="5" t="s">
        <v>50</v>
      </c>
      <c r="O54" s="5" t="s">
        <v>164</v>
      </c>
      <c r="P54" s="5" t="s">
        <v>157</v>
      </c>
      <c r="Q54" s="11">
        <v>46</v>
      </c>
      <c r="R54">
        <v>2</v>
      </c>
      <c r="S54" s="2">
        <v>1266</v>
      </c>
      <c r="T54" s="2">
        <v>2320</v>
      </c>
      <c r="U54" s="2">
        <v>2108</v>
      </c>
      <c r="V54" s="2">
        <f t="shared" si="0"/>
        <v>2532</v>
      </c>
      <c r="W54" s="2">
        <f t="shared" si="1"/>
        <v>4640</v>
      </c>
    </row>
    <row r="55" spans="1:23" x14ac:dyDescent="0.25">
      <c r="A55" s="15">
        <v>261695</v>
      </c>
      <c r="B55" s="1">
        <v>44547</v>
      </c>
      <c r="C55">
        <v>17</v>
      </c>
      <c r="D55" t="s">
        <v>20</v>
      </c>
      <c r="E55">
        <v>2021</v>
      </c>
      <c r="F55">
        <v>31</v>
      </c>
      <c r="G55" t="str">
        <f>IF(F55&lt;25,"Youth",IF(F55&gt;=35,"Adult","Young Adults"))</f>
        <v>Young Adults</v>
      </c>
      <c r="H55" t="s">
        <v>33</v>
      </c>
      <c r="I55" t="s">
        <v>154</v>
      </c>
      <c r="J55" t="s">
        <v>34</v>
      </c>
      <c r="K55" t="s">
        <v>35</v>
      </c>
      <c r="L55" t="s">
        <v>24</v>
      </c>
      <c r="M55" t="s">
        <v>25</v>
      </c>
      <c r="N55" s="5" t="s">
        <v>36</v>
      </c>
      <c r="O55" s="5" t="s">
        <v>165</v>
      </c>
      <c r="P55" s="5" t="s">
        <v>158</v>
      </c>
      <c r="Q55" s="11">
        <v>46</v>
      </c>
      <c r="R55">
        <v>1</v>
      </c>
      <c r="S55" s="2">
        <v>420</v>
      </c>
      <c r="T55" s="2">
        <v>769</v>
      </c>
      <c r="U55" s="2">
        <v>349</v>
      </c>
      <c r="V55" s="2">
        <f t="shared" si="0"/>
        <v>420</v>
      </c>
      <c r="W55" s="2">
        <f t="shared" si="1"/>
        <v>769</v>
      </c>
    </row>
    <row r="56" spans="1:23" x14ac:dyDescent="0.25">
      <c r="A56" s="15">
        <v>261695</v>
      </c>
      <c r="B56" s="1">
        <v>44547</v>
      </c>
      <c r="C56">
        <v>17</v>
      </c>
      <c r="D56" t="s">
        <v>20</v>
      </c>
      <c r="E56">
        <v>2021</v>
      </c>
      <c r="F56">
        <v>42</v>
      </c>
      <c r="G56" t="str">
        <f>IF(F56&lt;25,"Youth",IF(F56&gt;=35,"Adult","Young Adults"))</f>
        <v>Adult</v>
      </c>
      <c r="H56" t="s">
        <v>21</v>
      </c>
      <c r="I56" t="s">
        <v>153</v>
      </c>
      <c r="J56" t="s">
        <v>46</v>
      </c>
      <c r="K56" t="s">
        <v>47</v>
      </c>
      <c r="L56" t="s">
        <v>24</v>
      </c>
      <c r="M56" t="s">
        <v>25</v>
      </c>
      <c r="N56" s="5" t="s">
        <v>107</v>
      </c>
      <c r="O56" s="5" t="s">
        <v>164</v>
      </c>
      <c r="P56" s="5" t="s">
        <v>157</v>
      </c>
      <c r="Q56" s="11">
        <v>46</v>
      </c>
      <c r="R56">
        <v>1</v>
      </c>
      <c r="S56" s="2">
        <v>1266</v>
      </c>
      <c r="T56" s="2">
        <v>2320</v>
      </c>
      <c r="U56" s="2">
        <v>1054</v>
      </c>
      <c r="V56" s="2">
        <f t="shared" si="0"/>
        <v>1266</v>
      </c>
      <c r="W56" s="2">
        <f t="shared" si="1"/>
        <v>2320</v>
      </c>
    </row>
    <row r="57" spans="1:23" x14ac:dyDescent="0.25">
      <c r="A57" s="15">
        <v>261695</v>
      </c>
      <c r="B57" s="1">
        <v>44548</v>
      </c>
      <c r="C57">
        <v>18</v>
      </c>
      <c r="D57" t="s">
        <v>20</v>
      </c>
      <c r="E57">
        <v>2021</v>
      </c>
      <c r="F57">
        <v>35</v>
      </c>
      <c r="G57" t="str">
        <f>IF(F57&lt;25,"Youth",IF(F57&gt;=35,"Adult","Young Adults"))</f>
        <v>Adult</v>
      </c>
      <c r="H57" t="s">
        <v>21</v>
      </c>
      <c r="I57" t="s">
        <v>153</v>
      </c>
      <c r="J57" t="s">
        <v>34</v>
      </c>
      <c r="K57" t="s">
        <v>35</v>
      </c>
      <c r="L57" t="s">
        <v>24</v>
      </c>
      <c r="M57" t="s">
        <v>25</v>
      </c>
      <c r="N57" s="5" t="s">
        <v>63</v>
      </c>
      <c r="O57" s="5" t="s">
        <v>166</v>
      </c>
      <c r="P57" s="5" t="s">
        <v>157</v>
      </c>
      <c r="Q57" s="11">
        <v>46</v>
      </c>
      <c r="R57">
        <v>4</v>
      </c>
      <c r="S57" s="2">
        <v>308</v>
      </c>
      <c r="T57" s="2">
        <v>565</v>
      </c>
      <c r="U57" s="2">
        <v>1028</v>
      </c>
      <c r="V57" s="2">
        <f t="shared" si="0"/>
        <v>1232</v>
      </c>
      <c r="W57" s="2">
        <f t="shared" si="1"/>
        <v>2260</v>
      </c>
    </row>
    <row r="58" spans="1:23" x14ac:dyDescent="0.25">
      <c r="A58" s="15">
        <v>261695</v>
      </c>
      <c r="B58" s="1">
        <v>44548</v>
      </c>
      <c r="C58">
        <v>18</v>
      </c>
      <c r="D58" t="s">
        <v>20</v>
      </c>
      <c r="E58">
        <v>2021</v>
      </c>
      <c r="F58">
        <v>38</v>
      </c>
      <c r="G58" t="str">
        <f>IF(F58&lt;25,"Youth",IF(F58&gt;=35,"Adult","Young Adults"))</f>
        <v>Adult</v>
      </c>
      <c r="H58" t="s">
        <v>21</v>
      </c>
      <c r="I58" t="s">
        <v>153</v>
      </c>
      <c r="J58" t="s">
        <v>46</v>
      </c>
      <c r="K58" t="s">
        <v>47</v>
      </c>
      <c r="L58" t="s">
        <v>24</v>
      </c>
      <c r="M58" t="s">
        <v>25</v>
      </c>
      <c r="N58" s="5" t="s">
        <v>107</v>
      </c>
      <c r="O58" s="5" t="s">
        <v>164</v>
      </c>
      <c r="P58" s="5" t="s">
        <v>157</v>
      </c>
      <c r="Q58" s="11">
        <v>46</v>
      </c>
      <c r="R58">
        <v>4</v>
      </c>
      <c r="S58" s="2">
        <v>1266</v>
      </c>
      <c r="T58" s="2">
        <v>2320</v>
      </c>
      <c r="U58" s="2">
        <v>4216</v>
      </c>
      <c r="V58" s="2">
        <f t="shared" si="0"/>
        <v>5064</v>
      </c>
      <c r="W58" s="2">
        <f t="shared" si="1"/>
        <v>9280</v>
      </c>
    </row>
    <row r="59" spans="1:23" x14ac:dyDescent="0.25">
      <c r="A59" s="15">
        <v>261695</v>
      </c>
      <c r="B59" s="1">
        <v>44548</v>
      </c>
      <c r="C59">
        <v>18</v>
      </c>
      <c r="D59" t="s">
        <v>20</v>
      </c>
      <c r="E59">
        <v>2021</v>
      </c>
      <c r="F59">
        <v>24</v>
      </c>
      <c r="G59" t="str">
        <f>IF(F59&lt;25,"Youth",IF(F59&gt;=35,"Adult","Young Adults"))</f>
        <v>Youth</v>
      </c>
      <c r="H59" t="s">
        <v>39</v>
      </c>
      <c r="I59" t="s">
        <v>153</v>
      </c>
      <c r="J59" t="s">
        <v>83</v>
      </c>
      <c r="K59" t="s">
        <v>114</v>
      </c>
      <c r="L59" t="s">
        <v>24</v>
      </c>
      <c r="M59" t="s">
        <v>25</v>
      </c>
      <c r="N59" s="5" t="s">
        <v>50</v>
      </c>
      <c r="O59" s="5" t="s">
        <v>164</v>
      </c>
      <c r="P59" s="5" t="s">
        <v>157</v>
      </c>
      <c r="Q59" s="11">
        <v>46</v>
      </c>
      <c r="R59">
        <v>3</v>
      </c>
      <c r="S59" s="2">
        <v>1266</v>
      </c>
      <c r="T59" s="2">
        <v>2320</v>
      </c>
      <c r="U59" s="2">
        <v>3162</v>
      </c>
      <c r="V59" s="2">
        <f t="shared" si="0"/>
        <v>3798</v>
      </c>
      <c r="W59" s="2">
        <f t="shared" si="1"/>
        <v>6960</v>
      </c>
    </row>
    <row r="60" spans="1:23" x14ac:dyDescent="0.25">
      <c r="A60" s="15">
        <v>261695</v>
      </c>
      <c r="B60" s="1">
        <v>44548</v>
      </c>
      <c r="C60">
        <v>18</v>
      </c>
      <c r="D60" t="s">
        <v>20</v>
      </c>
      <c r="E60">
        <v>2021</v>
      </c>
      <c r="F60">
        <v>26</v>
      </c>
      <c r="G60" t="str">
        <f>IF(F60&lt;25,"Youth",IF(F60&gt;=35,"Adult","Young Adults"))</f>
        <v>Young Adults</v>
      </c>
      <c r="H60" t="s">
        <v>33</v>
      </c>
      <c r="I60" t="s">
        <v>153</v>
      </c>
      <c r="J60" t="s">
        <v>27</v>
      </c>
      <c r="K60" t="s">
        <v>28</v>
      </c>
      <c r="L60" t="s">
        <v>24</v>
      </c>
      <c r="M60" t="s">
        <v>25</v>
      </c>
      <c r="N60" s="5" t="s">
        <v>36</v>
      </c>
      <c r="O60" s="5" t="s">
        <v>165</v>
      </c>
      <c r="P60" s="5" t="s">
        <v>158</v>
      </c>
      <c r="Q60" s="11">
        <v>46</v>
      </c>
      <c r="R60">
        <v>3</v>
      </c>
      <c r="S60" s="2">
        <v>420</v>
      </c>
      <c r="T60" s="2">
        <v>769</v>
      </c>
      <c r="U60" s="2">
        <v>1047</v>
      </c>
      <c r="V60" s="2">
        <f t="shared" si="0"/>
        <v>1260</v>
      </c>
      <c r="W60" s="2">
        <f t="shared" si="1"/>
        <v>2307</v>
      </c>
    </row>
    <row r="61" spans="1:23" x14ac:dyDescent="0.25">
      <c r="A61" s="15">
        <v>261695</v>
      </c>
      <c r="B61" s="1">
        <v>44548</v>
      </c>
      <c r="C61">
        <v>18</v>
      </c>
      <c r="D61" t="s">
        <v>20</v>
      </c>
      <c r="E61">
        <v>2021</v>
      </c>
      <c r="F61">
        <v>39</v>
      </c>
      <c r="G61" t="str">
        <f>IF(F61&lt;25,"Youth",IF(F61&gt;=35,"Adult","Young Adults"))</f>
        <v>Adult</v>
      </c>
      <c r="H61" t="s">
        <v>21</v>
      </c>
      <c r="I61" t="s">
        <v>154</v>
      </c>
      <c r="J61" t="s">
        <v>22</v>
      </c>
      <c r="K61" t="s">
        <v>23</v>
      </c>
      <c r="L61" t="s">
        <v>24</v>
      </c>
      <c r="M61" t="s">
        <v>25</v>
      </c>
      <c r="N61" s="5" t="s">
        <v>57</v>
      </c>
      <c r="O61" s="5" t="s">
        <v>164</v>
      </c>
      <c r="P61" s="5" t="s">
        <v>156</v>
      </c>
      <c r="Q61" s="11">
        <v>46</v>
      </c>
      <c r="R61">
        <v>3</v>
      </c>
      <c r="S61" s="2">
        <v>1252</v>
      </c>
      <c r="T61" s="2">
        <v>2295</v>
      </c>
      <c r="U61" s="2">
        <v>3129</v>
      </c>
      <c r="V61" s="2">
        <f t="shared" si="0"/>
        <v>3756</v>
      </c>
      <c r="W61" s="2">
        <f t="shared" si="1"/>
        <v>6885</v>
      </c>
    </row>
    <row r="62" spans="1:23" x14ac:dyDescent="0.25">
      <c r="A62" s="15">
        <v>261695</v>
      </c>
      <c r="B62" s="1">
        <v>44548</v>
      </c>
      <c r="C62">
        <v>18</v>
      </c>
      <c r="D62" t="s">
        <v>20</v>
      </c>
      <c r="E62">
        <v>2021</v>
      </c>
      <c r="F62">
        <v>26</v>
      </c>
      <c r="G62" t="str">
        <f>IF(F62&lt;25,"Youth",IF(F62&gt;=35,"Adult","Young Adults"))</f>
        <v>Young Adults</v>
      </c>
      <c r="H62" t="s">
        <v>33</v>
      </c>
      <c r="I62" t="s">
        <v>154</v>
      </c>
      <c r="J62" t="s">
        <v>83</v>
      </c>
      <c r="K62" t="s">
        <v>84</v>
      </c>
      <c r="L62" t="s">
        <v>24</v>
      </c>
      <c r="M62" t="s">
        <v>25</v>
      </c>
      <c r="N62" s="5" t="s">
        <v>26</v>
      </c>
      <c r="O62" s="5" t="s">
        <v>164</v>
      </c>
      <c r="P62" s="5" t="s">
        <v>156</v>
      </c>
      <c r="Q62" s="11">
        <v>46</v>
      </c>
      <c r="R62">
        <v>1</v>
      </c>
      <c r="S62" s="2">
        <v>1252</v>
      </c>
      <c r="T62" s="2">
        <v>2295</v>
      </c>
      <c r="U62" s="2">
        <v>1043</v>
      </c>
      <c r="V62" s="2">
        <f t="shared" si="0"/>
        <v>1252</v>
      </c>
      <c r="W62" s="2">
        <f t="shared" si="1"/>
        <v>2295</v>
      </c>
    </row>
    <row r="63" spans="1:23" x14ac:dyDescent="0.25">
      <c r="A63" s="15">
        <v>261695</v>
      </c>
      <c r="B63" s="1">
        <v>44548</v>
      </c>
      <c r="C63">
        <v>18</v>
      </c>
      <c r="D63" t="s">
        <v>20</v>
      </c>
      <c r="E63">
        <v>2021</v>
      </c>
      <c r="F63">
        <v>36</v>
      </c>
      <c r="G63" t="str">
        <f>IF(F63&lt;25,"Youth",IF(F63&gt;=35,"Adult","Young Adults"))</f>
        <v>Adult</v>
      </c>
      <c r="H63" t="s">
        <v>21</v>
      </c>
      <c r="I63" t="s">
        <v>154</v>
      </c>
      <c r="J63" t="s">
        <v>22</v>
      </c>
      <c r="K63" t="s">
        <v>42</v>
      </c>
      <c r="L63" t="s">
        <v>24</v>
      </c>
      <c r="M63" t="s">
        <v>25</v>
      </c>
      <c r="N63" s="5" t="s">
        <v>50</v>
      </c>
      <c r="O63" s="5" t="s">
        <v>164</v>
      </c>
      <c r="P63" s="5" t="s">
        <v>157</v>
      </c>
      <c r="Q63" s="11">
        <v>46</v>
      </c>
      <c r="R63">
        <v>1</v>
      </c>
      <c r="S63" s="2">
        <v>1266</v>
      </c>
      <c r="T63" s="2">
        <v>2320</v>
      </c>
      <c r="U63" s="2">
        <v>1054</v>
      </c>
      <c r="V63" s="2">
        <f t="shared" si="0"/>
        <v>1266</v>
      </c>
      <c r="W63" s="2">
        <f t="shared" si="1"/>
        <v>2320</v>
      </c>
    </row>
    <row r="64" spans="1:23" x14ac:dyDescent="0.25">
      <c r="A64" s="15">
        <v>261695</v>
      </c>
      <c r="B64" s="1">
        <v>44549</v>
      </c>
      <c r="C64">
        <v>19</v>
      </c>
      <c r="D64" t="s">
        <v>20</v>
      </c>
      <c r="E64">
        <v>2021</v>
      </c>
      <c r="F64">
        <v>17</v>
      </c>
      <c r="G64" t="str">
        <f>IF(F64&lt;25,"Youth",IF(F64&gt;=35,"Adult","Young Adults"))</f>
        <v>Youth</v>
      </c>
      <c r="H64" t="s">
        <v>39</v>
      </c>
      <c r="I64" t="s">
        <v>154</v>
      </c>
      <c r="J64" t="s">
        <v>83</v>
      </c>
      <c r="K64" t="s">
        <v>120</v>
      </c>
      <c r="L64" t="s">
        <v>24</v>
      </c>
      <c r="M64" t="s">
        <v>25</v>
      </c>
      <c r="N64" s="5" t="s">
        <v>107</v>
      </c>
      <c r="O64" s="5" t="s">
        <v>164</v>
      </c>
      <c r="P64" s="5" t="s">
        <v>157</v>
      </c>
      <c r="Q64" s="11">
        <v>46</v>
      </c>
      <c r="R64">
        <v>4</v>
      </c>
      <c r="S64" s="2">
        <v>1266</v>
      </c>
      <c r="T64" s="2">
        <v>2320</v>
      </c>
      <c r="U64" s="2">
        <v>4216</v>
      </c>
      <c r="V64" s="2">
        <f t="shared" si="0"/>
        <v>5064</v>
      </c>
      <c r="W64" s="2">
        <f t="shared" si="1"/>
        <v>9280</v>
      </c>
    </row>
    <row r="65" spans="1:23" x14ac:dyDescent="0.25">
      <c r="A65" s="15">
        <v>261695</v>
      </c>
      <c r="B65" s="1">
        <v>44549</v>
      </c>
      <c r="C65">
        <v>19</v>
      </c>
      <c r="D65" t="s">
        <v>20</v>
      </c>
      <c r="E65">
        <v>2021</v>
      </c>
      <c r="F65">
        <v>19</v>
      </c>
      <c r="G65" t="str">
        <f>IF(F65&lt;25,"Youth",IF(F65&gt;=35,"Adult","Young Adults"))</f>
        <v>Youth</v>
      </c>
      <c r="H65" t="s">
        <v>39</v>
      </c>
      <c r="I65" t="s">
        <v>153</v>
      </c>
      <c r="J65" t="s">
        <v>34</v>
      </c>
      <c r="K65" t="s">
        <v>70</v>
      </c>
      <c r="L65" t="s">
        <v>24</v>
      </c>
      <c r="M65" t="s">
        <v>25</v>
      </c>
      <c r="N65" s="5" t="s">
        <v>122</v>
      </c>
      <c r="O65" s="5" t="s">
        <v>166</v>
      </c>
      <c r="P65" s="5" t="s">
        <v>156</v>
      </c>
      <c r="Q65" s="11">
        <v>46</v>
      </c>
      <c r="R65">
        <v>4</v>
      </c>
      <c r="S65" s="2">
        <v>295</v>
      </c>
      <c r="T65" s="2">
        <v>540</v>
      </c>
      <c r="U65" s="2">
        <v>980</v>
      </c>
      <c r="V65" s="2">
        <f t="shared" si="0"/>
        <v>1180</v>
      </c>
      <c r="W65" s="2">
        <f t="shared" si="1"/>
        <v>2160</v>
      </c>
    </row>
    <row r="66" spans="1:23" x14ac:dyDescent="0.25">
      <c r="A66" s="15">
        <v>261695</v>
      </c>
      <c r="B66" s="1">
        <v>44549</v>
      </c>
      <c r="C66">
        <v>19</v>
      </c>
      <c r="D66" t="s">
        <v>20</v>
      </c>
      <c r="E66">
        <v>2021</v>
      </c>
      <c r="F66">
        <v>25</v>
      </c>
      <c r="G66" t="str">
        <f>IF(F66&lt;25,"Youth",IF(F66&gt;=35,"Adult","Young Adults"))</f>
        <v>Young Adults</v>
      </c>
      <c r="H66" t="s">
        <v>33</v>
      </c>
      <c r="I66" t="s">
        <v>154</v>
      </c>
      <c r="J66" t="s">
        <v>83</v>
      </c>
      <c r="K66" t="s">
        <v>84</v>
      </c>
      <c r="L66" t="s">
        <v>24</v>
      </c>
      <c r="M66" t="s">
        <v>25</v>
      </c>
      <c r="N66" s="5" t="s">
        <v>40</v>
      </c>
      <c r="O66" s="5" t="s">
        <v>164</v>
      </c>
      <c r="P66" s="5" t="s">
        <v>156</v>
      </c>
      <c r="Q66" s="11">
        <v>46</v>
      </c>
      <c r="R66">
        <v>4</v>
      </c>
      <c r="S66" s="2">
        <v>1252</v>
      </c>
      <c r="T66" s="2">
        <v>2295</v>
      </c>
      <c r="U66" s="2">
        <v>4172</v>
      </c>
      <c r="V66" s="2">
        <f t="shared" si="0"/>
        <v>5008</v>
      </c>
      <c r="W66" s="2">
        <f t="shared" si="1"/>
        <v>9180</v>
      </c>
    </row>
    <row r="67" spans="1:23" x14ac:dyDescent="0.25">
      <c r="A67" s="15">
        <v>261695</v>
      </c>
      <c r="B67" s="1">
        <v>44549</v>
      </c>
      <c r="C67">
        <v>19</v>
      </c>
      <c r="D67" t="s">
        <v>20</v>
      </c>
      <c r="E67">
        <v>2021</v>
      </c>
      <c r="F67">
        <v>35</v>
      </c>
      <c r="G67" t="str">
        <f>IF(F67&lt;25,"Youth",IF(F67&gt;=35,"Adult","Young Adults"))</f>
        <v>Adult</v>
      </c>
      <c r="H67" t="s">
        <v>21</v>
      </c>
      <c r="I67" t="s">
        <v>153</v>
      </c>
      <c r="J67" t="s">
        <v>22</v>
      </c>
      <c r="K67" t="s">
        <v>66</v>
      </c>
      <c r="L67" t="s">
        <v>24</v>
      </c>
      <c r="M67" t="s">
        <v>25</v>
      </c>
      <c r="N67" s="5" t="s">
        <v>125</v>
      </c>
      <c r="O67" s="5" t="s">
        <v>167</v>
      </c>
      <c r="P67" s="5" t="s">
        <v>156</v>
      </c>
      <c r="Q67" s="11">
        <v>46</v>
      </c>
      <c r="R67">
        <v>4</v>
      </c>
      <c r="S67" s="2">
        <v>1898</v>
      </c>
      <c r="T67" s="2">
        <v>3375</v>
      </c>
      <c r="U67" s="2">
        <v>5908</v>
      </c>
      <c r="V67" s="2">
        <f t="shared" si="0"/>
        <v>7592</v>
      </c>
      <c r="W67" s="2">
        <f t="shared" ref="W67:W90" si="2">R67*T67</f>
        <v>13500</v>
      </c>
    </row>
    <row r="68" spans="1:23" x14ac:dyDescent="0.25">
      <c r="A68" s="15">
        <v>261695</v>
      </c>
      <c r="B68" s="1">
        <v>44549</v>
      </c>
      <c r="C68">
        <v>19</v>
      </c>
      <c r="D68" t="s">
        <v>20</v>
      </c>
      <c r="E68">
        <v>2021</v>
      </c>
      <c r="F68">
        <v>37</v>
      </c>
      <c r="G68" t="str">
        <f>IF(F68&lt;25,"Youth",IF(F68&gt;=35,"Adult","Young Adults"))</f>
        <v>Adult</v>
      </c>
      <c r="H68" t="s">
        <v>21</v>
      </c>
      <c r="I68" t="s">
        <v>154</v>
      </c>
      <c r="J68" t="s">
        <v>22</v>
      </c>
      <c r="K68" t="s">
        <v>66</v>
      </c>
      <c r="L68" t="s">
        <v>24</v>
      </c>
      <c r="M68" t="s">
        <v>25</v>
      </c>
      <c r="N68" s="5" t="s">
        <v>40</v>
      </c>
      <c r="O68" s="5" t="s">
        <v>164</v>
      </c>
      <c r="P68" s="5" t="s">
        <v>156</v>
      </c>
      <c r="Q68" s="11">
        <v>46</v>
      </c>
      <c r="R68">
        <v>4</v>
      </c>
      <c r="S68" s="2">
        <v>1252</v>
      </c>
      <c r="T68" s="2">
        <v>2295</v>
      </c>
      <c r="U68" s="2">
        <v>4172</v>
      </c>
      <c r="V68" s="2">
        <f t="shared" ref="V68:V90" si="3">R68*S68</f>
        <v>5008</v>
      </c>
      <c r="W68" s="2">
        <f t="shared" si="2"/>
        <v>9180</v>
      </c>
    </row>
    <row r="69" spans="1:23" x14ac:dyDescent="0.25">
      <c r="A69" s="15">
        <v>261695</v>
      </c>
      <c r="B69" s="1">
        <v>44549</v>
      </c>
      <c r="C69">
        <v>19</v>
      </c>
      <c r="D69" t="s">
        <v>20</v>
      </c>
      <c r="E69">
        <v>2021</v>
      </c>
      <c r="F69">
        <v>39</v>
      </c>
      <c r="G69" t="str">
        <f>IF(F69&lt;25,"Youth",IF(F69&gt;=35,"Adult","Young Adults"))</f>
        <v>Adult</v>
      </c>
      <c r="H69" t="s">
        <v>21</v>
      </c>
      <c r="I69" t="s">
        <v>153</v>
      </c>
      <c r="J69" t="s">
        <v>22</v>
      </c>
      <c r="K69" t="s">
        <v>23</v>
      </c>
      <c r="L69" t="s">
        <v>24</v>
      </c>
      <c r="M69" t="s">
        <v>25</v>
      </c>
      <c r="N69" s="5" t="s">
        <v>26</v>
      </c>
      <c r="O69" s="5" t="s">
        <v>164</v>
      </c>
      <c r="P69" s="5" t="s">
        <v>156</v>
      </c>
      <c r="Q69" s="11">
        <v>46</v>
      </c>
      <c r="R69">
        <v>4</v>
      </c>
      <c r="S69" s="2">
        <v>1252</v>
      </c>
      <c r="T69" s="2">
        <v>2295</v>
      </c>
      <c r="U69" s="2">
        <v>4172</v>
      </c>
      <c r="V69" s="2">
        <f t="shared" si="3"/>
        <v>5008</v>
      </c>
      <c r="W69" s="2">
        <f t="shared" si="2"/>
        <v>9180</v>
      </c>
    </row>
    <row r="70" spans="1:23" x14ac:dyDescent="0.25">
      <c r="A70" s="15">
        <v>261695</v>
      </c>
      <c r="B70" s="1">
        <v>44549</v>
      </c>
      <c r="C70">
        <v>19</v>
      </c>
      <c r="D70" t="s">
        <v>20</v>
      </c>
      <c r="E70">
        <v>2021</v>
      </c>
      <c r="F70">
        <v>63</v>
      </c>
      <c r="G70" t="str">
        <f>IF(F70&lt;25,"Youth",IF(F70&gt;=35,"Adult","Young Adults"))</f>
        <v>Adult</v>
      </c>
      <c r="H70" t="s">
        <v>21</v>
      </c>
      <c r="I70" t="s">
        <v>153</v>
      </c>
      <c r="J70" t="s">
        <v>34</v>
      </c>
      <c r="K70" t="s">
        <v>49</v>
      </c>
      <c r="L70" t="s">
        <v>24</v>
      </c>
      <c r="M70" t="s">
        <v>25</v>
      </c>
      <c r="N70" s="5" t="s">
        <v>26</v>
      </c>
      <c r="O70" s="5" t="s">
        <v>164</v>
      </c>
      <c r="P70" s="5" t="s">
        <v>156</v>
      </c>
      <c r="Q70" s="11">
        <v>46</v>
      </c>
      <c r="R70">
        <v>4</v>
      </c>
      <c r="S70" s="2">
        <v>1252</v>
      </c>
      <c r="T70" s="2">
        <v>2295</v>
      </c>
      <c r="U70" s="2">
        <v>4172</v>
      </c>
      <c r="V70" s="2">
        <f t="shared" si="3"/>
        <v>5008</v>
      </c>
      <c r="W70" s="2">
        <f t="shared" si="2"/>
        <v>9180</v>
      </c>
    </row>
    <row r="71" spans="1:23" x14ac:dyDescent="0.25">
      <c r="A71" s="15">
        <v>261695</v>
      </c>
      <c r="B71" s="1">
        <v>44549</v>
      </c>
      <c r="C71">
        <v>19</v>
      </c>
      <c r="D71" t="s">
        <v>20</v>
      </c>
      <c r="E71">
        <v>2021</v>
      </c>
      <c r="F71">
        <v>18</v>
      </c>
      <c r="G71" t="str">
        <f>IF(F71&lt;25,"Youth",IF(F71&gt;=35,"Adult","Young Adults"))</f>
        <v>Youth</v>
      </c>
      <c r="H71" t="s">
        <v>39</v>
      </c>
      <c r="I71" t="s">
        <v>154</v>
      </c>
      <c r="J71" t="s">
        <v>34</v>
      </c>
      <c r="K71" t="s">
        <v>130</v>
      </c>
      <c r="L71" t="s">
        <v>24</v>
      </c>
      <c r="M71" t="s">
        <v>25</v>
      </c>
      <c r="N71" s="5" t="s">
        <v>78</v>
      </c>
      <c r="O71" s="5" t="s">
        <v>166</v>
      </c>
      <c r="P71" s="5" t="s">
        <v>156</v>
      </c>
      <c r="Q71" s="11">
        <v>46</v>
      </c>
      <c r="R71">
        <v>2</v>
      </c>
      <c r="S71" s="2">
        <v>295</v>
      </c>
      <c r="T71" s="2">
        <v>540</v>
      </c>
      <c r="U71" s="2">
        <v>490</v>
      </c>
      <c r="V71" s="2">
        <f t="shared" si="3"/>
        <v>590</v>
      </c>
      <c r="W71" s="2">
        <f t="shared" si="2"/>
        <v>1080</v>
      </c>
    </row>
    <row r="72" spans="1:23" x14ac:dyDescent="0.25">
      <c r="A72" s="15">
        <v>261695</v>
      </c>
      <c r="B72" s="1">
        <v>44549</v>
      </c>
      <c r="C72">
        <v>19</v>
      </c>
      <c r="D72" t="s">
        <v>20</v>
      </c>
      <c r="E72">
        <v>2021</v>
      </c>
      <c r="F72">
        <v>56</v>
      </c>
      <c r="G72" t="str">
        <f>IF(F72&lt;25,"Youth",IF(F72&gt;=35,"Adult","Young Adults"))</f>
        <v>Adult</v>
      </c>
      <c r="H72" t="s">
        <v>21</v>
      </c>
      <c r="I72" t="s">
        <v>153</v>
      </c>
      <c r="J72" t="s">
        <v>46</v>
      </c>
      <c r="K72" t="s">
        <v>132</v>
      </c>
      <c r="L72" t="s">
        <v>24</v>
      </c>
      <c r="M72" t="s">
        <v>25</v>
      </c>
      <c r="N72" s="5" t="s">
        <v>26</v>
      </c>
      <c r="O72" s="5" t="s">
        <v>164</v>
      </c>
      <c r="P72" s="5" t="s">
        <v>156</v>
      </c>
      <c r="Q72" s="11">
        <v>46</v>
      </c>
      <c r="R72">
        <v>2</v>
      </c>
      <c r="S72" s="2">
        <v>1252</v>
      </c>
      <c r="T72" s="2">
        <v>2295</v>
      </c>
      <c r="U72" s="2">
        <v>2086</v>
      </c>
      <c r="V72" s="2">
        <f t="shared" si="3"/>
        <v>2504</v>
      </c>
      <c r="W72" s="2">
        <f t="shared" si="2"/>
        <v>4590</v>
      </c>
    </row>
    <row r="73" spans="1:23" x14ac:dyDescent="0.25">
      <c r="A73" s="15">
        <v>261695</v>
      </c>
      <c r="B73" s="1">
        <v>44549</v>
      </c>
      <c r="C73">
        <v>19</v>
      </c>
      <c r="D73" t="s">
        <v>20</v>
      </c>
      <c r="E73">
        <v>2021</v>
      </c>
      <c r="F73">
        <v>39</v>
      </c>
      <c r="G73" t="str">
        <f>IF(F73&lt;25,"Youth",IF(F73&gt;=35,"Adult","Young Adults"))</f>
        <v>Adult</v>
      </c>
      <c r="H73" t="s">
        <v>21</v>
      </c>
      <c r="I73" t="s">
        <v>153</v>
      </c>
      <c r="J73" t="s">
        <v>22</v>
      </c>
      <c r="K73" t="s">
        <v>42</v>
      </c>
      <c r="L73" t="s">
        <v>24</v>
      </c>
      <c r="M73" t="s">
        <v>25</v>
      </c>
      <c r="N73" s="5" t="s">
        <v>50</v>
      </c>
      <c r="O73" s="5" t="s">
        <v>164</v>
      </c>
      <c r="P73" s="5" t="s">
        <v>157</v>
      </c>
      <c r="Q73" s="11">
        <v>46</v>
      </c>
      <c r="R73">
        <v>1</v>
      </c>
      <c r="S73" s="2">
        <v>1266</v>
      </c>
      <c r="T73" s="2">
        <v>2320</v>
      </c>
      <c r="U73" s="2">
        <v>1054</v>
      </c>
      <c r="V73" s="2">
        <f t="shared" si="3"/>
        <v>1266</v>
      </c>
      <c r="W73" s="2">
        <f t="shared" si="2"/>
        <v>2320</v>
      </c>
    </row>
    <row r="74" spans="1:23" x14ac:dyDescent="0.25">
      <c r="A74" s="15">
        <v>261695</v>
      </c>
      <c r="B74" s="1">
        <v>44550</v>
      </c>
      <c r="C74">
        <v>20</v>
      </c>
      <c r="D74" t="s">
        <v>20</v>
      </c>
      <c r="E74">
        <v>2021</v>
      </c>
      <c r="F74">
        <v>33</v>
      </c>
      <c r="G74" t="str">
        <f>IF(F74&lt;25,"Youth",IF(F74&gt;=35,"Adult","Young Adults"))</f>
        <v>Young Adults</v>
      </c>
      <c r="H74" t="s">
        <v>33</v>
      </c>
      <c r="I74" t="s">
        <v>153</v>
      </c>
      <c r="J74" t="s">
        <v>34</v>
      </c>
      <c r="K74" t="s">
        <v>70</v>
      </c>
      <c r="L74" t="s">
        <v>24</v>
      </c>
      <c r="M74" t="s">
        <v>25</v>
      </c>
      <c r="N74" s="5" t="s">
        <v>71</v>
      </c>
      <c r="O74" s="5" t="s">
        <v>167</v>
      </c>
      <c r="P74" s="5" t="s">
        <v>156</v>
      </c>
      <c r="Q74" s="11">
        <v>46</v>
      </c>
      <c r="R74">
        <v>4</v>
      </c>
      <c r="S74" s="2">
        <v>1898</v>
      </c>
      <c r="T74" s="2">
        <v>3375</v>
      </c>
      <c r="U74" s="2">
        <v>5908</v>
      </c>
      <c r="V74" s="2">
        <f t="shared" si="3"/>
        <v>7592</v>
      </c>
      <c r="W74" s="2">
        <f t="shared" si="2"/>
        <v>13500</v>
      </c>
    </row>
    <row r="75" spans="1:23" x14ac:dyDescent="0.25">
      <c r="A75" s="15">
        <v>261695</v>
      </c>
      <c r="B75" s="1">
        <v>44550</v>
      </c>
      <c r="C75">
        <v>20</v>
      </c>
      <c r="D75" t="s">
        <v>20</v>
      </c>
      <c r="E75">
        <v>2021</v>
      </c>
      <c r="F75">
        <v>57</v>
      </c>
      <c r="G75" t="str">
        <f>IF(F75&lt;25,"Youth",IF(F75&gt;=35,"Adult","Young Adults"))</f>
        <v>Adult</v>
      </c>
      <c r="H75" t="s">
        <v>21</v>
      </c>
      <c r="I75" t="s">
        <v>154</v>
      </c>
      <c r="J75" t="s">
        <v>34</v>
      </c>
      <c r="K75" t="s">
        <v>49</v>
      </c>
      <c r="L75" t="s">
        <v>24</v>
      </c>
      <c r="M75" t="s">
        <v>25</v>
      </c>
      <c r="N75" s="5" t="s">
        <v>26</v>
      </c>
      <c r="O75" s="5" t="s">
        <v>164</v>
      </c>
      <c r="P75" s="5" t="s">
        <v>156</v>
      </c>
      <c r="Q75" s="11">
        <v>46</v>
      </c>
      <c r="R75">
        <v>4</v>
      </c>
      <c r="S75" s="2">
        <v>1252</v>
      </c>
      <c r="T75" s="2">
        <v>2295</v>
      </c>
      <c r="U75" s="2">
        <v>4172</v>
      </c>
      <c r="V75" s="2">
        <f t="shared" si="3"/>
        <v>5008</v>
      </c>
      <c r="W75" s="2">
        <f t="shared" si="2"/>
        <v>9180</v>
      </c>
    </row>
    <row r="76" spans="1:23" x14ac:dyDescent="0.25">
      <c r="A76" s="15">
        <v>261695</v>
      </c>
      <c r="B76" s="1">
        <v>44550</v>
      </c>
      <c r="C76">
        <v>20</v>
      </c>
      <c r="D76" t="s">
        <v>20</v>
      </c>
      <c r="E76">
        <v>2021</v>
      </c>
      <c r="F76">
        <v>29</v>
      </c>
      <c r="G76" t="str">
        <f>IF(F76&lt;25,"Youth",IF(F76&gt;=35,"Adult","Young Adults"))</f>
        <v>Young Adults</v>
      </c>
      <c r="H76" t="s">
        <v>33</v>
      </c>
      <c r="I76" t="s">
        <v>154</v>
      </c>
      <c r="J76" t="s">
        <v>54</v>
      </c>
      <c r="K76" t="s">
        <v>55</v>
      </c>
      <c r="L76" t="s">
        <v>24</v>
      </c>
      <c r="M76" t="s">
        <v>25</v>
      </c>
      <c r="N76" s="5" t="s">
        <v>137</v>
      </c>
      <c r="O76" s="5" t="s">
        <v>166</v>
      </c>
      <c r="P76" s="5" t="s">
        <v>156</v>
      </c>
      <c r="Q76" s="11">
        <v>46</v>
      </c>
      <c r="R76">
        <v>3</v>
      </c>
      <c r="S76" s="2">
        <v>295</v>
      </c>
      <c r="T76" s="2">
        <v>540</v>
      </c>
      <c r="U76" s="2">
        <v>735</v>
      </c>
      <c r="V76" s="2">
        <f t="shared" si="3"/>
        <v>885</v>
      </c>
      <c r="W76" s="2">
        <f t="shared" si="2"/>
        <v>1620</v>
      </c>
    </row>
    <row r="77" spans="1:23" x14ac:dyDescent="0.25">
      <c r="A77" s="15">
        <v>261695</v>
      </c>
      <c r="B77" s="1">
        <v>44550</v>
      </c>
      <c r="C77">
        <v>20</v>
      </c>
      <c r="D77" t="s">
        <v>20</v>
      </c>
      <c r="E77">
        <v>2021</v>
      </c>
      <c r="F77">
        <v>35</v>
      </c>
      <c r="G77" t="str">
        <f>IF(F77&lt;25,"Youth",IF(F77&gt;=35,"Adult","Young Adults"))</f>
        <v>Adult</v>
      </c>
      <c r="H77" t="s">
        <v>21</v>
      </c>
      <c r="I77" t="s">
        <v>153</v>
      </c>
      <c r="J77" t="s">
        <v>34</v>
      </c>
      <c r="K77" t="s">
        <v>49</v>
      </c>
      <c r="L77" t="s">
        <v>24</v>
      </c>
      <c r="M77" t="s">
        <v>25</v>
      </c>
      <c r="N77" s="5" t="s">
        <v>50</v>
      </c>
      <c r="O77" s="5" t="s">
        <v>164</v>
      </c>
      <c r="P77" s="5" t="s">
        <v>157</v>
      </c>
      <c r="Q77" s="11">
        <v>46</v>
      </c>
      <c r="R77">
        <v>1</v>
      </c>
      <c r="S77" s="2">
        <v>1266</v>
      </c>
      <c r="T77" s="2">
        <v>2320</v>
      </c>
      <c r="U77" s="2">
        <v>1054</v>
      </c>
      <c r="V77" s="2">
        <f t="shared" si="3"/>
        <v>1266</v>
      </c>
      <c r="W77" s="2">
        <f t="shared" si="2"/>
        <v>2320</v>
      </c>
    </row>
    <row r="78" spans="1:23" x14ac:dyDescent="0.25">
      <c r="A78" s="15">
        <v>261695</v>
      </c>
      <c r="B78" s="1">
        <v>44550</v>
      </c>
      <c r="C78">
        <v>20</v>
      </c>
      <c r="D78" t="s">
        <v>20</v>
      </c>
      <c r="E78">
        <v>2021</v>
      </c>
      <c r="F78">
        <v>35</v>
      </c>
      <c r="G78" t="str">
        <f>IF(F78&lt;25,"Youth",IF(F78&gt;=35,"Adult","Young Adults"))</f>
        <v>Adult</v>
      </c>
      <c r="H78" t="s">
        <v>21</v>
      </c>
      <c r="I78" t="s">
        <v>154</v>
      </c>
      <c r="J78" t="s">
        <v>34</v>
      </c>
      <c r="K78" t="s">
        <v>70</v>
      </c>
      <c r="L78" t="s">
        <v>24</v>
      </c>
      <c r="M78" t="s">
        <v>25</v>
      </c>
      <c r="N78" s="5" t="s">
        <v>50</v>
      </c>
      <c r="O78" s="5" t="s">
        <v>164</v>
      </c>
      <c r="P78" s="5" t="s">
        <v>157</v>
      </c>
      <c r="Q78" s="11">
        <v>46</v>
      </c>
      <c r="R78">
        <v>1</v>
      </c>
      <c r="S78" s="2">
        <v>1266</v>
      </c>
      <c r="T78" s="2">
        <v>2320</v>
      </c>
      <c r="U78" s="2">
        <v>1054</v>
      </c>
      <c r="V78" s="2">
        <f t="shared" si="3"/>
        <v>1266</v>
      </c>
      <c r="W78" s="2">
        <f t="shared" si="2"/>
        <v>2320</v>
      </c>
    </row>
    <row r="79" spans="1:23" x14ac:dyDescent="0.25">
      <c r="A79" s="15">
        <v>261695</v>
      </c>
      <c r="B79" s="1">
        <v>44551</v>
      </c>
      <c r="C79">
        <v>21</v>
      </c>
      <c r="D79" t="s">
        <v>20</v>
      </c>
      <c r="E79">
        <v>2021</v>
      </c>
      <c r="F79">
        <v>26</v>
      </c>
      <c r="G79" t="str">
        <f>IF(F79&lt;25,"Youth",IF(F79&gt;=35,"Adult","Young Adults"))</f>
        <v>Young Adults</v>
      </c>
      <c r="H79" t="s">
        <v>33</v>
      </c>
      <c r="I79" t="s">
        <v>154</v>
      </c>
      <c r="J79" t="s">
        <v>83</v>
      </c>
      <c r="K79" t="s">
        <v>141</v>
      </c>
      <c r="L79" t="s">
        <v>24</v>
      </c>
      <c r="M79" t="s">
        <v>25</v>
      </c>
      <c r="N79" s="5" t="s">
        <v>50</v>
      </c>
      <c r="O79" s="5" t="s">
        <v>164</v>
      </c>
      <c r="P79" s="5" t="s">
        <v>157</v>
      </c>
      <c r="Q79" s="11">
        <v>46</v>
      </c>
      <c r="R79">
        <v>3</v>
      </c>
      <c r="S79" s="2">
        <v>1266</v>
      </c>
      <c r="T79" s="2">
        <v>2320</v>
      </c>
      <c r="U79" s="2">
        <v>3162</v>
      </c>
      <c r="V79" s="2">
        <f t="shared" si="3"/>
        <v>3798</v>
      </c>
      <c r="W79" s="2">
        <f t="shared" si="2"/>
        <v>6960</v>
      </c>
    </row>
    <row r="80" spans="1:23" x14ac:dyDescent="0.25">
      <c r="A80" s="15">
        <v>261695</v>
      </c>
      <c r="B80" s="1">
        <v>44551</v>
      </c>
      <c r="C80">
        <v>21</v>
      </c>
      <c r="D80" t="s">
        <v>20</v>
      </c>
      <c r="E80">
        <v>2021</v>
      </c>
      <c r="F80">
        <v>23</v>
      </c>
      <c r="G80" t="str">
        <f>IF(F80&lt;25,"Youth",IF(F80&gt;=35,"Adult","Young Adults"))</f>
        <v>Youth</v>
      </c>
      <c r="H80" t="s">
        <v>39</v>
      </c>
      <c r="I80" t="s">
        <v>154</v>
      </c>
      <c r="J80" t="s">
        <v>27</v>
      </c>
      <c r="K80" t="s">
        <v>28</v>
      </c>
      <c r="L80" t="s">
        <v>24</v>
      </c>
      <c r="M80" t="s">
        <v>25</v>
      </c>
      <c r="N80" s="5" t="s">
        <v>31</v>
      </c>
      <c r="O80" s="5" t="s">
        <v>165</v>
      </c>
      <c r="P80" s="5" t="s">
        <v>158</v>
      </c>
      <c r="Q80" s="11">
        <v>46</v>
      </c>
      <c r="R80">
        <v>2</v>
      </c>
      <c r="S80" s="2">
        <v>420</v>
      </c>
      <c r="T80" s="2">
        <v>769</v>
      </c>
      <c r="U80" s="2">
        <v>698</v>
      </c>
      <c r="V80" s="2">
        <f t="shared" si="3"/>
        <v>840</v>
      </c>
      <c r="W80" s="2">
        <f t="shared" si="2"/>
        <v>1538</v>
      </c>
    </row>
    <row r="81" spans="1:23" x14ac:dyDescent="0.25">
      <c r="A81" s="15">
        <v>261695</v>
      </c>
      <c r="B81" s="1">
        <v>44552</v>
      </c>
      <c r="C81">
        <v>22</v>
      </c>
      <c r="D81" t="s">
        <v>20</v>
      </c>
      <c r="E81">
        <v>2021</v>
      </c>
      <c r="F81">
        <v>30</v>
      </c>
      <c r="G81" t="str">
        <f>IF(F81&lt;25,"Youth",IF(F81&gt;=35,"Adult","Young Adults"))</f>
        <v>Young Adults</v>
      </c>
      <c r="H81" t="s">
        <v>33</v>
      </c>
      <c r="I81" t="s">
        <v>153</v>
      </c>
      <c r="J81" t="s">
        <v>22</v>
      </c>
      <c r="K81" t="s">
        <v>42</v>
      </c>
      <c r="L81" t="s">
        <v>24</v>
      </c>
      <c r="M81" t="s">
        <v>25</v>
      </c>
      <c r="N81" s="5" t="s">
        <v>50</v>
      </c>
      <c r="O81" s="5" t="s">
        <v>164</v>
      </c>
      <c r="P81" s="5" t="s">
        <v>157</v>
      </c>
      <c r="Q81" s="11">
        <v>46</v>
      </c>
      <c r="R81">
        <v>3</v>
      </c>
      <c r="S81" s="2">
        <v>1266</v>
      </c>
      <c r="T81" s="2">
        <v>2320</v>
      </c>
      <c r="U81" s="2">
        <v>3162</v>
      </c>
      <c r="V81" s="2">
        <f t="shared" si="3"/>
        <v>3798</v>
      </c>
      <c r="W81" s="2">
        <f t="shared" si="2"/>
        <v>6960</v>
      </c>
    </row>
    <row r="82" spans="1:23" x14ac:dyDescent="0.25">
      <c r="A82" s="15">
        <v>261695</v>
      </c>
      <c r="B82" s="1">
        <v>44552</v>
      </c>
      <c r="C82">
        <v>22</v>
      </c>
      <c r="D82" t="s">
        <v>20</v>
      </c>
      <c r="E82">
        <v>2021</v>
      </c>
      <c r="F82">
        <v>41</v>
      </c>
      <c r="G82" t="str">
        <f>IF(F82&lt;25,"Youth",IF(F82&gt;=35,"Adult","Young Adults"))</f>
        <v>Adult</v>
      </c>
      <c r="H82" t="s">
        <v>21</v>
      </c>
      <c r="I82" t="s">
        <v>154</v>
      </c>
      <c r="J82" t="s">
        <v>22</v>
      </c>
      <c r="K82" t="s">
        <v>23</v>
      </c>
      <c r="L82" t="s">
        <v>24</v>
      </c>
      <c r="M82" t="s">
        <v>25</v>
      </c>
      <c r="N82" s="5" t="s">
        <v>57</v>
      </c>
      <c r="O82" s="5" t="s">
        <v>164</v>
      </c>
      <c r="P82" s="5" t="s">
        <v>156</v>
      </c>
      <c r="Q82" s="11">
        <v>46</v>
      </c>
      <c r="R82">
        <v>3</v>
      </c>
      <c r="S82" s="2">
        <v>1252</v>
      </c>
      <c r="T82" s="2">
        <v>2295</v>
      </c>
      <c r="U82" s="2">
        <v>3129</v>
      </c>
      <c r="V82" s="2">
        <f t="shared" si="3"/>
        <v>3756</v>
      </c>
      <c r="W82" s="2">
        <f t="shared" si="2"/>
        <v>6885</v>
      </c>
    </row>
    <row r="83" spans="1:23" x14ac:dyDescent="0.25">
      <c r="A83" s="15">
        <v>261695</v>
      </c>
      <c r="B83" s="1">
        <v>44552</v>
      </c>
      <c r="C83">
        <v>22</v>
      </c>
      <c r="D83" t="s">
        <v>20</v>
      </c>
      <c r="E83">
        <v>2021</v>
      </c>
      <c r="F83">
        <v>19</v>
      </c>
      <c r="G83" t="str">
        <f>IF(F83&lt;25,"Youth",IF(F83&gt;=35,"Adult","Young Adults"))</f>
        <v>Youth</v>
      </c>
      <c r="H83" t="s">
        <v>39</v>
      </c>
      <c r="I83" t="s">
        <v>153</v>
      </c>
      <c r="J83" t="s">
        <v>34</v>
      </c>
      <c r="K83" t="s">
        <v>35</v>
      </c>
      <c r="L83" t="s">
        <v>24</v>
      </c>
      <c r="M83" t="s">
        <v>25</v>
      </c>
      <c r="N83" s="5" t="s">
        <v>63</v>
      </c>
      <c r="O83" s="5" t="s">
        <v>166</v>
      </c>
      <c r="P83" s="5" t="s">
        <v>157</v>
      </c>
      <c r="Q83" s="11">
        <v>46</v>
      </c>
      <c r="R83">
        <v>1</v>
      </c>
      <c r="S83" s="2">
        <v>308</v>
      </c>
      <c r="T83" s="2">
        <v>565</v>
      </c>
      <c r="U83" s="2">
        <v>257</v>
      </c>
      <c r="V83" s="2">
        <f t="shared" si="3"/>
        <v>308</v>
      </c>
      <c r="W83" s="2">
        <f t="shared" si="2"/>
        <v>565</v>
      </c>
    </row>
    <row r="84" spans="1:23" x14ac:dyDescent="0.25">
      <c r="A84" s="15">
        <v>261695</v>
      </c>
      <c r="B84" s="1">
        <v>44552</v>
      </c>
      <c r="C84">
        <v>22</v>
      </c>
      <c r="D84" t="s">
        <v>20</v>
      </c>
      <c r="E84">
        <v>2021</v>
      </c>
      <c r="F84">
        <v>25</v>
      </c>
      <c r="G84" t="str">
        <f>IF(F84&lt;25,"Youth",IF(F84&gt;=35,"Adult","Young Adults"))</f>
        <v>Young Adults</v>
      </c>
      <c r="H84" t="s">
        <v>33</v>
      </c>
      <c r="I84" t="s">
        <v>154</v>
      </c>
      <c r="J84" t="s">
        <v>83</v>
      </c>
      <c r="K84" t="s">
        <v>84</v>
      </c>
      <c r="L84" t="s">
        <v>24</v>
      </c>
      <c r="M84" t="s">
        <v>25</v>
      </c>
      <c r="N84" s="5" t="s">
        <v>40</v>
      </c>
      <c r="O84" s="5" t="s">
        <v>164</v>
      </c>
      <c r="P84" s="5" t="s">
        <v>156</v>
      </c>
      <c r="Q84" s="11">
        <v>46</v>
      </c>
      <c r="R84">
        <v>1</v>
      </c>
      <c r="S84" s="2">
        <v>1252</v>
      </c>
      <c r="T84" s="2">
        <v>2295</v>
      </c>
      <c r="U84" s="2">
        <v>1043</v>
      </c>
      <c r="V84" s="2">
        <f t="shared" si="3"/>
        <v>1252</v>
      </c>
      <c r="W84" s="2">
        <f t="shared" si="2"/>
        <v>2295</v>
      </c>
    </row>
    <row r="85" spans="1:23" x14ac:dyDescent="0.25">
      <c r="A85" s="15">
        <v>261695</v>
      </c>
      <c r="B85" s="1">
        <v>44552</v>
      </c>
      <c r="C85">
        <v>22</v>
      </c>
      <c r="D85" t="s">
        <v>20</v>
      </c>
      <c r="E85">
        <v>2021</v>
      </c>
      <c r="F85">
        <v>27</v>
      </c>
      <c r="G85" t="str">
        <f>IF(F85&lt;25,"Youth",IF(F85&gt;=35,"Adult","Young Adults"))</f>
        <v>Young Adults</v>
      </c>
      <c r="H85" t="s">
        <v>33</v>
      </c>
      <c r="I85" t="s">
        <v>153</v>
      </c>
      <c r="J85" t="s">
        <v>54</v>
      </c>
      <c r="K85" t="s">
        <v>55</v>
      </c>
      <c r="L85" t="s">
        <v>24</v>
      </c>
      <c r="M85" t="s">
        <v>25</v>
      </c>
      <c r="N85" s="5" t="s">
        <v>26</v>
      </c>
      <c r="O85" s="5" t="s">
        <v>164</v>
      </c>
      <c r="P85" s="5" t="s">
        <v>156</v>
      </c>
      <c r="Q85" s="11">
        <v>46</v>
      </c>
      <c r="R85">
        <v>1</v>
      </c>
      <c r="S85" s="2">
        <v>1252</v>
      </c>
      <c r="T85" s="2">
        <v>2295</v>
      </c>
      <c r="U85" s="2">
        <v>1043</v>
      </c>
      <c r="V85" s="2">
        <f t="shared" si="3"/>
        <v>1252</v>
      </c>
      <c r="W85" s="2">
        <f t="shared" si="2"/>
        <v>2295</v>
      </c>
    </row>
    <row r="86" spans="1:23" x14ac:dyDescent="0.25">
      <c r="A86" s="15">
        <v>261695</v>
      </c>
      <c r="B86" s="1">
        <v>44552</v>
      </c>
      <c r="C86">
        <v>22</v>
      </c>
      <c r="D86" t="s">
        <v>20</v>
      </c>
      <c r="E86">
        <v>2021</v>
      </c>
      <c r="F86">
        <v>41</v>
      </c>
      <c r="G86" t="str">
        <f>IF(F86&lt;25,"Youth",IF(F86&gt;=35,"Adult","Young Adults"))</f>
        <v>Adult</v>
      </c>
      <c r="H86" t="s">
        <v>21</v>
      </c>
      <c r="I86" t="s">
        <v>154</v>
      </c>
      <c r="J86" t="s">
        <v>46</v>
      </c>
      <c r="K86" t="s">
        <v>132</v>
      </c>
      <c r="L86" t="s">
        <v>24</v>
      </c>
      <c r="M86" t="s">
        <v>25</v>
      </c>
      <c r="N86" s="5" t="s">
        <v>50</v>
      </c>
      <c r="O86" s="5" t="s">
        <v>164</v>
      </c>
      <c r="P86" s="5" t="s">
        <v>157</v>
      </c>
      <c r="Q86" s="11">
        <v>46</v>
      </c>
      <c r="R86">
        <v>1</v>
      </c>
      <c r="S86" s="2">
        <v>1266</v>
      </c>
      <c r="T86" s="2">
        <v>2320</v>
      </c>
      <c r="U86" s="2">
        <v>1054</v>
      </c>
      <c r="V86" s="2">
        <f t="shared" si="3"/>
        <v>1266</v>
      </c>
      <c r="W86" s="2">
        <f t="shared" si="2"/>
        <v>2320</v>
      </c>
    </row>
    <row r="87" spans="1:23" x14ac:dyDescent="0.25">
      <c r="A87" s="15">
        <v>261695</v>
      </c>
      <c r="B87" s="1">
        <v>44553</v>
      </c>
      <c r="C87">
        <v>23</v>
      </c>
      <c r="D87" t="s">
        <v>20</v>
      </c>
      <c r="E87">
        <v>2021</v>
      </c>
      <c r="F87">
        <v>30</v>
      </c>
      <c r="G87" t="str">
        <f>IF(F87&lt;25,"Youth",IF(F87&gt;=35,"Adult","Young Adults"))</f>
        <v>Young Adults</v>
      </c>
      <c r="H87" t="s">
        <v>33</v>
      </c>
      <c r="I87" t="s">
        <v>153</v>
      </c>
      <c r="J87" t="s">
        <v>22</v>
      </c>
      <c r="K87" t="s">
        <v>66</v>
      </c>
      <c r="L87" t="s">
        <v>24</v>
      </c>
      <c r="M87" t="s">
        <v>25</v>
      </c>
      <c r="N87" s="5" t="s">
        <v>29</v>
      </c>
      <c r="O87" s="5" t="s">
        <v>164</v>
      </c>
      <c r="P87" s="5" t="s">
        <v>157</v>
      </c>
      <c r="Q87" s="11">
        <v>46</v>
      </c>
      <c r="R87">
        <v>1</v>
      </c>
      <c r="S87" s="2">
        <v>1266</v>
      </c>
      <c r="T87" s="2">
        <v>2320</v>
      </c>
      <c r="U87" s="2">
        <v>1054</v>
      </c>
      <c r="V87" s="2">
        <f t="shared" si="3"/>
        <v>1266</v>
      </c>
      <c r="W87" s="2">
        <f t="shared" si="2"/>
        <v>2320</v>
      </c>
    </row>
    <row r="88" spans="1:23" x14ac:dyDescent="0.25">
      <c r="A88" s="15">
        <v>261695</v>
      </c>
      <c r="B88" s="1">
        <v>44553</v>
      </c>
      <c r="C88">
        <v>23</v>
      </c>
      <c r="D88" t="s">
        <v>20</v>
      </c>
      <c r="E88">
        <v>2021</v>
      </c>
      <c r="F88">
        <v>31</v>
      </c>
      <c r="G88" t="str">
        <f>IF(F88&lt;25,"Youth",IF(F88&gt;=35,"Adult","Young Adults"))</f>
        <v>Young Adults</v>
      </c>
      <c r="H88" t="s">
        <v>33</v>
      </c>
      <c r="I88" t="s">
        <v>153</v>
      </c>
      <c r="J88" t="s">
        <v>54</v>
      </c>
      <c r="K88" t="s">
        <v>55</v>
      </c>
      <c r="L88" t="s">
        <v>24</v>
      </c>
      <c r="M88" t="s">
        <v>25</v>
      </c>
      <c r="N88" s="5" t="s">
        <v>57</v>
      </c>
      <c r="O88" s="5" t="s">
        <v>164</v>
      </c>
      <c r="P88" s="5" t="s">
        <v>156</v>
      </c>
      <c r="Q88" s="11">
        <v>46</v>
      </c>
      <c r="R88">
        <v>1</v>
      </c>
      <c r="S88" s="2">
        <v>1252</v>
      </c>
      <c r="T88" s="2">
        <v>2295</v>
      </c>
      <c r="U88" s="2">
        <v>1043</v>
      </c>
      <c r="V88" s="2">
        <f t="shared" si="3"/>
        <v>1252</v>
      </c>
      <c r="W88" s="2">
        <f t="shared" si="2"/>
        <v>2295</v>
      </c>
    </row>
    <row r="89" spans="1:23" x14ac:dyDescent="0.25">
      <c r="A89" s="15">
        <v>261695</v>
      </c>
      <c r="B89" s="1">
        <v>44553</v>
      </c>
      <c r="C89">
        <v>23</v>
      </c>
      <c r="D89" t="s">
        <v>20</v>
      </c>
      <c r="E89">
        <v>2021</v>
      </c>
      <c r="F89">
        <v>35</v>
      </c>
      <c r="G89" t="str">
        <f>IF(F89&lt;25,"Youth",IF(F89&gt;=35,"Adult","Young Adults"))</f>
        <v>Adult</v>
      </c>
      <c r="H89" t="s">
        <v>21</v>
      </c>
      <c r="I89" t="s">
        <v>153</v>
      </c>
      <c r="J89" t="s">
        <v>22</v>
      </c>
      <c r="K89" t="s">
        <v>23</v>
      </c>
      <c r="L89" t="s">
        <v>24</v>
      </c>
      <c r="M89" t="s">
        <v>25</v>
      </c>
      <c r="N89" s="5" t="s">
        <v>68</v>
      </c>
      <c r="O89" s="5" t="s">
        <v>166</v>
      </c>
      <c r="P89" s="5" t="s">
        <v>156</v>
      </c>
      <c r="Q89" s="11">
        <v>46</v>
      </c>
      <c r="R89">
        <v>1</v>
      </c>
      <c r="S89" s="2">
        <v>295</v>
      </c>
      <c r="T89" s="2">
        <v>540</v>
      </c>
      <c r="U89" s="2">
        <v>245</v>
      </c>
      <c r="V89" s="2">
        <f t="shared" si="3"/>
        <v>295</v>
      </c>
      <c r="W89" s="2">
        <f t="shared" si="2"/>
        <v>540</v>
      </c>
    </row>
    <row r="90" spans="1:23" x14ac:dyDescent="0.25">
      <c r="A90" s="15">
        <v>261695</v>
      </c>
      <c r="B90" s="1">
        <v>44554</v>
      </c>
      <c r="C90">
        <v>24</v>
      </c>
      <c r="D90" t="s">
        <v>20</v>
      </c>
      <c r="E90">
        <v>2021</v>
      </c>
      <c r="F90">
        <v>38</v>
      </c>
      <c r="G90" t="str">
        <f>IF(F90&lt;25,"Youth",IF(F90&gt;=35,"Adult","Young Adults"))</f>
        <v>Adult</v>
      </c>
      <c r="H90" t="s">
        <v>21</v>
      </c>
      <c r="I90" t="s">
        <v>154</v>
      </c>
      <c r="J90" t="s">
        <v>34</v>
      </c>
      <c r="K90" t="s">
        <v>49</v>
      </c>
      <c r="L90" t="s">
        <v>24</v>
      </c>
      <c r="M90" t="s">
        <v>25</v>
      </c>
      <c r="N90" s="5" t="s">
        <v>57</v>
      </c>
      <c r="O90" s="5" t="s">
        <v>164</v>
      </c>
      <c r="P90" s="5" t="s">
        <v>156</v>
      </c>
      <c r="Q90" s="11">
        <v>46</v>
      </c>
      <c r="R90">
        <v>4</v>
      </c>
      <c r="S90" s="2">
        <v>1252</v>
      </c>
      <c r="T90" s="2">
        <v>2295</v>
      </c>
      <c r="U90" s="2">
        <v>4172</v>
      </c>
      <c r="V90" s="2">
        <f t="shared" si="3"/>
        <v>5008</v>
      </c>
      <c r="W90" s="2">
        <f t="shared" si="2"/>
        <v>9180</v>
      </c>
    </row>
  </sheetData>
  <phoneticPr fontId="18" type="noConversion"/>
  <conditionalFormatting sqref="A1:A1048576">
    <cfRule type="duplicateValues" dxfId="406"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98F9F34832A35489A19D5E200F54CC8" ma:contentTypeVersion="17" ma:contentTypeDescription="Create a new document." ma:contentTypeScope="" ma:versionID="4667fbbc43b4318bb111874a548e13d5">
  <xsd:schema xmlns:xsd="http://www.w3.org/2001/XMLSchema" xmlns:xs="http://www.w3.org/2001/XMLSchema" xmlns:p="http://schemas.microsoft.com/office/2006/metadata/properties" xmlns:ns2="6cf0ffbd-cd96-4ba4-bd4f-bd34e8409846" xmlns:ns3="ef7ae401-bd17-41a5-97cb-ef653218410e" targetNamespace="http://schemas.microsoft.com/office/2006/metadata/properties" ma:root="true" ma:fieldsID="750e449e756990df47b00428a15370bb" ns2:_="" ns3:_="">
    <xsd:import namespace="6cf0ffbd-cd96-4ba4-bd4f-bd34e8409846"/>
    <xsd:import namespace="ef7ae401-bd17-41a5-97cb-ef65321841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f0ffbd-cd96-4ba4-bd4f-bd34e8409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10261dd-85c0-4e16-8580-30375acfae1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f7ae401-bd17-41a5-97cb-ef65321841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caefe5af-a435-4393-a14b-6f721e236a53}" ma:internalName="TaxCatchAll" ma:showField="CatchAllData" ma:web="ef7ae401-bd17-41a5-97cb-ef65321841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cf0ffbd-cd96-4ba4-bd4f-bd34e8409846">
      <Terms xmlns="http://schemas.microsoft.com/office/infopath/2007/PartnerControls"/>
    </lcf76f155ced4ddcb4097134ff3c332f>
    <TaxCatchAll xmlns="ef7ae401-bd17-41a5-97cb-ef653218410e" xsi:nil="true"/>
  </documentManagement>
</p:properties>
</file>

<file path=customXml/itemProps1.xml><?xml version="1.0" encoding="utf-8"?>
<ds:datastoreItem xmlns:ds="http://schemas.openxmlformats.org/officeDocument/2006/customXml" ds:itemID="{700A3249-61A6-4732-B467-CFA4F502C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f0ffbd-cd96-4ba4-bd4f-bd34e8409846"/>
    <ds:schemaRef ds:uri="ef7ae401-bd17-41a5-97cb-ef65321841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77C7D5-983C-4B15-A63B-38F48A7EACDF}">
  <ds:schemaRefs>
    <ds:schemaRef ds:uri="http://schemas.microsoft.com/sharepoint/v3/contenttype/forms"/>
  </ds:schemaRefs>
</ds:datastoreItem>
</file>

<file path=customXml/itemProps3.xml><?xml version="1.0" encoding="utf-8"?>
<ds:datastoreItem xmlns:ds="http://schemas.openxmlformats.org/officeDocument/2006/customXml" ds:itemID="{B0E83AF8-2C50-4089-9716-0DC4D6C9EB5B}">
  <ds:schemaRefs>
    <ds:schemaRef ds:uri="http://schemas.microsoft.com/office/2006/metadata/properties"/>
    <ds:schemaRef ds:uri="http://schemas.microsoft.com/office/infopath/2007/PartnerControls"/>
    <ds:schemaRef ds:uri="6cf0ffbd-cd96-4ba4-bd4f-bd34e8409846"/>
    <ds:schemaRef ds:uri="ef7ae401-bd17-41a5-97cb-ef65321841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Sales</vt:lpstr>
      <vt:lpstr>Pivot</vt:lpstr>
      <vt:lpstr>Dashboard</vt:lpstr>
      <vt:lpstr>Worksheet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Pickard, John</dc:creator>
  <cp:keywords/>
  <dc:description/>
  <cp:lastModifiedBy>USER</cp:lastModifiedBy>
  <cp:revision/>
  <cp:lastPrinted>2025-05-19T10:19:44Z</cp:lastPrinted>
  <dcterms:created xsi:type="dcterms:W3CDTF">2022-11-04T20:14:11Z</dcterms:created>
  <dcterms:modified xsi:type="dcterms:W3CDTF">2025-05-19T10:21:08Z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0x010100198F9F34832A35489A19D5E200F54CC8</vt:lpwstr>
  </property>
</Properties>
</file>