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DF2A4326-AAF1-437F-BE72-39CBDF6D920F}" xr6:coauthVersionLast="47" xr6:coauthVersionMax="47" xr10:uidLastSave="{00000000-0000-0000-0000-000000000000}"/>
  <bookViews>
    <workbookView xWindow="-120" yWindow="-120" windowWidth="20730" windowHeight="11760" xr2:uid="{6C6FBF2A-B4A8-46BA-AA6F-033B263A44C6}"/>
  </bookViews>
  <sheets>
    <sheet name="customers" sheetId="2" r:id="rId1"/>
    <sheet name="Analysis" sheetId="1" r:id="rId2"/>
    <sheet name="Dashboard" sheetId="3" r:id="rId3"/>
  </sheets>
  <definedNames>
    <definedName name="_xlnm._FilterDatabase" localSheetId="1" hidden="1">Analysis!$B$2:$C$7</definedName>
    <definedName name="AvI">Analysis!$H$3</definedName>
    <definedName name="CustN">Analysis!$E$11</definedName>
    <definedName name="DaysN">Analysis!$G$11</definedName>
    <definedName name="ExternalData_1" localSheetId="0" hidden="1">'customers'!$A$1:$K$501</definedName>
    <definedName name="Slicer_Customer_Segment">#N/A</definedName>
    <definedName name="Slicer_Gender">#N/A</definedName>
    <definedName name="YearsN">Analysis!$H$11</definedName>
  </definedNames>
  <calcPr calcId="191029"/>
  <pivotCaches>
    <pivotCache cacheId="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 l="1"/>
  <c r="E358" i="2"/>
  <c r="E258" i="2"/>
  <c r="E158" i="2"/>
  <c r="E304" i="2"/>
  <c r="E109" i="2"/>
  <c r="E4" i="2"/>
  <c r="E110" i="2"/>
  <c r="E416" i="2"/>
  <c r="E159" i="2"/>
  <c r="E5" i="2"/>
  <c r="E54" i="2"/>
  <c r="E417" i="2"/>
  <c r="E359" i="2"/>
  <c r="E55" i="2"/>
  <c r="E160" i="2"/>
  <c r="E161" i="2"/>
  <c r="E259" i="2"/>
  <c r="E462" i="2"/>
  <c r="E305" i="2"/>
  <c r="E360" i="2"/>
  <c r="E418" i="2"/>
  <c r="E361" i="2"/>
  <c r="E306" i="2"/>
  <c r="E56" i="2"/>
  <c r="E207" i="2"/>
  <c r="E307" i="2"/>
  <c r="E6" i="2"/>
  <c r="E162" i="2"/>
  <c r="E362" i="2"/>
  <c r="E260" i="2"/>
  <c r="E57" i="2"/>
  <c r="E7" i="2"/>
  <c r="E163" i="2"/>
  <c r="E308" i="2"/>
  <c r="E8" i="2"/>
  <c r="E58" i="2"/>
  <c r="E59" i="2"/>
  <c r="E309" i="2"/>
  <c r="E261" i="2"/>
  <c r="E9" i="2"/>
  <c r="E60" i="2"/>
  <c r="E10" i="2"/>
  <c r="E310" i="2"/>
  <c r="E262" i="2"/>
  <c r="E164" i="2"/>
  <c r="E263" i="2"/>
  <c r="E61" i="2"/>
  <c r="E419" i="2"/>
  <c r="E62" i="2"/>
  <c r="E363" i="2"/>
  <c r="E63" i="2"/>
  <c r="E364" i="2"/>
  <c r="E311" i="2"/>
  <c r="E264" i="2"/>
  <c r="E365" i="2"/>
  <c r="E312" i="2"/>
  <c r="E165" i="2"/>
  <c r="E166" i="2"/>
  <c r="E420" i="2"/>
  <c r="E167" i="2"/>
  <c r="E366" i="2"/>
  <c r="E463" i="2"/>
  <c r="E367" i="2"/>
  <c r="E368" i="2"/>
  <c r="E265" i="2"/>
  <c r="E111" i="2"/>
  <c r="E369" i="2"/>
  <c r="E112" i="2"/>
  <c r="E113" i="2"/>
  <c r="E421" i="2"/>
  <c r="E464" i="2"/>
  <c r="E11" i="2"/>
  <c r="E208" i="2"/>
  <c r="E465" i="2"/>
  <c r="E114" i="2"/>
  <c r="E64" i="2"/>
  <c r="E313" i="2"/>
  <c r="E115" i="2"/>
  <c r="E314" i="2"/>
  <c r="E116" i="2"/>
  <c r="E370" i="2"/>
  <c r="E466" i="2"/>
  <c r="E266" i="2"/>
  <c r="E267" i="2"/>
  <c r="E209" i="2"/>
  <c r="E268" i="2"/>
  <c r="E467" i="2"/>
  <c r="E210" i="2"/>
  <c r="E269" i="2"/>
  <c r="E315" i="2"/>
  <c r="E12" i="2"/>
  <c r="E117" i="2"/>
  <c r="E422" i="2"/>
  <c r="E270" i="2"/>
  <c r="E65" i="2"/>
  <c r="E118" i="2"/>
  <c r="E371" i="2"/>
  <c r="E271" i="2"/>
  <c r="E372" i="2"/>
  <c r="E211" i="2"/>
  <c r="E316" i="2"/>
  <c r="E317" i="2"/>
  <c r="E66" i="2"/>
  <c r="E468" i="2"/>
  <c r="E67" i="2"/>
  <c r="E469" i="2"/>
  <c r="E272" i="2"/>
  <c r="E273" i="2"/>
  <c r="E119" i="2"/>
  <c r="E168" i="2"/>
  <c r="E212" i="2"/>
  <c r="E13" i="2"/>
  <c r="E169" i="2"/>
  <c r="E423" i="2"/>
  <c r="E470" i="2"/>
  <c r="E471" i="2"/>
  <c r="E472" i="2"/>
  <c r="E213" i="2"/>
  <c r="E170" i="2"/>
  <c r="E373" i="2"/>
  <c r="E14" i="2"/>
  <c r="E68" i="2"/>
  <c r="E318" i="2"/>
  <c r="E69" i="2"/>
  <c r="E214" i="2"/>
  <c r="E15" i="2"/>
  <c r="E374" i="2"/>
  <c r="E171" i="2"/>
  <c r="E424" i="2"/>
  <c r="E215" i="2"/>
  <c r="E120" i="2"/>
  <c r="E319" i="2"/>
  <c r="E121" i="2"/>
  <c r="E122" i="2"/>
  <c r="E425" i="2"/>
  <c r="E172" i="2"/>
  <c r="E70" i="2"/>
  <c r="E473" i="2"/>
  <c r="E173" i="2"/>
  <c r="E123" i="2"/>
  <c r="E474" i="2"/>
  <c r="E320" i="2"/>
  <c r="E124" i="2"/>
  <c r="E174" i="2"/>
  <c r="E216" i="2"/>
  <c r="E217" i="2"/>
  <c r="E125" i="2"/>
  <c r="E375" i="2"/>
  <c r="E218" i="2"/>
  <c r="E219" i="2"/>
  <c r="E175" i="2"/>
  <c r="E16" i="2"/>
  <c r="E17" i="2"/>
  <c r="E426" i="2"/>
  <c r="E376" i="2"/>
  <c r="E126" i="2"/>
  <c r="E475" i="2"/>
  <c r="E127" i="2"/>
  <c r="E18" i="2"/>
  <c r="E274" i="2"/>
  <c r="E19" i="2"/>
  <c r="E321" i="2"/>
  <c r="E275" i="2"/>
  <c r="E427" i="2"/>
  <c r="E20" i="2"/>
  <c r="E428" i="2"/>
  <c r="E220" i="2"/>
  <c r="E476" i="2"/>
  <c r="E377" i="2"/>
  <c r="E21" i="2"/>
  <c r="E221" i="2"/>
  <c r="E322" i="2"/>
  <c r="E222" i="2"/>
  <c r="E128" i="2"/>
  <c r="E22" i="2"/>
  <c r="E477" i="2"/>
  <c r="E478" i="2"/>
  <c r="E71" i="2"/>
  <c r="E479" i="2"/>
  <c r="E23" i="2"/>
  <c r="E480" i="2"/>
  <c r="E129" i="2"/>
  <c r="E323" i="2"/>
  <c r="E429" i="2"/>
  <c r="E72" i="2"/>
  <c r="E378" i="2"/>
  <c r="E430" i="2"/>
  <c r="E481" i="2"/>
  <c r="E130" i="2"/>
  <c r="E223" i="2"/>
  <c r="E482" i="2"/>
  <c r="E276" i="2"/>
  <c r="E431" i="2"/>
  <c r="E24" i="2"/>
  <c r="E176" i="2"/>
  <c r="E25" i="2"/>
  <c r="E224" i="2"/>
  <c r="E131" i="2"/>
  <c r="E432" i="2"/>
  <c r="E73" i="2"/>
  <c r="E177" i="2"/>
  <c r="E433" i="2"/>
  <c r="E26" i="2"/>
  <c r="E483" i="2"/>
  <c r="E225" i="2"/>
  <c r="E178" i="2"/>
  <c r="E324" i="2"/>
  <c r="E226" i="2"/>
  <c r="E227" i="2"/>
  <c r="E228" i="2"/>
  <c r="E179" i="2"/>
  <c r="E74" i="2"/>
  <c r="E325" i="2"/>
  <c r="E229" i="2"/>
  <c r="E27" i="2"/>
  <c r="E379" i="2"/>
  <c r="E28" i="2"/>
  <c r="E230" i="2"/>
  <c r="E434" i="2"/>
  <c r="E132" i="2"/>
  <c r="E435" i="2"/>
  <c r="E29" i="2"/>
  <c r="E75" i="2"/>
  <c r="E133" i="2"/>
  <c r="E436" i="2"/>
  <c r="E76" i="2"/>
  <c r="E180" i="2"/>
  <c r="E326" i="2"/>
  <c r="E134" i="2"/>
  <c r="E380" i="2"/>
  <c r="E135" i="2"/>
  <c r="E77" i="2"/>
  <c r="E78" i="2"/>
  <c r="E381" i="2"/>
  <c r="E79" i="2"/>
  <c r="E484" i="2"/>
  <c r="E277" i="2"/>
  <c r="E485" i="2"/>
  <c r="E327" i="2"/>
  <c r="E437" i="2"/>
  <c r="E328" i="2"/>
  <c r="E181" i="2"/>
  <c r="E382" i="2"/>
  <c r="E182" i="2"/>
  <c r="E136" i="2"/>
  <c r="E278" i="2"/>
  <c r="E438" i="2"/>
  <c r="E279" i="2"/>
  <c r="E137" i="2"/>
  <c r="E439" i="2"/>
  <c r="E383" i="2"/>
  <c r="E138" i="2"/>
  <c r="E80" i="2"/>
  <c r="E81" i="2"/>
  <c r="E280" i="2"/>
  <c r="E82" i="2"/>
  <c r="E486" i="2"/>
  <c r="E281" i="2"/>
  <c r="E329" i="2"/>
  <c r="E231" i="2"/>
  <c r="E440" i="2"/>
  <c r="E232" i="2"/>
  <c r="E30" i="2"/>
  <c r="E282" i="2"/>
  <c r="E83" i="2"/>
  <c r="E283" i="2"/>
  <c r="E233" i="2"/>
  <c r="E139" i="2"/>
  <c r="E84" i="2"/>
  <c r="E384" i="2"/>
  <c r="E234" i="2"/>
  <c r="E235" i="2"/>
  <c r="E487" i="2"/>
  <c r="E236" i="2"/>
  <c r="E284" i="2"/>
  <c r="E140" i="2"/>
  <c r="E183" i="2"/>
  <c r="E141" i="2"/>
  <c r="E85" i="2"/>
  <c r="E330" i="2"/>
  <c r="E86" i="2"/>
  <c r="E87" i="2"/>
  <c r="E31" i="2"/>
  <c r="E285" i="2"/>
  <c r="E237" i="2"/>
  <c r="E488" i="2"/>
  <c r="E385" i="2"/>
  <c r="E286" i="2"/>
  <c r="E88" i="2"/>
  <c r="E184" i="2"/>
  <c r="E386" i="2"/>
  <c r="E89" i="2"/>
  <c r="E142" i="2"/>
  <c r="E32" i="2"/>
  <c r="E331" i="2"/>
  <c r="E387" i="2"/>
  <c r="E90" i="2"/>
  <c r="E441" i="2"/>
  <c r="E442" i="2"/>
  <c r="E443" i="2"/>
  <c r="E332" i="2"/>
  <c r="E388" i="2"/>
  <c r="E143" i="2"/>
  <c r="E144" i="2"/>
  <c r="E145" i="2"/>
  <c r="E33" i="2"/>
  <c r="E3" i="2"/>
  <c r="E34" i="2"/>
  <c r="E91" i="2"/>
  <c r="E92" i="2"/>
  <c r="E238" i="2"/>
  <c r="E185" i="2"/>
  <c r="E333" i="2"/>
  <c r="E489" i="2"/>
  <c r="E389" i="2"/>
  <c r="E334" i="2"/>
  <c r="E35" i="2"/>
  <c r="E186" i="2"/>
  <c r="E444" i="2"/>
  <c r="E390" i="2"/>
  <c r="E187" i="2"/>
  <c r="E188" i="2"/>
  <c r="E93" i="2"/>
  <c r="E335" i="2"/>
  <c r="E239" i="2"/>
  <c r="E391" i="2"/>
  <c r="E336" i="2"/>
  <c r="E337" i="2"/>
  <c r="E94" i="2"/>
  <c r="E240" i="2"/>
  <c r="E338" i="2"/>
  <c r="E36" i="2"/>
  <c r="E189" i="2"/>
  <c r="E339" i="2"/>
  <c r="E95" i="2"/>
  <c r="E490" i="2"/>
  <c r="E392" i="2"/>
  <c r="E146" i="2"/>
  <c r="E96" i="2"/>
  <c r="E147" i="2"/>
  <c r="E393" i="2"/>
  <c r="E148" i="2"/>
  <c r="E149" i="2"/>
  <c r="E190" i="2"/>
  <c r="E340" i="2"/>
  <c r="E491" i="2"/>
  <c r="E191" i="2"/>
  <c r="E492" i="2"/>
  <c r="E394" i="2"/>
  <c r="E287" i="2"/>
  <c r="E241" i="2"/>
  <c r="E242" i="2"/>
  <c r="E243" i="2"/>
  <c r="E244" i="2"/>
  <c r="E192" i="2"/>
  <c r="E288" i="2"/>
  <c r="E289" i="2"/>
  <c r="E395" i="2"/>
  <c r="E396" i="2"/>
  <c r="E445" i="2"/>
  <c r="E37" i="2"/>
  <c r="E38" i="2"/>
  <c r="E39" i="2"/>
  <c r="E493" i="2"/>
  <c r="E245" i="2"/>
  <c r="E246" i="2"/>
  <c r="E247" i="2"/>
  <c r="E397" i="2"/>
  <c r="E40" i="2"/>
  <c r="E150" i="2"/>
  <c r="E341" i="2"/>
  <c r="E446" i="2"/>
  <c r="E248" i="2"/>
  <c r="E342" i="2"/>
  <c r="E41" i="2"/>
  <c r="E398" i="2"/>
  <c r="E97" i="2"/>
  <c r="E399" i="2"/>
  <c r="E343" i="2"/>
  <c r="E193" i="2"/>
  <c r="E249" i="2"/>
  <c r="E400" i="2"/>
  <c r="E290" i="2"/>
  <c r="E401" i="2"/>
  <c r="E402" i="2"/>
  <c r="E194" i="2"/>
  <c r="E250" i="2"/>
  <c r="E98" i="2"/>
  <c r="E291" i="2"/>
  <c r="E99" i="2"/>
  <c r="E195" i="2"/>
  <c r="E344" i="2"/>
  <c r="E42" i="2"/>
  <c r="E447" i="2"/>
  <c r="E345" i="2"/>
  <c r="E292" i="2"/>
  <c r="E403" i="2"/>
  <c r="E494" i="2"/>
  <c r="E100" i="2"/>
  <c r="E293" i="2"/>
  <c r="E294" i="2"/>
  <c r="E196" i="2"/>
  <c r="E295" i="2"/>
  <c r="E448" i="2"/>
  <c r="E404" i="2"/>
  <c r="E151" i="2"/>
  <c r="E43" i="2"/>
  <c r="E251" i="2"/>
  <c r="E44" i="2"/>
  <c r="E197" i="2"/>
  <c r="E495" i="2"/>
  <c r="E405" i="2"/>
  <c r="E45" i="2"/>
  <c r="E496" i="2"/>
  <c r="E152" i="2"/>
  <c r="E497" i="2"/>
  <c r="E198" i="2"/>
  <c r="E101" i="2"/>
  <c r="E296" i="2"/>
  <c r="E46" i="2"/>
  <c r="E346" i="2"/>
  <c r="E347" i="2"/>
  <c r="E297" i="2"/>
  <c r="E102" i="2"/>
  <c r="E103" i="2"/>
  <c r="E406" i="2"/>
  <c r="E199" i="2"/>
  <c r="E104" i="2"/>
  <c r="E105" i="2"/>
  <c r="E407" i="2"/>
  <c r="E106" i="2"/>
  <c r="E252" i="2"/>
  <c r="E200" i="2"/>
  <c r="E408" i="2"/>
  <c r="E253" i="2"/>
  <c r="E449" i="2"/>
  <c r="E409" i="2"/>
  <c r="E450" i="2"/>
  <c r="E153" i="2"/>
  <c r="E410" i="2"/>
  <c r="E348" i="2"/>
  <c r="E154" i="2"/>
  <c r="E155" i="2"/>
  <c r="E349" i="2"/>
  <c r="E350" i="2"/>
  <c r="E411" i="2"/>
  <c r="E351" i="2"/>
  <c r="E254" i="2"/>
  <c r="E451" i="2"/>
  <c r="E47" i="2"/>
  <c r="E452" i="2"/>
  <c r="E201" i="2"/>
  <c r="E156" i="2"/>
  <c r="E352" i="2"/>
  <c r="E48" i="2"/>
  <c r="E49" i="2"/>
  <c r="E453" i="2"/>
  <c r="E255" i="2"/>
  <c r="E298" i="2"/>
  <c r="E202" i="2"/>
  <c r="E256" i="2"/>
  <c r="E454" i="2"/>
  <c r="E157" i="2"/>
  <c r="E498" i="2"/>
  <c r="E353" i="2"/>
  <c r="E354" i="2"/>
  <c r="E455" i="2"/>
  <c r="E107" i="2"/>
  <c r="E299" i="2"/>
  <c r="E499" i="2"/>
  <c r="E203" i="2"/>
  <c r="E300" i="2"/>
  <c r="E257" i="2"/>
  <c r="E301" i="2"/>
  <c r="E204" i="2"/>
  <c r="E50" i="2"/>
  <c r="E51" i="2"/>
  <c r="E302" i="2"/>
  <c r="E456" i="2"/>
  <c r="E52" i="2"/>
  <c r="E205" i="2"/>
  <c r="E457" i="2"/>
  <c r="E412" i="2"/>
  <c r="E206" i="2"/>
  <c r="E500" i="2"/>
  <c r="E413" i="2"/>
  <c r="E501" i="2"/>
  <c r="E414" i="2"/>
  <c r="E355" i="2"/>
  <c r="E356" i="2"/>
  <c r="E415" i="2"/>
  <c r="E458" i="2"/>
  <c r="E303" i="2"/>
  <c r="E357" i="2"/>
  <c r="E108" i="2"/>
  <c r="E459" i="2"/>
  <c r="E53" i="2"/>
  <c r="E460" i="2"/>
  <c r="E461" i="2"/>
  <c r="I358" i="2"/>
  <c r="I258" i="2"/>
  <c r="I158" i="2"/>
  <c r="I304" i="2"/>
  <c r="I109" i="2"/>
  <c r="I4" i="2"/>
  <c r="I110" i="2"/>
  <c r="I416" i="2"/>
  <c r="I159" i="2"/>
  <c r="I5" i="2"/>
  <c r="I54" i="2"/>
  <c r="I417" i="2"/>
  <c r="I359" i="2"/>
  <c r="I55" i="2"/>
  <c r="I160" i="2"/>
  <c r="I161" i="2"/>
  <c r="I259" i="2"/>
  <c r="I462" i="2"/>
  <c r="I305" i="2"/>
  <c r="I360" i="2"/>
  <c r="I418" i="2"/>
  <c r="I361" i="2"/>
  <c r="I306" i="2"/>
  <c r="I56" i="2"/>
  <c r="I207" i="2"/>
  <c r="I307" i="2"/>
  <c r="I6" i="2"/>
  <c r="I162" i="2"/>
  <c r="I362" i="2"/>
  <c r="I260" i="2"/>
  <c r="I57" i="2"/>
  <c r="I7" i="2"/>
  <c r="I163" i="2"/>
  <c r="I308" i="2"/>
  <c r="I8" i="2"/>
  <c r="I58" i="2"/>
  <c r="I59" i="2"/>
  <c r="I309" i="2"/>
  <c r="I261" i="2"/>
  <c r="I9" i="2"/>
  <c r="I60" i="2"/>
  <c r="I10" i="2"/>
  <c r="I310" i="2"/>
  <c r="I262" i="2"/>
  <c r="I164" i="2"/>
  <c r="I263" i="2"/>
  <c r="I61" i="2"/>
  <c r="I419" i="2"/>
  <c r="I62" i="2"/>
  <c r="I363" i="2"/>
  <c r="I63" i="2"/>
  <c r="I364" i="2"/>
  <c r="I311" i="2"/>
  <c r="I264" i="2"/>
  <c r="I365" i="2"/>
  <c r="I312" i="2"/>
  <c r="I165" i="2"/>
  <c r="I166" i="2"/>
  <c r="I420" i="2"/>
  <c r="I167" i="2"/>
  <c r="I366" i="2"/>
  <c r="I463" i="2"/>
  <c r="I367" i="2"/>
  <c r="I368" i="2"/>
  <c r="I265" i="2"/>
  <c r="I111" i="2"/>
  <c r="I369" i="2"/>
  <c r="I112" i="2"/>
  <c r="I113" i="2"/>
  <c r="I421" i="2"/>
  <c r="I464" i="2"/>
  <c r="I11" i="2"/>
  <c r="I208" i="2"/>
  <c r="I465" i="2"/>
  <c r="I114" i="2"/>
  <c r="I64" i="2"/>
  <c r="I313" i="2"/>
  <c r="I115" i="2"/>
  <c r="I314" i="2"/>
  <c r="I116" i="2"/>
  <c r="I370" i="2"/>
  <c r="I466" i="2"/>
  <c r="I266" i="2"/>
  <c r="I267" i="2"/>
  <c r="I209" i="2"/>
  <c r="I268" i="2"/>
  <c r="I467" i="2"/>
  <c r="I210" i="2"/>
  <c r="I269" i="2"/>
  <c r="I2" i="2"/>
  <c r="I315" i="2"/>
  <c r="I12" i="2"/>
  <c r="I117" i="2"/>
  <c r="I422" i="2"/>
  <c r="I270" i="2"/>
  <c r="I65" i="2"/>
  <c r="I118" i="2"/>
  <c r="I371" i="2"/>
  <c r="I271" i="2"/>
  <c r="I372" i="2"/>
  <c r="I211" i="2"/>
  <c r="I316" i="2"/>
  <c r="I317" i="2"/>
  <c r="I66" i="2"/>
  <c r="I468" i="2"/>
  <c r="I67" i="2"/>
  <c r="I469" i="2"/>
  <c r="I272" i="2"/>
  <c r="I273" i="2"/>
  <c r="I119" i="2"/>
  <c r="I168" i="2"/>
  <c r="I212" i="2"/>
  <c r="I13" i="2"/>
  <c r="I169" i="2"/>
  <c r="I423" i="2"/>
  <c r="I470" i="2"/>
  <c r="I471" i="2"/>
  <c r="I472" i="2"/>
  <c r="I213" i="2"/>
  <c r="I170" i="2"/>
  <c r="I373" i="2"/>
  <c r="I14" i="2"/>
  <c r="I68" i="2"/>
  <c r="I318" i="2"/>
  <c r="I69" i="2"/>
  <c r="I214" i="2"/>
  <c r="I15" i="2"/>
  <c r="I374" i="2"/>
  <c r="I171" i="2"/>
  <c r="I424" i="2"/>
  <c r="I215" i="2"/>
  <c r="I120" i="2"/>
  <c r="I319" i="2"/>
  <c r="I121" i="2"/>
  <c r="I122" i="2"/>
  <c r="I425" i="2"/>
  <c r="I172" i="2"/>
  <c r="I70" i="2"/>
  <c r="I473" i="2"/>
  <c r="I173" i="2"/>
  <c r="I123" i="2"/>
  <c r="I474" i="2"/>
  <c r="I320" i="2"/>
  <c r="I124" i="2"/>
  <c r="I174" i="2"/>
  <c r="I216" i="2"/>
  <c r="I217" i="2"/>
  <c r="I125" i="2"/>
  <c r="I375" i="2"/>
  <c r="I218" i="2"/>
  <c r="I219" i="2"/>
  <c r="I175" i="2"/>
  <c r="I16" i="2"/>
  <c r="I17" i="2"/>
  <c r="I426" i="2"/>
  <c r="I376" i="2"/>
  <c r="I126" i="2"/>
  <c r="I475" i="2"/>
  <c r="I127" i="2"/>
  <c r="I18" i="2"/>
  <c r="I274" i="2"/>
  <c r="I19" i="2"/>
  <c r="I321" i="2"/>
  <c r="I275" i="2"/>
  <c r="I427" i="2"/>
  <c r="I20" i="2"/>
  <c r="I428" i="2"/>
  <c r="I220" i="2"/>
  <c r="I476" i="2"/>
  <c r="I377" i="2"/>
  <c r="I21" i="2"/>
  <c r="I221" i="2"/>
  <c r="I322" i="2"/>
  <c r="I222" i="2"/>
  <c r="I128" i="2"/>
  <c r="I22" i="2"/>
  <c r="I477" i="2"/>
  <c r="I478" i="2"/>
  <c r="I71" i="2"/>
  <c r="I479" i="2"/>
  <c r="I23" i="2"/>
  <c r="I480" i="2"/>
  <c r="I129" i="2"/>
  <c r="I323" i="2"/>
  <c r="I429" i="2"/>
  <c r="I72" i="2"/>
  <c r="I378" i="2"/>
  <c r="I430" i="2"/>
  <c r="I481" i="2"/>
  <c r="I130" i="2"/>
  <c r="I223" i="2"/>
  <c r="I482" i="2"/>
  <c r="I276" i="2"/>
  <c r="I431" i="2"/>
  <c r="I24" i="2"/>
  <c r="I176" i="2"/>
  <c r="I25" i="2"/>
  <c r="I224" i="2"/>
  <c r="I131" i="2"/>
  <c r="I432" i="2"/>
  <c r="I73" i="2"/>
  <c r="I177" i="2"/>
  <c r="I433" i="2"/>
  <c r="I26" i="2"/>
  <c r="I483" i="2"/>
  <c r="I225" i="2"/>
  <c r="I178" i="2"/>
  <c r="I324" i="2"/>
  <c r="I226" i="2"/>
  <c r="I227" i="2"/>
  <c r="I228" i="2"/>
  <c r="I179" i="2"/>
  <c r="I74" i="2"/>
  <c r="I325" i="2"/>
  <c r="I229" i="2"/>
  <c r="I27" i="2"/>
  <c r="I379" i="2"/>
  <c r="I28" i="2"/>
  <c r="I230" i="2"/>
  <c r="I434" i="2"/>
  <c r="I132" i="2"/>
  <c r="I435" i="2"/>
  <c r="I29" i="2"/>
  <c r="I75" i="2"/>
  <c r="I133" i="2"/>
  <c r="I436" i="2"/>
  <c r="I76" i="2"/>
  <c r="I180" i="2"/>
  <c r="I326" i="2"/>
  <c r="I134" i="2"/>
  <c r="I380" i="2"/>
  <c r="I135" i="2"/>
  <c r="I77" i="2"/>
  <c r="I78" i="2"/>
  <c r="I381" i="2"/>
  <c r="I79" i="2"/>
  <c r="I484" i="2"/>
  <c r="I277" i="2"/>
  <c r="I485" i="2"/>
  <c r="I327" i="2"/>
  <c r="I437" i="2"/>
  <c r="I328" i="2"/>
  <c r="I181" i="2"/>
  <c r="I382" i="2"/>
  <c r="I182" i="2"/>
  <c r="I136" i="2"/>
  <c r="I278" i="2"/>
  <c r="I438" i="2"/>
  <c r="I279" i="2"/>
  <c r="I137" i="2"/>
  <c r="I439" i="2"/>
  <c r="I383" i="2"/>
  <c r="I138" i="2"/>
  <c r="I80" i="2"/>
  <c r="I81" i="2"/>
  <c r="I280" i="2"/>
  <c r="I82" i="2"/>
  <c r="I486" i="2"/>
  <c r="I281" i="2"/>
  <c r="I329" i="2"/>
  <c r="I231" i="2"/>
  <c r="I440" i="2"/>
  <c r="I232" i="2"/>
  <c r="I30" i="2"/>
  <c r="I282" i="2"/>
  <c r="I83" i="2"/>
  <c r="I283" i="2"/>
  <c r="I233" i="2"/>
  <c r="I139" i="2"/>
  <c r="I84" i="2"/>
  <c r="I384" i="2"/>
  <c r="I234" i="2"/>
  <c r="I235" i="2"/>
  <c r="I487" i="2"/>
  <c r="I236" i="2"/>
  <c r="I284" i="2"/>
  <c r="I140" i="2"/>
  <c r="I183" i="2"/>
  <c r="I141" i="2"/>
  <c r="I85" i="2"/>
  <c r="I330" i="2"/>
  <c r="I86" i="2"/>
  <c r="I87" i="2"/>
  <c r="I31" i="2"/>
  <c r="I285" i="2"/>
  <c r="I237" i="2"/>
  <c r="I488" i="2"/>
  <c r="I385" i="2"/>
  <c r="I286" i="2"/>
  <c r="I88" i="2"/>
  <c r="I184" i="2"/>
  <c r="I386" i="2"/>
  <c r="I89" i="2"/>
  <c r="I142" i="2"/>
  <c r="I32" i="2"/>
  <c r="I331" i="2"/>
  <c r="I387" i="2"/>
  <c r="I90" i="2"/>
  <c r="I441" i="2"/>
  <c r="I442" i="2"/>
  <c r="I443" i="2"/>
  <c r="I332" i="2"/>
  <c r="I388" i="2"/>
  <c r="I143" i="2"/>
  <c r="I144" i="2"/>
  <c r="I145" i="2"/>
  <c r="I33" i="2"/>
  <c r="I3" i="2"/>
  <c r="I34" i="2"/>
  <c r="I91" i="2"/>
  <c r="I92" i="2"/>
  <c r="I238" i="2"/>
  <c r="I185" i="2"/>
  <c r="I333" i="2"/>
  <c r="I489" i="2"/>
  <c r="I389" i="2"/>
  <c r="I334" i="2"/>
  <c r="I35" i="2"/>
  <c r="I186" i="2"/>
  <c r="I444" i="2"/>
  <c r="I390" i="2"/>
  <c r="I187" i="2"/>
  <c r="I188" i="2"/>
  <c r="I93" i="2"/>
  <c r="I335" i="2"/>
  <c r="I239" i="2"/>
  <c r="I391" i="2"/>
  <c r="I336" i="2"/>
  <c r="I337" i="2"/>
  <c r="I94" i="2"/>
  <c r="I240" i="2"/>
  <c r="I338" i="2"/>
  <c r="I36" i="2"/>
  <c r="I189" i="2"/>
  <c r="I339" i="2"/>
  <c r="I95" i="2"/>
  <c r="I490" i="2"/>
  <c r="I392" i="2"/>
  <c r="I146" i="2"/>
  <c r="I96" i="2"/>
  <c r="I147" i="2"/>
  <c r="I393" i="2"/>
  <c r="I148" i="2"/>
  <c r="I149" i="2"/>
  <c r="I190" i="2"/>
  <c r="I340" i="2"/>
  <c r="I491" i="2"/>
  <c r="I191" i="2"/>
  <c r="I492" i="2"/>
  <c r="I394" i="2"/>
  <c r="I287" i="2"/>
  <c r="I241" i="2"/>
  <c r="I242" i="2"/>
  <c r="I243" i="2"/>
  <c r="I244" i="2"/>
  <c r="I192" i="2"/>
  <c r="I288" i="2"/>
  <c r="I289" i="2"/>
  <c r="I395" i="2"/>
  <c r="I396" i="2"/>
  <c r="I445" i="2"/>
  <c r="I37" i="2"/>
  <c r="I38" i="2"/>
  <c r="I39" i="2"/>
  <c r="I493" i="2"/>
  <c r="I245" i="2"/>
  <c r="I246" i="2"/>
  <c r="I247" i="2"/>
  <c r="I397" i="2"/>
  <c r="I40" i="2"/>
  <c r="I150" i="2"/>
  <c r="I341" i="2"/>
  <c r="I446" i="2"/>
  <c r="I248" i="2"/>
  <c r="I342" i="2"/>
  <c r="I41" i="2"/>
  <c r="I398" i="2"/>
  <c r="I97" i="2"/>
  <c r="I399" i="2"/>
  <c r="I343" i="2"/>
  <c r="I193" i="2"/>
  <c r="I249" i="2"/>
  <c r="I400" i="2"/>
  <c r="I290" i="2"/>
  <c r="I401" i="2"/>
  <c r="I402" i="2"/>
  <c r="I194" i="2"/>
  <c r="I250" i="2"/>
  <c r="I98" i="2"/>
  <c r="I291" i="2"/>
  <c r="I99" i="2"/>
  <c r="I195" i="2"/>
  <c r="I344" i="2"/>
  <c r="I42" i="2"/>
  <c r="I447" i="2"/>
  <c r="I345" i="2"/>
  <c r="I292" i="2"/>
  <c r="I403" i="2"/>
  <c r="I494" i="2"/>
  <c r="I100" i="2"/>
  <c r="I293" i="2"/>
  <c r="I294" i="2"/>
  <c r="I196" i="2"/>
  <c r="I295" i="2"/>
  <c r="I448" i="2"/>
  <c r="I404" i="2"/>
  <c r="I151" i="2"/>
  <c r="I43" i="2"/>
  <c r="I251" i="2"/>
  <c r="I44" i="2"/>
  <c r="I197" i="2"/>
  <c r="I495" i="2"/>
  <c r="I405" i="2"/>
  <c r="I45" i="2"/>
  <c r="I496" i="2"/>
  <c r="I152" i="2"/>
  <c r="I497" i="2"/>
  <c r="I198" i="2"/>
  <c r="I101" i="2"/>
  <c r="I296" i="2"/>
  <c r="I46" i="2"/>
  <c r="I346" i="2"/>
  <c r="I347" i="2"/>
  <c r="I297" i="2"/>
  <c r="I102" i="2"/>
  <c r="I103" i="2"/>
  <c r="I406" i="2"/>
  <c r="I199" i="2"/>
  <c r="I104" i="2"/>
  <c r="I105" i="2"/>
  <c r="I407" i="2"/>
  <c r="I106" i="2"/>
  <c r="I252" i="2"/>
  <c r="I200" i="2"/>
  <c r="I408" i="2"/>
  <c r="I253" i="2"/>
  <c r="I449" i="2"/>
  <c r="I409" i="2"/>
  <c r="I450" i="2"/>
  <c r="I153" i="2"/>
  <c r="I410" i="2"/>
  <c r="I348" i="2"/>
  <c r="I154" i="2"/>
  <c r="I155" i="2"/>
  <c r="I349" i="2"/>
  <c r="I350" i="2"/>
  <c r="I411" i="2"/>
  <c r="I351" i="2"/>
  <c r="I254" i="2"/>
  <c r="I451" i="2"/>
  <c r="I47" i="2"/>
  <c r="I452" i="2"/>
  <c r="I201" i="2"/>
  <c r="I156" i="2"/>
  <c r="I352" i="2"/>
  <c r="I48" i="2"/>
  <c r="I49" i="2"/>
  <c r="I453" i="2"/>
  <c r="I255" i="2"/>
  <c r="I298" i="2"/>
  <c r="I202" i="2"/>
  <c r="I256" i="2"/>
  <c r="I454" i="2"/>
  <c r="I157" i="2"/>
  <c r="I498" i="2"/>
  <c r="I353" i="2"/>
  <c r="I354" i="2"/>
  <c r="I455" i="2"/>
  <c r="I107" i="2"/>
  <c r="I299" i="2"/>
  <c r="I499" i="2"/>
  <c r="I203" i="2"/>
  <c r="I300" i="2"/>
  <c r="I257" i="2"/>
  <c r="I301" i="2"/>
  <c r="I204" i="2"/>
  <c r="I50" i="2"/>
  <c r="I51" i="2"/>
  <c r="I302" i="2"/>
  <c r="I456" i="2"/>
  <c r="I52" i="2"/>
  <c r="I205" i="2"/>
  <c r="I457" i="2"/>
  <c r="I412" i="2"/>
  <c r="I206" i="2"/>
  <c r="I500" i="2"/>
  <c r="I413" i="2"/>
  <c r="I501" i="2"/>
  <c r="I414" i="2"/>
  <c r="I355" i="2"/>
  <c r="I356" i="2"/>
  <c r="I415" i="2"/>
  <c r="I458" i="2"/>
  <c r="I303" i="2"/>
  <c r="I357" i="2"/>
  <c r="I108" i="2"/>
  <c r="I459" i="2"/>
  <c r="I53" i="2"/>
  <c r="I460" i="2"/>
  <c r="I461" i="2"/>
  <c r="L358" i="2"/>
  <c r="N358" i="2" s="1"/>
  <c r="L258" i="2"/>
  <c r="N258" i="2" s="1"/>
  <c r="L158" i="2"/>
  <c r="N158" i="2" s="1"/>
  <c r="L304" i="2"/>
  <c r="N304" i="2" s="1"/>
  <c r="L109" i="2"/>
  <c r="N109" i="2" s="1"/>
  <c r="L4" i="2"/>
  <c r="N4" i="2" s="1"/>
  <c r="L110" i="2"/>
  <c r="N110" i="2" s="1"/>
  <c r="L416" i="2"/>
  <c r="N416" i="2" s="1"/>
  <c r="L159" i="2"/>
  <c r="N159" i="2" s="1"/>
  <c r="L5" i="2"/>
  <c r="N5" i="2" s="1"/>
  <c r="L54" i="2"/>
  <c r="N54" i="2" s="1"/>
  <c r="L417" i="2"/>
  <c r="N417" i="2" s="1"/>
  <c r="L359" i="2"/>
  <c r="N359" i="2" s="1"/>
  <c r="L55" i="2"/>
  <c r="N55" i="2" s="1"/>
  <c r="L160" i="2"/>
  <c r="N160" i="2" s="1"/>
  <c r="L161" i="2"/>
  <c r="N161" i="2" s="1"/>
  <c r="L259" i="2"/>
  <c r="N259" i="2" s="1"/>
  <c r="L462" i="2"/>
  <c r="N462" i="2" s="1"/>
  <c r="L305" i="2"/>
  <c r="N305" i="2" s="1"/>
  <c r="L360" i="2"/>
  <c r="N360" i="2" s="1"/>
  <c r="L418" i="2"/>
  <c r="N418" i="2" s="1"/>
  <c r="L361" i="2"/>
  <c r="N361" i="2" s="1"/>
  <c r="L306" i="2"/>
  <c r="N306" i="2" s="1"/>
  <c r="L56" i="2"/>
  <c r="N56" i="2" s="1"/>
  <c r="L207" i="2"/>
  <c r="N207" i="2" s="1"/>
  <c r="L307" i="2"/>
  <c r="N307" i="2" s="1"/>
  <c r="L6" i="2"/>
  <c r="N6" i="2" s="1"/>
  <c r="L162" i="2"/>
  <c r="N162" i="2" s="1"/>
  <c r="L362" i="2"/>
  <c r="N362" i="2" s="1"/>
  <c r="L260" i="2"/>
  <c r="N260" i="2" s="1"/>
  <c r="L57" i="2"/>
  <c r="N57" i="2" s="1"/>
  <c r="L7" i="2"/>
  <c r="N7" i="2" s="1"/>
  <c r="L163" i="2"/>
  <c r="N163" i="2" s="1"/>
  <c r="L308" i="2"/>
  <c r="N308" i="2" s="1"/>
  <c r="L8" i="2"/>
  <c r="N8" i="2" s="1"/>
  <c r="L58" i="2"/>
  <c r="N58" i="2" s="1"/>
  <c r="L59" i="2"/>
  <c r="N59" i="2" s="1"/>
  <c r="L309" i="2"/>
  <c r="N309" i="2" s="1"/>
  <c r="L261" i="2"/>
  <c r="N261" i="2" s="1"/>
  <c r="L9" i="2"/>
  <c r="N9" i="2" s="1"/>
  <c r="L60" i="2"/>
  <c r="N60" i="2" s="1"/>
  <c r="L10" i="2"/>
  <c r="N10" i="2" s="1"/>
  <c r="L310" i="2"/>
  <c r="N310" i="2" s="1"/>
  <c r="L262" i="2"/>
  <c r="N262" i="2" s="1"/>
  <c r="L164" i="2"/>
  <c r="N164" i="2" s="1"/>
  <c r="L263" i="2"/>
  <c r="N263" i="2" s="1"/>
  <c r="L61" i="2"/>
  <c r="N61" i="2" s="1"/>
  <c r="L419" i="2"/>
  <c r="N419" i="2" s="1"/>
  <c r="L62" i="2"/>
  <c r="N62" i="2" s="1"/>
  <c r="L363" i="2"/>
  <c r="N363" i="2" s="1"/>
  <c r="L63" i="2"/>
  <c r="N63" i="2" s="1"/>
  <c r="L364" i="2"/>
  <c r="N364" i="2" s="1"/>
  <c r="L311" i="2"/>
  <c r="N311" i="2" s="1"/>
  <c r="L264" i="2"/>
  <c r="N264" i="2" s="1"/>
  <c r="L365" i="2"/>
  <c r="N365" i="2" s="1"/>
  <c r="L312" i="2"/>
  <c r="N312" i="2" s="1"/>
  <c r="L165" i="2"/>
  <c r="N165" i="2" s="1"/>
  <c r="L166" i="2"/>
  <c r="N166" i="2" s="1"/>
  <c r="L420" i="2"/>
  <c r="N420" i="2" s="1"/>
  <c r="L167" i="2"/>
  <c r="N167" i="2" s="1"/>
  <c r="L366" i="2"/>
  <c r="N366" i="2" s="1"/>
  <c r="L463" i="2"/>
  <c r="N463" i="2" s="1"/>
  <c r="L367" i="2"/>
  <c r="N367" i="2" s="1"/>
  <c r="L368" i="2"/>
  <c r="N368" i="2" s="1"/>
  <c r="L265" i="2"/>
  <c r="N265" i="2" s="1"/>
  <c r="L111" i="2"/>
  <c r="N111" i="2" s="1"/>
  <c r="L369" i="2"/>
  <c r="N369" i="2" s="1"/>
  <c r="L112" i="2"/>
  <c r="N112" i="2" s="1"/>
  <c r="L113" i="2"/>
  <c r="N113" i="2" s="1"/>
  <c r="L421" i="2"/>
  <c r="N421" i="2" s="1"/>
  <c r="L464" i="2"/>
  <c r="N464" i="2" s="1"/>
  <c r="L11" i="2"/>
  <c r="N11" i="2" s="1"/>
  <c r="L208" i="2"/>
  <c r="N208" i="2" s="1"/>
  <c r="L465" i="2"/>
  <c r="N465" i="2" s="1"/>
  <c r="L114" i="2"/>
  <c r="N114" i="2" s="1"/>
  <c r="L64" i="2"/>
  <c r="N64" i="2" s="1"/>
  <c r="L313" i="2"/>
  <c r="N313" i="2" s="1"/>
  <c r="L115" i="2"/>
  <c r="N115" i="2" s="1"/>
  <c r="L314" i="2"/>
  <c r="N314" i="2" s="1"/>
  <c r="L116" i="2"/>
  <c r="N116" i="2" s="1"/>
  <c r="L370" i="2"/>
  <c r="N370" i="2" s="1"/>
  <c r="L466" i="2"/>
  <c r="N466" i="2" s="1"/>
  <c r="L266" i="2"/>
  <c r="N266" i="2" s="1"/>
  <c r="L267" i="2"/>
  <c r="N267" i="2" s="1"/>
  <c r="L209" i="2"/>
  <c r="N209" i="2" s="1"/>
  <c r="L268" i="2"/>
  <c r="N268" i="2" s="1"/>
  <c r="L467" i="2"/>
  <c r="N467" i="2" s="1"/>
  <c r="L210" i="2"/>
  <c r="N210" i="2" s="1"/>
  <c r="L269" i="2"/>
  <c r="N269" i="2" s="1"/>
  <c r="L2" i="2"/>
  <c r="N2" i="2" s="1"/>
  <c r="L315" i="2"/>
  <c r="N315" i="2" s="1"/>
  <c r="L12" i="2"/>
  <c r="N12" i="2" s="1"/>
  <c r="L117" i="2"/>
  <c r="N117" i="2" s="1"/>
  <c r="L422" i="2"/>
  <c r="N422" i="2" s="1"/>
  <c r="L270" i="2"/>
  <c r="N270" i="2" s="1"/>
  <c r="L65" i="2"/>
  <c r="N65" i="2" s="1"/>
  <c r="L118" i="2"/>
  <c r="N118" i="2" s="1"/>
  <c r="L371" i="2"/>
  <c r="N371" i="2" s="1"/>
  <c r="L271" i="2"/>
  <c r="N271" i="2" s="1"/>
  <c r="L372" i="2"/>
  <c r="N372" i="2" s="1"/>
  <c r="L211" i="2"/>
  <c r="N211" i="2" s="1"/>
  <c r="L316" i="2"/>
  <c r="N316" i="2" s="1"/>
  <c r="L317" i="2"/>
  <c r="N317" i="2" s="1"/>
  <c r="L66" i="2"/>
  <c r="N66" i="2" s="1"/>
  <c r="L468" i="2"/>
  <c r="N468" i="2" s="1"/>
  <c r="L67" i="2"/>
  <c r="N67" i="2" s="1"/>
  <c r="L469" i="2"/>
  <c r="N469" i="2" s="1"/>
  <c r="L272" i="2"/>
  <c r="N272" i="2" s="1"/>
  <c r="L273" i="2"/>
  <c r="N273" i="2" s="1"/>
  <c r="L119" i="2"/>
  <c r="N119" i="2" s="1"/>
  <c r="L168" i="2"/>
  <c r="N168" i="2" s="1"/>
  <c r="L212" i="2"/>
  <c r="N212" i="2" s="1"/>
  <c r="L13" i="2"/>
  <c r="N13" i="2" s="1"/>
  <c r="L169" i="2"/>
  <c r="N169" i="2" s="1"/>
  <c r="L423" i="2"/>
  <c r="N423" i="2" s="1"/>
  <c r="L470" i="2"/>
  <c r="N470" i="2" s="1"/>
  <c r="L471" i="2"/>
  <c r="N471" i="2" s="1"/>
  <c r="L472" i="2"/>
  <c r="N472" i="2" s="1"/>
  <c r="L213" i="2"/>
  <c r="N213" i="2" s="1"/>
  <c r="L170" i="2"/>
  <c r="N170" i="2" s="1"/>
  <c r="L373" i="2"/>
  <c r="N373" i="2" s="1"/>
  <c r="L14" i="2"/>
  <c r="N14" i="2" s="1"/>
  <c r="L68" i="2"/>
  <c r="N68" i="2" s="1"/>
  <c r="L318" i="2"/>
  <c r="N318" i="2" s="1"/>
  <c r="L69" i="2"/>
  <c r="N69" i="2" s="1"/>
  <c r="L214" i="2"/>
  <c r="N214" i="2" s="1"/>
  <c r="L15" i="2"/>
  <c r="N15" i="2" s="1"/>
  <c r="L374" i="2"/>
  <c r="N374" i="2" s="1"/>
  <c r="L171" i="2"/>
  <c r="N171" i="2" s="1"/>
  <c r="L424" i="2"/>
  <c r="N424" i="2" s="1"/>
  <c r="L215" i="2"/>
  <c r="N215" i="2" s="1"/>
  <c r="L120" i="2"/>
  <c r="N120" i="2" s="1"/>
  <c r="L319" i="2"/>
  <c r="N319" i="2" s="1"/>
  <c r="L121" i="2"/>
  <c r="N121" i="2" s="1"/>
  <c r="L122" i="2"/>
  <c r="N122" i="2" s="1"/>
  <c r="L425" i="2"/>
  <c r="N425" i="2" s="1"/>
  <c r="L172" i="2"/>
  <c r="N172" i="2" s="1"/>
  <c r="L70" i="2"/>
  <c r="N70" i="2" s="1"/>
  <c r="L473" i="2"/>
  <c r="N473" i="2" s="1"/>
  <c r="L173" i="2"/>
  <c r="N173" i="2" s="1"/>
  <c r="L123" i="2"/>
  <c r="N123" i="2" s="1"/>
  <c r="L474" i="2"/>
  <c r="N474" i="2" s="1"/>
  <c r="L320" i="2"/>
  <c r="N320" i="2" s="1"/>
  <c r="L124" i="2"/>
  <c r="N124" i="2" s="1"/>
  <c r="L174" i="2"/>
  <c r="N174" i="2" s="1"/>
  <c r="L216" i="2"/>
  <c r="N216" i="2" s="1"/>
  <c r="L217" i="2"/>
  <c r="N217" i="2" s="1"/>
  <c r="L125" i="2"/>
  <c r="N125" i="2" s="1"/>
  <c r="L375" i="2"/>
  <c r="N375" i="2" s="1"/>
  <c r="L218" i="2"/>
  <c r="N218" i="2" s="1"/>
  <c r="L219" i="2"/>
  <c r="N219" i="2" s="1"/>
  <c r="L175" i="2"/>
  <c r="N175" i="2" s="1"/>
  <c r="L16" i="2"/>
  <c r="N16" i="2" s="1"/>
  <c r="L17" i="2"/>
  <c r="N17" i="2" s="1"/>
  <c r="L426" i="2"/>
  <c r="N426" i="2" s="1"/>
  <c r="L376" i="2"/>
  <c r="N376" i="2" s="1"/>
  <c r="L126" i="2"/>
  <c r="N126" i="2" s="1"/>
  <c r="L475" i="2"/>
  <c r="N475" i="2" s="1"/>
  <c r="L127" i="2"/>
  <c r="N127" i="2" s="1"/>
  <c r="L18" i="2"/>
  <c r="N18" i="2" s="1"/>
  <c r="L274" i="2"/>
  <c r="N274" i="2" s="1"/>
  <c r="L19" i="2"/>
  <c r="N19" i="2" s="1"/>
  <c r="L321" i="2"/>
  <c r="N321" i="2" s="1"/>
  <c r="L275" i="2"/>
  <c r="N275" i="2" s="1"/>
  <c r="L427" i="2"/>
  <c r="N427" i="2" s="1"/>
  <c r="L20" i="2"/>
  <c r="N20" i="2" s="1"/>
  <c r="L428" i="2"/>
  <c r="N428" i="2" s="1"/>
  <c r="L220" i="2"/>
  <c r="N220" i="2" s="1"/>
  <c r="L476" i="2"/>
  <c r="N476" i="2" s="1"/>
  <c r="L377" i="2"/>
  <c r="N377" i="2" s="1"/>
  <c r="L21" i="2"/>
  <c r="N21" i="2" s="1"/>
  <c r="L221" i="2"/>
  <c r="N221" i="2" s="1"/>
  <c r="L322" i="2"/>
  <c r="N322" i="2" s="1"/>
  <c r="L222" i="2"/>
  <c r="N222" i="2" s="1"/>
  <c r="L128" i="2"/>
  <c r="N128" i="2" s="1"/>
  <c r="L22" i="2"/>
  <c r="N22" i="2" s="1"/>
  <c r="L477" i="2"/>
  <c r="N477" i="2" s="1"/>
  <c r="L478" i="2"/>
  <c r="N478" i="2" s="1"/>
  <c r="L71" i="2"/>
  <c r="N71" i="2" s="1"/>
  <c r="L479" i="2"/>
  <c r="N479" i="2" s="1"/>
  <c r="L23" i="2"/>
  <c r="N23" i="2" s="1"/>
  <c r="L480" i="2"/>
  <c r="N480" i="2" s="1"/>
  <c r="L129" i="2"/>
  <c r="N129" i="2" s="1"/>
  <c r="L323" i="2"/>
  <c r="N323" i="2" s="1"/>
  <c r="L429" i="2"/>
  <c r="N429" i="2" s="1"/>
  <c r="L72" i="2"/>
  <c r="N72" i="2" s="1"/>
  <c r="L378" i="2"/>
  <c r="N378" i="2" s="1"/>
  <c r="L430" i="2"/>
  <c r="N430" i="2" s="1"/>
  <c r="L481" i="2"/>
  <c r="N481" i="2" s="1"/>
  <c r="L130" i="2"/>
  <c r="N130" i="2" s="1"/>
  <c r="L223" i="2"/>
  <c r="N223" i="2" s="1"/>
  <c r="L482" i="2"/>
  <c r="N482" i="2" s="1"/>
  <c r="L276" i="2"/>
  <c r="N276" i="2" s="1"/>
  <c r="L431" i="2"/>
  <c r="N431" i="2" s="1"/>
  <c r="L24" i="2"/>
  <c r="N24" i="2" s="1"/>
  <c r="L176" i="2"/>
  <c r="N176" i="2" s="1"/>
  <c r="L25" i="2"/>
  <c r="N25" i="2" s="1"/>
  <c r="L224" i="2"/>
  <c r="N224" i="2" s="1"/>
  <c r="L131" i="2"/>
  <c r="N131" i="2" s="1"/>
  <c r="L432" i="2"/>
  <c r="N432" i="2" s="1"/>
  <c r="L73" i="2"/>
  <c r="N73" i="2" s="1"/>
  <c r="L177" i="2"/>
  <c r="N177" i="2" s="1"/>
  <c r="L433" i="2"/>
  <c r="N433" i="2" s="1"/>
  <c r="L26" i="2"/>
  <c r="N26" i="2" s="1"/>
  <c r="L483" i="2"/>
  <c r="N483" i="2" s="1"/>
  <c r="L225" i="2"/>
  <c r="N225" i="2" s="1"/>
  <c r="L178" i="2"/>
  <c r="N178" i="2" s="1"/>
  <c r="L324" i="2"/>
  <c r="N324" i="2" s="1"/>
  <c r="L226" i="2"/>
  <c r="N226" i="2" s="1"/>
  <c r="L227" i="2"/>
  <c r="N227" i="2" s="1"/>
  <c r="L228" i="2"/>
  <c r="N228" i="2" s="1"/>
  <c r="L179" i="2"/>
  <c r="N179" i="2" s="1"/>
  <c r="L74" i="2"/>
  <c r="N74" i="2" s="1"/>
  <c r="L325" i="2"/>
  <c r="N325" i="2" s="1"/>
  <c r="L229" i="2"/>
  <c r="N229" i="2" s="1"/>
  <c r="L27" i="2"/>
  <c r="N27" i="2" s="1"/>
  <c r="L379" i="2"/>
  <c r="N379" i="2" s="1"/>
  <c r="L28" i="2"/>
  <c r="N28" i="2" s="1"/>
  <c r="L230" i="2"/>
  <c r="N230" i="2" s="1"/>
  <c r="L434" i="2"/>
  <c r="N434" i="2" s="1"/>
  <c r="L132" i="2"/>
  <c r="N132" i="2" s="1"/>
  <c r="L435" i="2"/>
  <c r="N435" i="2" s="1"/>
  <c r="L29" i="2"/>
  <c r="N29" i="2" s="1"/>
  <c r="L75" i="2"/>
  <c r="N75" i="2" s="1"/>
  <c r="L133" i="2"/>
  <c r="N133" i="2" s="1"/>
  <c r="L436" i="2"/>
  <c r="N436" i="2" s="1"/>
  <c r="L76" i="2"/>
  <c r="N76" i="2" s="1"/>
  <c r="L180" i="2"/>
  <c r="N180" i="2" s="1"/>
  <c r="L326" i="2"/>
  <c r="N326" i="2" s="1"/>
  <c r="L134" i="2"/>
  <c r="N134" i="2" s="1"/>
  <c r="L380" i="2"/>
  <c r="N380" i="2" s="1"/>
  <c r="L135" i="2"/>
  <c r="N135" i="2" s="1"/>
  <c r="L77" i="2"/>
  <c r="N77" i="2" s="1"/>
  <c r="L78" i="2"/>
  <c r="N78" i="2" s="1"/>
  <c r="L381" i="2"/>
  <c r="N381" i="2" s="1"/>
  <c r="L79" i="2"/>
  <c r="N79" i="2" s="1"/>
  <c r="L484" i="2"/>
  <c r="N484" i="2" s="1"/>
  <c r="L277" i="2"/>
  <c r="N277" i="2" s="1"/>
  <c r="L485" i="2"/>
  <c r="N485" i="2" s="1"/>
  <c r="L327" i="2"/>
  <c r="N327" i="2" s="1"/>
  <c r="L437" i="2"/>
  <c r="N437" i="2" s="1"/>
  <c r="L328" i="2"/>
  <c r="N328" i="2" s="1"/>
  <c r="L181" i="2"/>
  <c r="N181" i="2" s="1"/>
  <c r="L382" i="2"/>
  <c r="N382" i="2" s="1"/>
  <c r="L182" i="2"/>
  <c r="N182" i="2" s="1"/>
  <c r="L136" i="2"/>
  <c r="N136" i="2" s="1"/>
  <c r="L278" i="2"/>
  <c r="N278" i="2" s="1"/>
  <c r="L438" i="2"/>
  <c r="N438" i="2" s="1"/>
  <c r="L279" i="2"/>
  <c r="N279" i="2" s="1"/>
  <c r="L137" i="2"/>
  <c r="N137" i="2" s="1"/>
  <c r="L439" i="2"/>
  <c r="N439" i="2" s="1"/>
  <c r="L383" i="2"/>
  <c r="N383" i="2" s="1"/>
  <c r="L138" i="2"/>
  <c r="N138" i="2" s="1"/>
  <c r="L80" i="2"/>
  <c r="N80" i="2" s="1"/>
  <c r="L81" i="2"/>
  <c r="N81" i="2" s="1"/>
  <c r="L280" i="2"/>
  <c r="N280" i="2" s="1"/>
  <c r="L82" i="2"/>
  <c r="N82" i="2" s="1"/>
  <c r="L486" i="2"/>
  <c r="N486" i="2" s="1"/>
  <c r="L281" i="2"/>
  <c r="N281" i="2" s="1"/>
  <c r="L329" i="2"/>
  <c r="N329" i="2" s="1"/>
  <c r="L231" i="2"/>
  <c r="N231" i="2" s="1"/>
  <c r="L440" i="2"/>
  <c r="N440" i="2" s="1"/>
  <c r="L232" i="2"/>
  <c r="N232" i="2" s="1"/>
  <c r="L30" i="2"/>
  <c r="N30" i="2" s="1"/>
  <c r="L282" i="2"/>
  <c r="N282" i="2" s="1"/>
  <c r="L83" i="2"/>
  <c r="N83" i="2" s="1"/>
  <c r="L283" i="2"/>
  <c r="N283" i="2" s="1"/>
  <c r="L233" i="2"/>
  <c r="N233" i="2" s="1"/>
  <c r="L139" i="2"/>
  <c r="N139" i="2" s="1"/>
  <c r="L84" i="2"/>
  <c r="N84" i="2" s="1"/>
  <c r="L384" i="2"/>
  <c r="N384" i="2" s="1"/>
  <c r="L234" i="2"/>
  <c r="N234" i="2" s="1"/>
  <c r="L235" i="2"/>
  <c r="N235" i="2" s="1"/>
  <c r="L487" i="2"/>
  <c r="N487" i="2" s="1"/>
  <c r="L236" i="2"/>
  <c r="N236" i="2" s="1"/>
  <c r="L284" i="2"/>
  <c r="N284" i="2" s="1"/>
  <c r="L140" i="2"/>
  <c r="N140" i="2" s="1"/>
  <c r="L183" i="2"/>
  <c r="N183" i="2" s="1"/>
  <c r="L141" i="2"/>
  <c r="N141" i="2" s="1"/>
  <c r="L85" i="2"/>
  <c r="N85" i="2" s="1"/>
  <c r="L330" i="2"/>
  <c r="N330" i="2" s="1"/>
  <c r="L86" i="2"/>
  <c r="N86" i="2" s="1"/>
  <c r="L87" i="2"/>
  <c r="N87" i="2" s="1"/>
  <c r="L31" i="2"/>
  <c r="N31" i="2" s="1"/>
  <c r="L285" i="2"/>
  <c r="N285" i="2" s="1"/>
  <c r="L237" i="2"/>
  <c r="N237" i="2" s="1"/>
  <c r="L488" i="2"/>
  <c r="N488" i="2" s="1"/>
  <c r="L385" i="2"/>
  <c r="N385" i="2" s="1"/>
  <c r="L286" i="2"/>
  <c r="N286" i="2" s="1"/>
  <c r="L88" i="2"/>
  <c r="N88" i="2" s="1"/>
  <c r="L184" i="2"/>
  <c r="N184" i="2" s="1"/>
  <c r="L386" i="2"/>
  <c r="N386" i="2" s="1"/>
  <c r="L89" i="2"/>
  <c r="N89" i="2" s="1"/>
  <c r="L142" i="2"/>
  <c r="N142" i="2" s="1"/>
  <c r="L32" i="2"/>
  <c r="N32" i="2" s="1"/>
  <c r="L331" i="2"/>
  <c r="N331" i="2" s="1"/>
  <c r="L387" i="2"/>
  <c r="N387" i="2" s="1"/>
  <c r="L90" i="2"/>
  <c r="N90" i="2" s="1"/>
  <c r="L441" i="2"/>
  <c r="N441" i="2" s="1"/>
  <c r="L442" i="2"/>
  <c r="N442" i="2" s="1"/>
  <c r="L443" i="2"/>
  <c r="N443" i="2" s="1"/>
  <c r="L332" i="2"/>
  <c r="N332" i="2" s="1"/>
  <c r="L388" i="2"/>
  <c r="N388" i="2" s="1"/>
  <c r="L143" i="2"/>
  <c r="N143" i="2" s="1"/>
  <c r="L144" i="2"/>
  <c r="N144" i="2" s="1"/>
  <c r="L145" i="2"/>
  <c r="N145" i="2" s="1"/>
  <c r="L33" i="2"/>
  <c r="N33" i="2" s="1"/>
  <c r="L3" i="2"/>
  <c r="N3" i="2" s="1"/>
  <c r="L34" i="2"/>
  <c r="N34" i="2" s="1"/>
  <c r="L91" i="2"/>
  <c r="N91" i="2" s="1"/>
  <c r="L92" i="2"/>
  <c r="N92" i="2" s="1"/>
  <c r="L238" i="2"/>
  <c r="N238" i="2" s="1"/>
  <c r="L185" i="2"/>
  <c r="N185" i="2" s="1"/>
  <c r="L333" i="2"/>
  <c r="N333" i="2" s="1"/>
  <c r="L489" i="2"/>
  <c r="N489" i="2" s="1"/>
  <c r="L389" i="2"/>
  <c r="N389" i="2" s="1"/>
  <c r="L334" i="2"/>
  <c r="N334" i="2" s="1"/>
  <c r="L35" i="2"/>
  <c r="N35" i="2" s="1"/>
  <c r="L186" i="2"/>
  <c r="N186" i="2" s="1"/>
  <c r="L444" i="2"/>
  <c r="N444" i="2" s="1"/>
  <c r="L390" i="2"/>
  <c r="N390" i="2" s="1"/>
  <c r="L187" i="2"/>
  <c r="N187" i="2" s="1"/>
  <c r="L188" i="2"/>
  <c r="N188" i="2" s="1"/>
  <c r="L93" i="2"/>
  <c r="N93" i="2" s="1"/>
  <c r="L335" i="2"/>
  <c r="N335" i="2" s="1"/>
  <c r="L239" i="2"/>
  <c r="N239" i="2" s="1"/>
  <c r="L391" i="2"/>
  <c r="N391" i="2" s="1"/>
  <c r="L336" i="2"/>
  <c r="N336" i="2" s="1"/>
  <c r="L337" i="2"/>
  <c r="N337" i="2" s="1"/>
  <c r="L94" i="2"/>
  <c r="N94" i="2" s="1"/>
  <c r="L240" i="2"/>
  <c r="N240" i="2" s="1"/>
  <c r="L338" i="2"/>
  <c r="N338" i="2" s="1"/>
  <c r="L36" i="2"/>
  <c r="N36" i="2" s="1"/>
  <c r="L189" i="2"/>
  <c r="N189" i="2" s="1"/>
  <c r="L339" i="2"/>
  <c r="N339" i="2" s="1"/>
  <c r="L95" i="2"/>
  <c r="N95" i="2" s="1"/>
  <c r="L490" i="2"/>
  <c r="N490" i="2" s="1"/>
  <c r="L392" i="2"/>
  <c r="N392" i="2" s="1"/>
  <c r="L146" i="2"/>
  <c r="N146" i="2" s="1"/>
  <c r="L96" i="2"/>
  <c r="N96" i="2" s="1"/>
  <c r="L147" i="2"/>
  <c r="N147" i="2" s="1"/>
  <c r="L393" i="2"/>
  <c r="N393" i="2" s="1"/>
  <c r="L148" i="2"/>
  <c r="N148" i="2" s="1"/>
  <c r="L149" i="2"/>
  <c r="N149" i="2" s="1"/>
  <c r="L190" i="2"/>
  <c r="N190" i="2" s="1"/>
  <c r="L340" i="2"/>
  <c r="N340" i="2" s="1"/>
  <c r="L491" i="2"/>
  <c r="N491" i="2" s="1"/>
  <c r="L191" i="2"/>
  <c r="N191" i="2" s="1"/>
  <c r="L492" i="2"/>
  <c r="N492" i="2" s="1"/>
  <c r="L394" i="2"/>
  <c r="N394" i="2" s="1"/>
  <c r="L287" i="2"/>
  <c r="N287" i="2" s="1"/>
  <c r="L241" i="2"/>
  <c r="N241" i="2" s="1"/>
  <c r="L242" i="2"/>
  <c r="N242" i="2" s="1"/>
  <c r="L243" i="2"/>
  <c r="N243" i="2" s="1"/>
  <c r="L244" i="2"/>
  <c r="N244" i="2" s="1"/>
  <c r="L192" i="2"/>
  <c r="N192" i="2" s="1"/>
  <c r="L288" i="2"/>
  <c r="N288" i="2" s="1"/>
  <c r="L289" i="2"/>
  <c r="N289" i="2" s="1"/>
  <c r="L395" i="2"/>
  <c r="N395" i="2" s="1"/>
  <c r="L396" i="2"/>
  <c r="N396" i="2" s="1"/>
  <c r="L445" i="2"/>
  <c r="N445" i="2" s="1"/>
  <c r="L37" i="2"/>
  <c r="N37" i="2" s="1"/>
  <c r="L38" i="2"/>
  <c r="N38" i="2" s="1"/>
  <c r="L39" i="2"/>
  <c r="N39" i="2" s="1"/>
  <c r="L493" i="2"/>
  <c r="N493" i="2" s="1"/>
  <c r="L245" i="2"/>
  <c r="N245" i="2" s="1"/>
  <c r="L246" i="2"/>
  <c r="N246" i="2" s="1"/>
  <c r="L247" i="2"/>
  <c r="N247" i="2" s="1"/>
  <c r="L397" i="2"/>
  <c r="N397" i="2" s="1"/>
  <c r="L40" i="2"/>
  <c r="N40" i="2" s="1"/>
  <c r="L150" i="2"/>
  <c r="N150" i="2" s="1"/>
  <c r="L341" i="2"/>
  <c r="N341" i="2" s="1"/>
  <c r="L446" i="2"/>
  <c r="N446" i="2" s="1"/>
  <c r="L248" i="2"/>
  <c r="N248" i="2" s="1"/>
  <c r="L342" i="2"/>
  <c r="N342" i="2" s="1"/>
  <c r="L41" i="2"/>
  <c r="N41" i="2" s="1"/>
  <c r="L398" i="2"/>
  <c r="N398" i="2" s="1"/>
  <c r="L97" i="2"/>
  <c r="N97" i="2" s="1"/>
  <c r="L399" i="2"/>
  <c r="N399" i="2" s="1"/>
  <c r="L343" i="2"/>
  <c r="N343" i="2" s="1"/>
  <c r="L193" i="2"/>
  <c r="N193" i="2" s="1"/>
  <c r="L249" i="2"/>
  <c r="N249" i="2" s="1"/>
  <c r="L400" i="2"/>
  <c r="N400" i="2" s="1"/>
  <c r="L290" i="2"/>
  <c r="N290" i="2" s="1"/>
  <c r="L401" i="2"/>
  <c r="N401" i="2" s="1"/>
  <c r="L402" i="2"/>
  <c r="N402" i="2" s="1"/>
  <c r="L194" i="2"/>
  <c r="N194" i="2" s="1"/>
  <c r="L250" i="2"/>
  <c r="N250" i="2" s="1"/>
  <c r="L98" i="2"/>
  <c r="N98" i="2" s="1"/>
  <c r="L291" i="2"/>
  <c r="N291" i="2" s="1"/>
  <c r="L99" i="2"/>
  <c r="N99" i="2" s="1"/>
  <c r="L195" i="2"/>
  <c r="N195" i="2" s="1"/>
  <c r="L344" i="2"/>
  <c r="N344" i="2" s="1"/>
  <c r="L42" i="2"/>
  <c r="N42" i="2" s="1"/>
  <c r="L447" i="2"/>
  <c r="N447" i="2" s="1"/>
  <c r="L345" i="2"/>
  <c r="N345" i="2" s="1"/>
  <c r="L292" i="2"/>
  <c r="N292" i="2" s="1"/>
  <c r="L403" i="2"/>
  <c r="N403" i="2" s="1"/>
  <c r="L494" i="2"/>
  <c r="N494" i="2" s="1"/>
  <c r="L100" i="2"/>
  <c r="N100" i="2" s="1"/>
  <c r="L293" i="2"/>
  <c r="N293" i="2" s="1"/>
  <c r="L294" i="2"/>
  <c r="N294" i="2" s="1"/>
  <c r="L196" i="2"/>
  <c r="N196" i="2" s="1"/>
  <c r="L295" i="2"/>
  <c r="N295" i="2" s="1"/>
  <c r="L448" i="2"/>
  <c r="N448" i="2" s="1"/>
  <c r="L404" i="2"/>
  <c r="N404" i="2" s="1"/>
  <c r="L151" i="2"/>
  <c r="N151" i="2" s="1"/>
  <c r="L43" i="2"/>
  <c r="N43" i="2" s="1"/>
  <c r="L251" i="2"/>
  <c r="N251" i="2" s="1"/>
  <c r="L44" i="2"/>
  <c r="N44" i="2" s="1"/>
  <c r="L197" i="2"/>
  <c r="N197" i="2" s="1"/>
  <c r="L495" i="2"/>
  <c r="N495" i="2" s="1"/>
  <c r="L405" i="2"/>
  <c r="N405" i="2" s="1"/>
  <c r="L45" i="2"/>
  <c r="N45" i="2" s="1"/>
  <c r="L496" i="2"/>
  <c r="N496" i="2" s="1"/>
  <c r="L152" i="2"/>
  <c r="N152" i="2" s="1"/>
  <c r="L497" i="2"/>
  <c r="N497" i="2" s="1"/>
  <c r="L198" i="2"/>
  <c r="N198" i="2" s="1"/>
  <c r="L101" i="2"/>
  <c r="N101" i="2" s="1"/>
  <c r="L296" i="2"/>
  <c r="N296" i="2" s="1"/>
  <c r="L46" i="2"/>
  <c r="N46" i="2" s="1"/>
  <c r="L346" i="2"/>
  <c r="N346" i="2" s="1"/>
  <c r="L347" i="2"/>
  <c r="N347" i="2" s="1"/>
  <c r="L297" i="2"/>
  <c r="N297" i="2" s="1"/>
  <c r="L102" i="2"/>
  <c r="N102" i="2" s="1"/>
  <c r="L103" i="2"/>
  <c r="N103" i="2" s="1"/>
  <c r="L406" i="2"/>
  <c r="N406" i="2" s="1"/>
  <c r="L199" i="2"/>
  <c r="N199" i="2" s="1"/>
  <c r="L104" i="2"/>
  <c r="N104" i="2" s="1"/>
  <c r="L105" i="2"/>
  <c r="N105" i="2" s="1"/>
  <c r="L407" i="2"/>
  <c r="N407" i="2" s="1"/>
  <c r="L106" i="2"/>
  <c r="N106" i="2" s="1"/>
  <c r="L252" i="2"/>
  <c r="N252" i="2" s="1"/>
  <c r="L200" i="2"/>
  <c r="N200" i="2" s="1"/>
  <c r="L408" i="2"/>
  <c r="N408" i="2" s="1"/>
  <c r="L253" i="2"/>
  <c r="N253" i="2" s="1"/>
  <c r="L449" i="2"/>
  <c r="N449" i="2" s="1"/>
  <c r="L409" i="2"/>
  <c r="N409" i="2" s="1"/>
  <c r="L450" i="2"/>
  <c r="N450" i="2" s="1"/>
  <c r="L153" i="2"/>
  <c r="N153" i="2" s="1"/>
  <c r="L410" i="2"/>
  <c r="N410" i="2" s="1"/>
  <c r="L348" i="2"/>
  <c r="N348" i="2" s="1"/>
  <c r="L154" i="2"/>
  <c r="N154" i="2" s="1"/>
  <c r="L155" i="2"/>
  <c r="N155" i="2" s="1"/>
  <c r="L349" i="2"/>
  <c r="N349" i="2" s="1"/>
  <c r="L350" i="2"/>
  <c r="N350" i="2" s="1"/>
  <c r="L411" i="2"/>
  <c r="N411" i="2" s="1"/>
  <c r="L351" i="2"/>
  <c r="N351" i="2" s="1"/>
  <c r="L254" i="2"/>
  <c r="N254" i="2" s="1"/>
  <c r="L451" i="2"/>
  <c r="N451" i="2" s="1"/>
  <c r="L47" i="2"/>
  <c r="N47" i="2" s="1"/>
  <c r="L452" i="2"/>
  <c r="N452" i="2" s="1"/>
  <c r="L201" i="2"/>
  <c r="N201" i="2" s="1"/>
  <c r="L156" i="2"/>
  <c r="N156" i="2" s="1"/>
  <c r="L352" i="2"/>
  <c r="N352" i="2" s="1"/>
  <c r="L48" i="2"/>
  <c r="N48" i="2" s="1"/>
  <c r="L49" i="2"/>
  <c r="N49" i="2" s="1"/>
  <c r="L453" i="2"/>
  <c r="N453" i="2" s="1"/>
  <c r="L255" i="2"/>
  <c r="N255" i="2" s="1"/>
  <c r="L298" i="2"/>
  <c r="N298" i="2" s="1"/>
  <c r="L202" i="2"/>
  <c r="N202" i="2" s="1"/>
  <c r="L256" i="2"/>
  <c r="N256" i="2" s="1"/>
  <c r="L454" i="2"/>
  <c r="N454" i="2" s="1"/>
  <c r="L157" i="2"/>
  <c r="N157" i="2" s="1"/>
  <c r="L498" i="2"/>
  <c r="N498" i="2" s="1"/>
  <c r="L353" i="2"/>
  <c r="N353" i="2" s="1"/>
  <c r="L354" i="2"/>
  <c r="N354" i="2" s="1"/>
  <c r="L455" i="2"/>
  <c r="N455" i="2" s="1"/>
  <c r="L107" i="2"/>
  <c r="N107" i="2" s="1"/>
  <c r="L299" i="2"/>
  <c r="N299" i="2" s="1"/>
  <c r="L499" i="2"/>
  <c r="N499" i="2" s="1"/>
  <c r="L203" i="2"/>
  <c r="N203" i="2" s="1"/>
  <c r="L300" i="2"/>
  <c r="N300" i="2" s="1"/>
  <c r="L257" i="2"/>
  <c r="N257" i="2" s="1"/>
  <c r="L301" i="2"/>
  <c r="N301" i="2" s="1"/>
  <c r="L204" i="2"/>
  <c r="N204" i="2" s="1"/>
  <c r="L50" i="2"/>
  <c r="N50" i="2" s="1"/>
  <c r="L51" i="2"/>
  <c r="N51" i="2" s="1"/>
  <c r="L302" i="2"/>
  <c r="N302" i="2" s="1"/>
  <c r="L456" i="2"/>
  <c r="N456" i="2" s="1"/>
  <c r="L52" i="2"/>
  <c r="N52" i="2" s="1"/>
  <c r="L205" i="2"/>
  <c r="N205" i="2" s="1"/>
  <c r="L457" i="2"/>
  <c r="N457" i="2" s="1"/>
  <c r="L412" i="2"/>
  <c r="N412" i="2" s="1"/>
  <c r="L206" i="2"/>
  <c r="N206" i="2" s="1"/>
  <c r="L500" i="2"/>
  <c r="N500" i="2" s="1"/>
  <c r="L413" i="2"/>
  <c r="N413" i="2" s="1"/>
  <c r="L501" i="2"/>
  <c r="N501" i="2" s="1"/>
  <c r="L414" i="2"/>
  <c r="N414" i="2" s="1"/>
  <c r="L355" i="2"/>
  <c r="N355" i="2" s="1"/>
  <c r="L356" i="2"/>
  <c r="N356" i="2" s="1"/>
  <c r="L415" i="2"/>
  <c r="N415" i="2" s="1"/>
  <c r="L458" i="2"/>
  <c r="N458" i="2" s="1"/>
  <c r="L303" i="2"/>
  <c r="N303" i="2" s="1"/>
  <c r="L357" i="2"/>
  <c r="N357" i="2" s="1"/>
  <c r="L108" i="2"/>
  <c r="N108" i="2" s="1"/>
  <c r="L459" i="2"/>
  <c r="N459" i="2" s="1"/>
  <c r="L53" i="2"/>
  <c r="N53" i="2" s="1"/>
  <c r="L460" i="2"/>
  <c r="N460" i="2" s="1"/>
  <c r="L461" i="2"/>
  <c r="N461" i="2" s="1"/>
  <c r="G17" i="1" a="1"/>
  <c r="G17" i="1" s="1"/>
  <c r="R18" i="2"/>
  <c r="T16" i="2"/>
  <c r="S16" i="2"/>
  <c r="R16" i="2"/>
  <c r="T13" i="2"/>
  <c r="S13" i="2"/>
  <c r="R13" i="2"/>
  <c r="M351" i="2" l="1"/>
  <c r="O351" i="2" s="1"/>
  <c r="M290" i="2"/>
  <c r="O290" i="2" s="1"/>
  <c r="M444" i="2"/>
  <c r="O444" i="2" s="1"/>
  <c r="M280" i="2"/>
  <c r="O280" i="2" s="1"/>
  <c r="M482" i="2"/>
  <c r="O482" i="2" s="1"/>
  <c r="M374" i="2"/>
  <c r="O374" i="2" s="1"/>
  <c r="M368" i="2"/>
  <c r="O368" i="2" s="1"/>
  <c r="M153" i="2"/>
  <c r="O153" i="2" s="1"/>
  <c r="M41" i="2"/>
  <c r="O41" i="2" s="1"/>
  <c r="M238" i="2"/>
  <c r="O238" i="2" s="1"/>
  <c r="M438" i="2"/>
  <c r="O438" i="2" s="1"/>
  <c r="M323" i="2"/>
  <c r="O323" i="2" s="1"/>
  <c r="M170" i="2"/>
  <c r="O170" i="2" s="1"/>
  <c r="M312" i="2"/>
  <c r="O312" i="2" s="1"/>
  <c r="M108" i="2"/>
  <c r="O108" i="2" s="1"/>
  <c r="M106" i="2"/>
  <c r="O106" i="2" s="1"/>
  <c r="M247" i="2"/>
  <c r="O247" i="2" s="1"/>
  <c r="M143" i="2"/>
  <c r="O143" i="2" s="1"/>
  <c r="M327" i="2"/>
  <c r="O327" i="2" s="1"/>
  <c r="M22" i="2"/>
  <c r="O22" i="2" s="1"/>
  <c r="M212" i="2"/>
  <c r="O212" i="2" s="1"/>
  <c r="M419" i="2"/>
  <c r="O419" i="2" s="1"/>
  <c r="M501" i="2"/>
  <c r="O501" i="2" s="1"/>
  <c r="M297" i="2"/>
  <c r="O297" i="2" s="1"/>
  <c r="M396" i="2"/>
  <c r="O396" i="2" s="1"/>
  <c r="M331" i="2"/>
  <c r="O331" i="2" s="1"/>
  <c r="M135" i="2"/>
  <c r="O135" i="2" s="1"/>
  <c r="M220" i="2"/>
  <c r="O220" i="2" s="1"/>
  <c r="M66" i="2"/>
  <c r="O66" i="2" s="1"/>
  <c r="M9" i="2"/>
  <c r="O9" i="2" s="1"/>
  <c r="M456" i="2"/>
  <c r="O456" i="2" s="1"/>
  <c r="M152" i="2"/>
  <c r="O152" i="2" s="1"/>
  <c r="M241" i="2"/>
  <c r="O241" i="2" s="1"/>
  <c r="M385" i="2"/>
  <c r="O385" i="2" s="1"/>
  <c r="M75" i="2"/>
  <c r="O75" i="2" s="1"/>
  <c r="M18" i="2"/>
  <c r="O18" i="2" s="1"/>
  <c r="M65" i="2"/>
  <c r="O65" i="2" s="1"/>
  <c r="M7" i="2"/>
  <c r="O7" i="2" s="1"/>
  <c r="M203" i="2"/>
  <c r="O203" i="2" s="1"/>
  <c r="M43" i="2"/>
  <c r="O43" i="2" s="1"/>
  <c r="M149" i="2"/>
  <c r="O149" i="2" s="1"/>
  <c r="M85" i="2"/>
  <c r="O85" i="2" s="1"/>
  <c r="M27" i="2"/>
  <c r="O27" i="2" s="1"/>
  <c r="M175" i="2"/>
  <c r="O175" i="2" s="1"/>
  <c r="M210" i="2"/>
  <c r="O210" i="2" s="1"/>
  <c r="M56" i="2"/>
  <c r="O56" i="2" s="1"/>
  <c r="M157" i="2"/>
  <c r="O157" i="2" s="1"/>
  <c r="M100" i="2"/>
  <c r="O100" i="2" s="1"/>
  <c r="M95" i="2"/>
  <c r="O95" i="2" s="1"/>
  <c r="M234" i="2"/>
  <c r="O234" i="2" s="1"/>
  <c r="M324" i="2"/>
  <c r="O324" i="2" s="1"/>
  <c r="M124" i="2"/>
  <c r="O124" i="2" s="1"/>
  <c r="M116" i="2"/>
  <c r="O116" i="2" s="1"/>
  <c r="M161" i="2"/>
  <c r="O161" i="2" s="1"/>
  <c r="M48" i="2"/>
  <c r="O48" i="2" s="1"/>
  <c r="M195" i="2"/>
  <c r="O195" i="2" s="1"/>
  <c r="M336" i="2"/>
  <c r="O336" i="2" s="1"/>
  <c r="M30" i="2"/>
  <c r="O30" i="2" s="1"/>
  <c r="M432" i="2"/>
  <c r="O432" i="2" s="1"/>
  <c r="M425" i="2"/>
  <c r="O425" i="2" s="1"/>
  <c r="M11" i="2"/>
  <c r="O11" i="2" s="1"/>
  <c r="M416" i="2"/>
  <c r="O416" i="2" s="1"/>
  <c r="M357" i="2"/>
  <c r="O357" i="2" s="1"/>
  <c r="M413" i="2"/>
  <c r="O413" i="2" s="1"/>
  <c r="M302" i="2"/>
  <c r="O302" i="2" s="1"/>
  <c r="M499" i="2"/>
  <c r="O499" i="2" s="1"/>
  <c r="M454" i="2"/>
  <c r="O454" i="2" s="1"/>
  <c r="M352" i="2"/>
  <c r="O352" i="2" s="1"/>
  <c r="M411" i="2"/>
  <c r="O411" i="2" s="1"/>
  <c r="M450" i="2"/>
  <c r="O450" i="2" s="1"/>
  <c r="M407" i="2"/>
  <c r="O407" i="2" s="1"/>
  <c r="M347" i="2"/>
  <c r="O347" i="2" s="1"/>
  <c r="M496" i="2"/>
  <c r="O496" i="2" s="1"/>
  <c r="M151" i="2"/>
  <c r="O151" i="2" s="1"/>
  <c r="M494" i="2"/>
  <c r="O494" i="2" s="1"/>
  <c r="M99" i="2"/>
  <c r="O99" i="2" s="1"/>
  <c r="M400" i="2"/>
  <c r="O400" i="2" s="1"/>
  <c r="M342" i="2"/>
  <c r="O342" i="2" s="1"/>
  <c r="M246" i="2"/>
  <c r="O246" i="2" s="1"/>
  <c r="M395" i="2"/>
  <c r="O395" i="2" s="1"/>
  <c r="M287" i="2"/>
  <c r="O287" i="2" s="1"/>
  <c r="M148" i="2"/>
  <c r="O148" i="2" s="1"/>
  <c r="M339" i="2"/>
  <c r="O339" i="2" s="1"/>
  <c r="M391" i="2"/>
  <c r="O391" i="2" s="1"/>
  <c r="M186" i="2"/>
  <c r="O186" i="2" s="1"/>
  <c r="M92" i="2"/>
  <c r="O92" i="2" s="1"/>
  <c r="M388" i="2"/>
  <c r="O388" i="2" s="1"/>
  <c r="M32" i="2"/>
  <c r="O32" i="2" s="1"/>
  <c r="M488" i="2"/>
  <c r="O488" i="2" s="1"/>
  <c r="M141" i="2"/>
  <c r="O141" i="2" s="1"/>
  <c r="M384" i="2"/>
  <c r="O384" i="2" s="1"/>
  <c r="M232" i="2"/>
  <c r="O232" i="2" s="1"/>
  <c r="M81" i="2"/>
  <c r="O81" i="2" s="1"/>
  <c r="M278" i="2"/>
  <c r="O278" i="2" s="1"/>
  <c r="M485" i="2"/>
  <c r="O485" i="2" s="1"/>
  <c r="M380" i="2"/>
  <c r="O380" i="2" s="1"/>
  <c r="M29" i="2"/>
  <c r="O29" i="2" s="1"/>
  <c r="M229" i="2"/>
  <c r="O229" i="2" s="1"/>
  <c r="M178" i="2"/>
  <c r="O178" i="2" s="1"/>
  <c r="M131" i="2"/>
  <c r="O131" i="2" s="1"/>
  <c r="M223" i="2"/>
  <c r="O223" i="2" s="1"/>
  <c r="M129" i="2"/>
  <c r="O129" i="2" s="1"/>
  <c r="M128" i="2"/>
  <c r="O128" i="2" s="1"/>
  <c r="M428" i="2"/>
  <c r="O428" i="2" s="1"/>
  <c r="M127" i="2"/>
  <c r="O127" i="2" s="1"/>
  <c r="M219" i="2"/>
  <c r="O219" i="2" s="1"/>
  <c r="M320" i="2"/>
  <c r="O320" i="2" s="1"/>
  <c r="M122" i="2"/>
  <c r="O122" i="2" s="1"/>
  <c r="M15" i="2"/>
  <c r="O15" i="2" s="1"/>
  <c r="M213" i="2"/>
  <c r="O213" i="2" s="1"/>
  <c r="M168" i="2"/>
  <c r="O168" i="2" s="1"/>
  <c r="M317" i="2"/>
  <c r="O317" i="2" s="1"/>
  <c r="M270" i="2"/>
  <c r="O270" i="2" s="1"/>
  <c r="M467" i="2"/>
  <c r="O467" i="2" s="1"/>
  <c r="M314" i="2"/>
  <c r="O314" i="2" s="1"/>
  <c r="M464" i="2"/>
  <c r="O464" i="2" s="1"/>
  <c r="M367" i="2"/>
  <c r="O367" i="2" s="1"/>
  <c r="M365" i="2"/>
  <c r="O365" i="2" s="1"/>
  <c r="M61" i="2"/>
  <c r="O61" i="2" s="1"/>
  <c r="M261" i="2"/>
  <c r="O261" i="2" s="1"/>
  <c r="M57" i="2"/>
  <c r="O57" i="2" s="1"/>
  <c r="M306" i="2"/>
  <c r="O306" i="2" s="1"/>
  <c r="M160" i="2"/>
  <c r="O160" i="2" s="1"/>
  <c r="M110" i="2"/>
  <c r="O110" i="2" s="1"/>
  <c r="M303" i="2"/>
  <c r="O303" i="2" s="1"/>
  <c r="M500" i="2"/>
  <c r="O500" i="2" s="1"/>
  <c r="M51" i="2"/>
  <c r="O51" i="2" s="1"/>
  <c r="M299" i="2"/>
  <c r="O299" i="2" s="1"/>
  <c r="M256" i="2"/>
  <c r="O256" i="2" s="1"/>
  <c r="M156" i="2"/>
  <c r="O156" i="2" s="1"/>
  <c r="M350" i="2"/>
  <c r="O350" i="2" s="1"/>
  <c r="M409" i="2"/>
  <c r="O409" i="2" s="1"/>
  <c r="M105" i="2"/>
  <c r="O105" i="2" s="1"/>
  <c r="M346" i="2"/>
  <c r="O346" i="2" s="1"/>
  <c r="M45" i="2"/>
  <c r="O45" i="2" s="1"/>
  <c r="M404" i="2"/>
  <c r="O404" i="2" s="1"/>
  <c r="M403" i="2"/>
  <c r="O403" i="2" s="1"/>
  <c r="M291" i="2"/>
  <c r="O291" i="2" s="1"/>
  <c r="M249" i="2"/>
  <c r="O249" i="2" s="1"/>
  <c r="M248" i="2"/>
  <c r="O248" i="2" s="1"/>
  <c r="M245" i="2"/>
  <c r="O245" i="2" s="1"/>
  <c r="M289" i="2"/>
  <c r="O289" i="2" s="1"/>
  <c r="M394" i="2"/>
  <c r="O394" i="2" s="1"/>
  <c r="M393" i="2"/>
  <c r="O393" i="2" s="1"/>
  <c r="M189" i="2"/>
  <c r="O189" i="2" s="1"/>
  <c r="M239" i="2"/>
  <c r="O239" i="2" s="1"/>
  <c r="M35" i="2"/>
  <c r="O35" i="2" s="1"/>
  <c r="M91" i="2"/>
  <c r="O91" i="2" s="1"/>
  <c r="M332" i="2"/>
  <c r="O332" i="2" s="1"/>
  <c r="M142" i="2"/>
  <c r="O142" i="2" s="1"/>
  <c r="M237" i="2"/>
  <c r="O237" i="2" s="1"/>
  <c r="M183" i="2"/>
  <c r="O183" i="2" s="1"/>
  <c r="M84" i="2"/>
  <c r="O84" i="2" s="1"/>
  <c r="M440" i="2"/>
  <c r="O440" i="2" s="1"/>
  <c r="M80" i="2"/>
  <c r="O80" i="2" s="1"/>
  <c r="M136" i="2"/>
  <c r="O136" i="2" s="1"/>
  <c r="M277" i="2"/>
  <c r="O277" i="2" s="1"/>
  <c r="M134" i="2"/>
  <c r="O134" i="2" s="1"/>
  <c r="M435" i="2"/>
  <c r="O435" i="2" s="1"/>
  <c r="M325" i="2"/>
  <c r="O325" i="2" s="1"/>
  <c r="M225" i="2"/>
  <c r="O225" i="2" s="1"/>
  <c r="M224" i="2"/>
  <c r="O224" i="2" s="1"/>
  <c r="M130" i="2"/>
  <c r="O130" i="2" s="1"/>
  <c r="M480" i="2"/>
  <c r="O480" i="2" s="1"/>
  <c r="M222" i="2"/>
  <c r="O222" i="2" s="1"/>
  <c r="M20" i="2"/>
  <c r="O20" i="2" s="1"/>
  <c r="M475" i="2"/>
  <c r="O475" i="2" s="1"/>
  <c r="M218" i="2"/>
  <c r="O218" i="2" s="1"/>
  <c r="M474" i="2"/>
  <c r="O474" i="2" s="1"/>
  <c r="M121" i="2"/>
  <c r="O121" i="2" s="1"/>
  <c r="M214" i="2"/>
  <c r="O214" i="2" s="1"/>
  <c r="M472" i="2"/>
  <c r="O472" i="2" s="1"/>
  <c r="M119" i="2"/>
  <c r="O119" i="2" s="1"/>
  <c r="M316" i="2"/>
  <c r="O316" i="2" s="1"/>
  <c r="M422" i="2"/>
  <c r="O422" i="2" s="1"/>
  <c r="M268" i="2"/>
  <c r="O268" i="2" s="1"/>
  <c r="M115" i="2"/>
  <c r="O115" i="2" s="1"/>
  <c r="M421" i="2"/>
  <c r="O421" i="2" s="1"/>
  <c r="M463" i="2"/>
  <c r="O463" i="2" s="1"/>
  <c r="M264" i="2"/>
  <c r="O264" i="2" s="1"/>
  <c r="M263" i="2"/>
  <c r="O263" i="2" s="1"/>
  <c r="M309" i="2"/>
  <c r="O309" i="2" s="1"/>
  <c r="M260" i="2"/>
  <c r="O260" i="2" s="1"/>
  <c r="M361" i="2"/>
  <c r="O361" i="2" s="1"/>
  <c r="M55" i="2"/>
  <c r="O55" i="2" s="1"/>
  <c r="M4" i="2"/>
  <c r="O4" i="2" s="1"/>
  <c r="M458" i="2"/>
  <c r="O458" i="2" s="1"/>
  <c r="M206" i="2"/>
  <c r="O206" i="2" s="1"/>
  <c r="M50" i="2"/>
  <c r="O50" i="2" s="1"/>
  <c r="M107" i="2"/>
  <c r="O107" i="2" s="1"/>
  <c r="M202" i="2"/>
  <c r="O202" i="2" s="1"/>
  <c r="M201" i="2"/>
  <c r="O201" i="2" s="1"/>
  <c r="M349" i="2"/>
  <c r="O349" i="2" s="1"/>
  <c r="M449" i="2"/>
  <c r="O449" i="2" s="1"/>
  <c r="M104" i="2"/>
  <c r="O104" i="2" s="1"/>
  <c r="M46" i="2"/>
  <c r="O46" i="2" s="1"/>
  <c r="M405" i="2"/>
  <c r="O405" i="2" s="1"/>
  <c r="M448" i="2"/>
  <c r="O448" i="2" s="1"/>
  <c r="M292" i="2"/>
  <c r="O292" i="2" s="1"/>
  <c r="M98" i="2"/>
  <c r="O98" i="2" s="1"/>
  <c r="M193" i="2"/>
  <c r="O193" i="2" s="1"/>
  <c r="M446" i="2"/>
  <c r="O446" i="2" s="1"/>
  <c r="M493" i="2"/>
  <c r="O493" i="2" s="1"/>
  <c r="M288" i="2"/>
  <c r="O288" i="2" s="1"/>
  <c r="M492" i="2"/>
  <c r="O492" i="2" s="1"/>
  <c r="M147" i="2"/>
  <c r="O147" i="2" s="1"/>
  <c r="M36" i="2"/>
  <c r="O36" i="2" s="1"/>
  <c r="M335" i="2"/>
  <c r="O335" i="2" s="1"/>
  <c r="M334" i="2"/>
  <c r="O334" i="2" s="1"/>
  <c r="M34" i="2"/>
  <c r="O34" i="2" s="1"/>
  <c r="M443" i="2"/>
  <c r="O443" i="2" s="1"/>
  <c r="M89" i="2"/>
  <c r="O89" i="2" s="1"/>
  <c r="M285" i="2"/>
  <c r="O285" i="2" s="1"/>
  <c r="M140" i="2"/>
  <c r="O140" i="2" s="1"/>
  <c r="M139" i="2"/>
  <c r="O139" i="2" s="1"/>
  <c r="M231" i="2"/>
  <c r="O231" i="2" s="1"/>
  <c r="M138" i="2"/>
  <c r="O138" i="2" s="1"/>
  <c r="M182" i="2"/>
  <c r="O182" i="2" s="1"/>
  <c r="M484" i="2"/>
  <c r="O484" i="2" s="1"/>
  <c r="M326" i="2"/>
  <c r="O326" i="2" s="1"/>
  <c r="M132" i="2"/>
  <c r="O132" i="2" s="1"/>
  <c r="M74" i="2"/>
  <c r="O74" i="2" s="1"/>
  <c r="M483" i="2"/>
  <c r="O483" i="2" s="1"/>
  <c r="M25" i="2"/>
  <c r="O25" i="2" s="1"/>
  <c r="M481" i="2"/>
  <c r="O481" i="2" s="1"/>
  <c r="M23" i="2"/>
  <c r="O23" i="2" s="1"/>
  <c r="M322" i="2"/>
  <c r="O322" i="2" s="1"/>
  <c r="M427" i="2"/>
  <c r="O427" i="2" s="1"/>
  <c r="M126" i="2"/>
  <c r="O126" i="2" s="1"/>
  <c r="M375" i="2"/>
  <c r="O375" i="2" s="1"/>
  <c r="M123" i="2"/>
  <c r="O123" i="2" s="1"/>
  <c r="M319" i="2"/>
  <c r="O319" i="2" s="1"/>
  <c r="M69" i="2"/>
  <c r="O69" i="2" s="1"/>
  <c r="M471" i="2"/>
  <c r="O471" i="2" s="1"/>
  <c r="M273" i="2"/>
  <c r="O273" i="2" s="1"/>
  <c r="M211" i="2"/>
  <c r="O211" i="2" s="1"/>
  <c r="M117" i="2"/>
  <c r="O117" i="2" s="1"/>
  <c r="M209" i="2"/>
  <c r="O209" i="2" s="1"/>
  <c r="M313" i="2"/>
  <c r="O313" i="2" s="1"/>
  <c r="M113" i="2"/>
  <c r="O113" i="2" s="1"/>
  <c r="M366" i="2"/>
  <c r="O366" i="2" s="1"/>
  <c r="M311" i="2"/>
  <c r="O311" i="2" s="1"/>
  <c r="M164" i="2"/>
  <c r="O164" i="2" s="1"/>
  <c r="M59" i="2"/>
  <c r="O59" i="2" s="1"/>
  <c r="M362" i="2"/>
  <c r="O362" i="2" s="1"/>
  <c r="M418" i="2"/>
  <c r="O418" i="2" s="1"/>
  <c r="M359" i="2"/>
  <c r="O359" i="2" s="1"/>
  <c r="M109" i="2"/>
  <c r="O109" i="2" s="1"/>
  <c r="M461" i="2"/>
  <c r="O461" i="2" s="1"/>
  <c r="M415" i="2"/>
  <c r="O415" i="2" s="1"/>
  <c r="M412" i="2"/>
  <c r="O412" i="2" s="1"/>
  <c r="M204" i="2"/>
  <c r="O204" i="2" s="1"/>
  <c r="M455" i="2"/>
  <c r="O455" i="2" s="1"/>
  <c r="M298" i="2"/>
  <c r="O298" i="2" s="1"/>
  <c r="M452" i="2"/>
  <c r="O452" i="2" s="1"/>
  <c r="M155" i="2"/>
  <c r="O155" i="2" s="1"/>
  <c r="M253" i="2"/>
  <c r="O253" i="2" s="1"/>
  <c r="M199" i="2"/>
  <c r="O199" i="2" s="1"/>
  <c r="M296" i="2"/>
  <c r="O296" i="2" s="1"/>
  <c r="M495" i="2"/>
  <c r="O495" i="2" s="1"/>
  <c r="M295" i="2"/>
  <c r="O295" i="2" s="1"/>
  <c r="M345" i="2"/>
  <c r="O345" i="2" s="1"/>
  <c r="M250" i="2"/>
  <c r="O250" i="2" s="1"/>
  <c r="M343" i="2"/>
  <c r="O343" i="2" s="1"/>
  <c r="M341" i="2"/>
  <c r="O341" i="2" s="1"/>
  <c r="M39" i="2"/>
  <c r="O39" i="2" s="1"/>
  <c r="M192" i="2"/>
  <c r="O192" i="2" s="1"/>
  <c r="M191" i="2"/>
  <c r="O191" i="2" s="1"/>
  <c r="M96" i="2"/>
  <c r="O96" i="2" s="1"/>
  <c r="M338" i="2"/>
  <c r="O338" i="2" s="1"/>
  <c r="M93" i="2"/>
  <c r="O93" i="2" s="1"/>
  <c r="M389" i="2"/>
  <c r="O389" i="2" s="1"/>
  <c r="M3" i="2"/>
  <c r="O3" i="2" s="1"/>
  <c r="M442" i="2"/>
  <c r="O442" i="2" s="1"/>
  <c r="M386" i="2"/>
  <c r="O386" i="2" s="1"/>
  <c r="M31" i="2"/>
  <c r="O31" i="2" s="1"/>
  <c r="M284" i="2"/>
  <c r="O284" i="2" s="1"/>
  <c r="M233" i="2"/>
  <c r="O233" i="2" s="1"/>
  <c r="M329" i="2"/>
  <c r="O329" i="2" s="1"/>
  <c r="M383" i="2"/>
  <c r="O383" i="2" s="1"/>
  <c r="M382" i="2"/>
  <c r="O382" i="2" s="1"/>
  <c r="M79" i="2"/>
  <c r="O79" i="2" s="1"/>
  <c r="M180" i="2"/>
  <c r="O180" i="2" s="1"/>
  <c r="M434" i="2"/>
  <c r="O434" i="2" s="1"/>
  <c r="M179" i="2"/>
  <c r="O179" i="2" s="1"/>
  <c r="M26" i="2"/>
  <c r="O26" i="2" s="1"/>
  <c r="M176" i="2"/>
  <c r="O176" i="2" s="1"/>
  <c r="M430" i="2"/>
  <c r="O430" i="2" s="1"/>
  <c r="M479" i="2"/>
  <c r="O479" i="2" s="1"/>
  <c r="M221" i="2"/>
  <c r="O221" i="2" s="1"/>
  <c r="M275" i="2"/>
  <c r="O275" i="2" s="1"/>
  <c r="M376" i="2"/>
  <c r="O376" i="2" s="1"/>
  <c r="M125" i="2"/>
  <c r="O125" i="2" s="1"/>
  <c r="M173" i="2"/>
  <c r="O173" i="2" s="1"/>
  <c r="M120" i="2"/>
  <c r="O120" i="2" s="1"/>
  <c r="M318" i="2"/>
  <c r="O318" i="2" s="1"/>
  <c r="M470" i="2"/>
  <c r="O470" i="2" s="1"/>
  <c r="M272" i="2"/>
  <c r="O272" i="2" s="1"/>
  <c r="M372" i="2"/>
  <c r="O372" i="2" s="1"/>
  <c r="M12" i="2"/>
  <c r="O12" i="2" s="1"/>
  <c r="M267" i="2"/>
  <c r="O267" i="2" s="1"/>
  <c r="M64" i="2"/>
  <c r="O64" i="2" s="1"/>
  <c r="M112" i="2"/>
  <c r="O112" i="2" s="1"/>
  <c r="M167" i="2"/>
  <c r="O167" i="2" s="1"/>
  <c r="M364" i="2"/>
  <c r="O364" i="2" s="1"/>
  <c r="M262" i="2"/>
  <c r="O262" i="2" s="1"/>
  <c r="M58" i="2"/>
  <c r="O58" i="2" s="1"/>
  <c r="M162" i="2"/>
  <c r="O162" i="2" s="1"/>
  <c r="M360" i="2"/>
  <c r="O360" i="2" s="1"/>
  <c r="M417" i="2"/>
  <c r="O417" i="2" s="1"/>
  <c r="M304" i="2"/>
  <c r="O304" i="2" s="1"/>
  <c r="M460" i="2"/>
  <c r="O460" i="2" s="1"/>
  <c r="M356" i="2"/>
  <c r="O356" i="2" s="1"/>
  <c r="M457" i="2"/>
  <c r="O457" i="2" s="1"/>
  <c r="M301" i="2"/>
  <c r="O301" i="2" s="1"/>
  <c r="M354" i="2"/>
  <c r="O354" i="2" s="1"/>
  <c r="M255" i="2"/>
  <c r="O255" i="2" s="1"/>
  <c r="M47" i="2"/>
  <c r="O47" i="2" s="1"/>
  <c r="M154" i="2"/>
  <c r="O154" i="2" s="1"/>
  <c r="M408" i="2"/>
  <c r="O408" i="2" s="1"/>
  <c r="M406" i="2"/>
  <c r="O406" i="2" s="1"/>
  <c r="M101" i="2"/>
  <c r="O101" i="2" s="1"/>
  <c r="M197" i="2"/>
  <c r="O197" i="2" s="1"/>
  <c r="M196" i="2"/>
  <c r="O196" i="2" s="1"/>
  <c r="M447" i="2"/>
  <c r="O447" i="2" s="1"/>
  <c r="M194" i="2"/>
  <c r="O194" i="2" s="1"/>
  <c r="M399" i="2"/>
  <c r="O399" i="2" s="1"/>
  <c r="M150" i="2"/>
  <c r="O150" i="2" s="1"/>
  <c r="M38" i="2"/>
  <c r="O38" i="2" s="1"/>
  <c r="M244" i="2"/>
  <c r="O244" i="2" s="1"/>
  <c r="M491" i="2"/>
  <c r="O491" i="2" s="1"/>
  <c r="M146" i="2"/>
  <c r="O146" i="2" s="1"/>
  <c r="M240" i="2"/>
  <c r="O240" i="2" s="1"/>
  <c r="M188" i="2"/>
  <c r="O188" i="2" s="1"/>
  <c r="M489" i="2"/>
  <c r="O489" i="2" s="1"/>
  <c r="M33" i="2"/>
  <c r="O33" i="2" s="1"/>
  <c r="M441" i="2"/>
  <c r="O441" i="2" s="1"/>
  <c r="M184" i="2"/>
  <c r="O184" i="2" s="1"/>
  <c r="M87" i="2"/>
  <c r="O87" i="2" s="1"/>
  <c r="M236" i="2"/>
  <c r="O236" i="2" s="1"/>
  <c r="M283" i="2"/>
  <c r="O283" i="2" s="1"/>
  <c r="M281" i="2"/>
  <c r="O281" i="2" s="1"/>
  <c r="M439" i="2"/>
  <c r="O439" i="2" s="1"/>
  <c r="M181" i="2"/>
  <c r="O181" i="2" s="1"/>
  <c r="M381" i="2"/>
  <c r="O381" i="2" s="1"/>
  <c r="M76" i="2"/>
  <c r="O76" i="2" s="1"/>
  <c r="M230" i="2"/>
  <c r="O230" i="2" s="1"/>
  <c r="M228" i="2"/>
  <c r="O228" i="2" s="1"/>
  <c r="M433" i="2"/>
  <c r="O433" i="2" s="1"/>
  <c r="M24" i="2"/>
  <c r="O24" i="2" s="1"/>
  <c r="M378" i="2"/>
  <c r="O378" i="2" s="1"/>
  <c r="M71" i="2"/>
  <c r="O71" i="2" s="1"/>
  <c r="M21" i="2"/>
  <c r="O21" i="2" s="1"/>
  <c r="M321" i="2"/>
  <c r="O321" i="2" s="1"/>
  <c r="M426" i="2"/>
  <c r="O426" i="2" s="1"/>
  <c r="M217" i="2"/>
  <c r="O217" i="2" s="1"/>
  <c r="M473" i="2"/>
  <c r="O473" i="2" s="1"/>
  <c r="M215" i="2"/>
  <c r="O215" i="2" s="1"/>
  <c r="M68" i="2"/>
  <c r="O68" i="2" s="1"/>
  <c r="M423" i="2"/>
  <c r="O423" i="2" s="1"/>
  <c r="M469" i="2"/>
  <c r="O469" i="2" s="1"/>
  <c r="M271" i="2"/>
  <c r="O271" i="2" s="1"/>
  <c r="M315" i="2"/>
  <c r="O315" i="2" s="1"/>
  <c r="M266" i="2"/>
  <c r="O266" i="2" s="1"/>
  <c r="M114" i="2"/>
  <c r="O114" i="2" s="1"/>
  <c r="M369" i="2"/>
  <c r="O369" i="2" s="1"/>
  <c r="M420" i="2"/>
  <c r="O420" i="2" s="1"/>
  <c r="M63" i="2"/>
  <c r="O63" i="2" s="1"/>
  <c r="M310" i="2"/>
  <c r="O310" i="2" s="1"/>
  <c r="M8" i="2"/>
  <c r="O8" i="2" s="1"/>
  <c r="M6" i="2"/>
  <c r="O6" i="2" s="1"/>
  <c r="M305" i="2"/>
  <c r="O305" i="2" s="1"/>
  <c r="M54" i="2"/>
  <c r="O54" i="2" s="1"/>
  <c r="M158" i="2"/>
  <c r="O158" i="2" s="1"/>
  <c r="M53" i="2"/>
  <c r="O53" i="2" s="1"/>
  <c r="M355" i="2"/>
  <c r="O355" i="2" s="1"/>
  <c r="M205" i="2"/>
  <c r="O205" i="2" s="1"/>
  <c r="M257" i="2"/>
  <c r="O257" i="2" s="1"/>
  <c r="M353" i="2"/>
  <c r="O353" i="2" s="1"/>
  <c r="M453" i="2"/>
  <c r="O453" i="2" s="1"/>
  <c r="M451" i="2"/>
  <c r="O451" i="2" s="1"/>
  <c r="M348" i="2"/>
  <c r="O348" i="2" s="1"/>
  <c r="M200" i="2"/>
  <c r="O200" i="2" s="1"/>
  <c r="M103" i="2"/>
  <c r="O103" i="2" s="1"/>
  <c r="M198" i="2"/>
  <c r="O198" i="2" s="1"/>
  <c r="M44" i="2"/>
  <c r="O44" i="2" s="1"/>
  <c r="M294" i="2"/>
  <c r="O294" i="2" s="1"/>
  <c r="M42" i="2"/>
  <c r="O42" i="2" s="1"/>
  <c r="M402" i="2"/>
  <c r="O402" i="2" s="1"/>
  <c r="M97" i="2"/>
  <c r="O97" i="2" s="1"/>
  <c r="M40" i="2"/>
  <c r="O40" i="2" s="1"/>
  <c r="M37" i="2"/>
  <c r="O37" i="2" s="1"/>
  <c r="M243" i="2"/>
  <c r="O243" i="2" s="1"/>
  <c r="M340" i="2"/>
  <c r="O340" i="2" s="1"/>
  <c r="M392" i="2"/>
  <c r="O392" i="2" s="1"/>
  <c r="M94" i="2"/>
  <c r="O94" i="2" s="1"/>
  <c r="M187" i="2"/>
  <c r="O187" i="2" s="1"/>
  <c r="M333" i="2"/>
  <c r="O333" i="2" s="1"/>
  <c r="M145" i="2"/>
  <c r="O145" i="2" s="1"/>
  <c r="M90" i="2"/>
  <c r="O90" i="2" s="1"/>
  <c r="M88" i="2"/>
  <c r="O88" i="2" s="1"/>
  <c r="M86" i="2"/>
  <c r="O86" i="2" s="1"/>
  <c r="M487" i="2"/>
  <c r="O487" i="2" s="1"/>
  <c r="M83" i="2"/>
  <c r="O83" i="2" s="1"/>
  <c r="M486" i="2"/>
  <c r="O486" i="2" s="1"/>
  <c r="M137" i="2"/>
  <c r="O137" i="2" s="1"/>
  <c r="M328" i="2"/>
  <c r="O328" i="2" s="1"/>
  <c r="M78" i="2"/>
  <c r="O78" i="2" s="1"/>
  <c r="M436" i="2"/>
  <c r="O436" i="2" s="1"/>
  <c r="M28" i="2"/>
  <c r="O28" i="2" s="1"/>
  <c r="M227" i="2"/>
  <c r="O227" i="2" s="1"/>
  <c r="M177" i="2"/>
  <c r="O177" i="2" s="1"/>
  <c r="M431" i="2"/>
  <c r="O431" i="2" s="1"/>
  <c r="M72" i="2"/>
  <c r="O72" i="2" s="1"/>
  <c r="M478" i="2"/>
  <c r="O478" i="2" s="1"/>
  <c r="M377" i="2"/>
  <c r="O377" i="2" s="1"/>
  <c r="M19" i="2"/>
  <c r="O19" i="2" s="1"/>
  <c r="M17" i="2"/>
  <c r="O17" i="2" s="1"/>
  <c r="M216" i="2"/>
  <c r="O216" i="2" s="1"/>
  <c r="M70" i="2"/>
  <c r="O70" i="2" s="1"/>
  <c r="M424" i="2"/>
  <c r="O424" i="2" s="1"/>
  <c r="M14" i="2"/>
  <c r="O14" i="2" s="1"/>
  <c r="M169" i="2"/>
  <c r="O169" i="2" s="1"/>
  <c r="M67" i="2"/>
  <c r="O67" i="2" s="1"/>
  <c r="M371" i="2"/>
  <c r="O371" i="2" s="1"/>
  <c r="M2" i="2"/>
  <c r="O2" i="2" s="1"/>
  <c r="M466" i="2"/>
  <c r="O466" i="2" s="1"/>
  <c r="M465" i="2"/>
  <c r="O465" i="2" s="1"/>
  <c r="M111" i="2"/>
  <c r="O111" i="2" s="1"/>
  <c r="M166" i="2"/>
  <c r="O166" i="2" s="1"/>
  <c r="M363" i="2"/>
  <c r="O363" i="2" s="1"/>
  <c r="M10" i="2"/>
  <c r="O10" i="2" s="1"/>
  <c r="M308" i="2"/>
  <c r="O308" i="2" s="1"/>
  <c r="M307" i="2"/>
  <c r="O307" i="2" s="1"/>
  <c r="M462" i="2"/>
  <c r="O462" i="2" s="1"/>
  <c r="M5" i="2"/>
  <c r="O5" i="2" s="1"/>
  <c r="M258" i="2"/>
  <c r="O258" i="2" s="1"/>
  <c r="M459" i="2"/>
  <c r="O459" i="2" s="1"/>
  <c r="M414" i="2"/>
  <c r="O414" i="2" s="1"/>
  <c r="M52" i="2"/>
  <c r="O52" i="2" s="1"/>
  <c r="M300" i="2"/>
  <c r="O300" i="2" s="1"/>
  <c r="M498" i="2"/>
  <c r="O498" i="2" s="1"/>
  <c r="M49" i="2"/>
  <c r="O49" i="2" s="1"/>
  <c r="M254" i="2"/>
  <c r="O254" i="2" s="1"/>
  <c r="M410" i="2"/>
  <c r="O410" i="2" s="1"/>
  <c r="M252" i="2"/>
  <c r="O252" i="2" s="1"/>
  <c r="M102" i="2"/>
  <c r="O102" i="2" s="1"/>
  <c r="M497" i="2"/>
  <c r="O497" i="2" s="1"/>
  <c r="M251" i="2"/>
  <c r="O251" i="2" s="1"/>
  <c r="M293" i="2"/>
  <c r="O293" i="2" s="1"/>
  <c r="M344" i="2"/>
  <c r="O344" i="2" s="1"/>
  <c r="M401" i="2"/>
  <c r="O401" i="2" s="1"/>
  <c r="M398" i="2"/>
  <c r="O398" i="2" s="1"/>
  <c r="M397" i="2"/>
  <c r="O397" i="2" s="1"/>
  <c r="M445" i="2"/>
  <c r="O445" i="2" s="1"/>
  <c r="M242" i="2"/>
  <c r="O242" i="2" s="1"/>
  <c r="M190" i="2"/>
  <c r="O190" i="2" s="1"/>
  <c r="M490" i="2"/>
  <c r="O490" i="2" s="1"/>
  <c r="M337" i="2"/>
  <c r="O337" i="2" s="1"/>
  <c r="M390" i="2"/>
  <c r="O390" i="2" s="1"/>
  <c r="M185" i="2"/>
  <c r="O185" i="2" s="1"/>
  <c r="M144" i="2"/>
  <c r="O144" i="2" s="1"/>
  <c r="M387" i="2"/>
  <c r="O387" i="2" s="1"/>
  <c r="M286" i="2"/>
  <c r="O286" i="2" s="1"/>
  <c r="M330" i="2"/>
  <c r="O330" i="2" s="1"/>
  <c r="M235" i="2"/>
  <c r="O235" i="2" s="1"/>
  <c r="M282" i="2"/>
  <c r="O282" i="2" s="1"/>
  <c r="M82" i="2"/>
  <c r="O82" i="2" s="1"/>
  <c r="M279" i="2"/>
  <c r="O279" i="2" s="1"/>
  <c r="M437" i="2"/>
  <c r="O437" i="2" s="1"/>
  <c r="M77" i="2"/>
  <c r="O77" i="2" s="1"/>
  <c r="M133" i="2"/>
  <c r="O133" i="2" s="1"/>
  <c r="M379" i="2"/>
  <c r="O379" i="2" s="1"/>
  <c r="M226" i="2"/>
  <c r="O226" i="2" s="1"/>
  <c r="M73" i="2"/>
  <c r="O73" i="2" s="1"/>
  <c r="M276" i="2"/>
  <c r="O276" i="2" s="1"/>
  <c r="M429" i="2"/>
  <c r="O429" i="2" s="1"/>
  <c r="M477" i="2"/>
  <c r="O477" i="2" s="1"/>
  <c r="M476" i="2"/>
  <c r="O476" i="2" s="1"/>
  <c r="M274" i="2"/>
  <c r="O274" i="2" s="1"/>
  <c r="M16" i="2"/>
  <c r="O16" i="2" s="1"/>
  <c r="M174" i="2"/>
  <c r="O174" i="2" s="1"/>
  <c r="M172" i="2"/>
  <c r="O172" i="2" s="1"/>
  <c r="M171" i="2"/>
  <c r="O171" i="2" s="1"/>
  <c r="M373" i="2"/>
  <c r="O373" i="2" s="1"/>
  <c r="M13" i="2"/>
  <c r="O13" i="2" s="1"/>
  <c r="M468" i="2"/>
  <c r="O468" i="2" s="1"/>
  <c r="M118" i="2"/>
  <c r="O118" i="2" s="1"/>
  <c r="M269" i="2"/>
  <c r="O269" i="2" s="1"/>
  <c r="M370" i="2"/>
  <c r="O370" i="2" s="1"/>
  <c r="M208" i="2"/>
  <c r="O208" i="2" s="1"/>
  <c r="M265" i="2"/>
  <c r="O265" i="2" s="1"/>
  <c r="M165" i="2"/>
  <c r="O165" i="2" s="1"/>
  <c r="M62" i="2"/>
  <c r="O62" i="2" s="1"/>
  <c r="M60" i="2"/>
  <c r="O60" i="2" s="1"/>
  <c r="M163" i="2"/>
  <c r="O163" i="2" s="1"/>
  <c r="M207" i="2"/>
  <c r="O207" i="2" s="1"/>
  <c r="M259" i="2"/>
  <c r="O259" i="2" s="1"/>
  <c r="M159" i="2"/>
  <c r="O159" i="2" s="1"/>
  <c r="M358" i="2"/>
  <c r="O358" i="2" s="1"/>
  <c r="I16" i="1"/>
  <c r="I18" i="1" s="1"/>
  <c r="S18" i="2"/>
  <c r="I19" i="1" l="1"/>
  <c r="I1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CB373A-F68E-44A9-8622-2DACCB96E3A6}" keepAlive="1" name="Query - customers" description="Connection to the 'customers' query in the workbook." type="5" refreshedVersion="7" background="1" saveData="1">
    <dbPr connection="Provider=Microsoft.Mashup.OleDb.1;Data Source=$Workbook$;Location=customers;Extended Properties=&quot;&quot;" command="SELECT * FROM [custom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<sst xmlns="http://schemas.openxmlformats.org/spreadsheetml/2006/main" count="3071" uniqueCount="1047">
  <si>
    <t>CustomerID</t>
  </si>
  <si>
    <t>Name</t>
  </si>
  <si>
    <t>Gender</t>
  </si>
  <si>
    <t>Age</t>
  </si>
  <si>
    <t>Region</t>
  </si>
  <si>
    <t>Occupation</t>
  </si>
  <si>
    <t>Income</t>
  </si>
  <si>
    <t>Customer_Segment</t>
  </si>
  <si>
    <t>Join_Date</t>
  </si>
  <si>
    <t>CUST0001</t>
  </si>
  <si>
    <t>Mrs. Deborah Dominguez MD</t>
  </si>
  <si>
    <t>Male</t>
  </si>
  <si>
    <t>North</t>
  </si>
  <si>
    <t>Doctor</t>
  </si>
  <si>
    <t>Retail</t>
  </si>
  <si>
    <t>CUST0002</t>
  </si>
  <si>
    <t>Erin Martinez</t>
  </si>
  <si>
    <t>Female</t>
  </si>
  <si>
    <t>East</t>
  </si>
  <si>
    <t>Trader</t>
  </si>
  <si>
    <t>Corporate</t>
  </si>
  <si>
    <t>CUST0003</t>
  </si>
  <si>
    <t>Amanda Harris</t>
  </si>
  <si>
    <t>Teacher</t>
  </si>
  <si>
    <t>Private</t>
  </si>
  <si>
    <t>CUST0004</t>
  </si>
  <si>
    <t>Candice Palmer</t>
  </si>
  <si>
    <t>Banker</t>
  </si>
  <si>
    <t>CUST0005</t>
  </si>
  <si>
    <t>Sandra Davis</t>
  </si>
  <si>
    <t>West</t>
  </si>
  <si>
    <t>Student</t>
  </si>
  <si>
    <t>CUST0006</t>
  </si>
  <si>
    <t>Vanessa Peterson</t>
  </si>
  <si>
    <t>South</t>
  </si>
  <si>
    <t>CUST0007</t>
  </si>
  <si>
    <t>Tyler Fischer</t>
  </si>
  <si>
    <t>Engineer</t>
  </si>
  <si>
    <t>CUST0008</t>
  </si>
  <si>
    <t>William Horton</t>
  </si>
  <si>
    <t>CUST0009</t>
  </si>
  <si>
    <t>Donna Williams</t>
  </si>
  <si>
    <t>Retired</t>
  </si>
  <si>
    <t>CUST0010</t>
  </si>
  <si>
    <t>Mary Casey</t>
  </si>
  <si>
    <t>CUST0011</t>
  </si>
  <si>
    <t>Kevin Phillips</t>
  </si>
  <si>
    <t>CUST0012</t>
  </si>
  <si>
    <t>Michael Richard</t>
  </si>
  <si>
    <t>CUST0013</t>
  </si>
  <si>
    <t>Jaime Davis MD</t>
  </si>
  <si>
    <t>CUST0014</t>
  </si>
  <si>
    <t>Eric Peterson</t>
  </si>
  <si>
    <t>CUST0015</t>
  </si>
  <si>
    <t>Ms. Renee Cardenas PhD</t>
  </si>
  <si>
    <t>CUST0016</t>
  </si>
  <si>
    <t>Ashlee Baird</t>
  </si>
  <si>
    <t>CUST0017</t>
  </si>
  <si>
    <t>Michael Conner</t>
  </si>
  <si>
    <t>CUST0018</t>
  </si>
  <si>
    <t>Jeff Koch</t>
  </si>
  <si>
    <t>CUST0019</t>
  </si>
  <si>
    <t>Melissa Clark</t>
  </si>
  <si>
    <t>CUST0020</t>
  </si>
  <si>
    <t>Janice Scott</t>
  </si>
  <si>
    <t>CUST0021</t>
  </si>
  <si>
    <t>Elizabeth Smith</t>
  </si>
  <si>
    <t>CUST0022</t>
  </si>
  <si>
    <t>Jodi Burns</t>
  </si>
  <si>
    <t>CUST0023</t>
  </si>
  <si>
    <t>Robert Robertson</t>
  </si>
  <si>
    <t>CUST0024</t>
  </si>
  <si>
    <t>Curtis Scott</t>
  </si>
  <si>
    <t>CUST0025</t>
  </si>
  <si>
    <t>Cindy Parks</t>
  </si>
  <si>
    <t>CUST0026</t>
  </si>
  <si>
    <t>Charles Fields</t>
  </si>
  <si>
    <t>CUST0027</t>
  </si>
  <si>
    <t>Michael Murray MD</t>
  </si>
  <si>
    <t>CUST0028</t>
  </si>
  <si>
    <t>Edward Haynes</t>
  </si>
  <si>
    <t>CUST0029</t>
  </si>
  <si>
    <t>James Allen</t>
  </si>
  <si>
    <t>CUST0030</t>
  </si>
  <si>
    <t>Angela Robinson</t>
  </si>
  <si>
    <t>CUST0031</t>
  </si>
  <si>
    <t>Michelle Day</t>
  </si>
  <si>
    <t>CUST0032</t>
  </si>
  <si>
    <t>Steven Walker</t>
  </si>
  <si>
    <t>CUST0033</t>
  </si>
  <si>
    <t>Lindsey Christensen</t>
  </si>
  <si>
    <t>CUST0034</t>
  </si>
  <si>
    <t>Brooke Carlson</t>
  </si>
  <si>
    <t>CUST0035</t>
  </si>
  <si>
    <t>Kevin Marshall</t>
  </si>
  <si>
    <t>CUST0036</t>
  </si>
  <si>
    <t>Bradley Moore</t>
  </si>
  <si>
    <t>CUST0037</t>
  </si>
  <si>
    <t>Dawn Navarro</t>
  </si>
  <si>
    <t>CUST0038</t>
  </si>
  <si>
    <t>Adam Garcia</t>
  </si>
  <si>
    <t>CUST0039</t>
  </si>
  <si>
    <t>Jorge James</t>
  </si>
  <si>
    <t>CUST0040</t>
  </si>
  <si>
    <t>Adam Montgomery</t>
  </si>
  <si>
    <t>CUST0041</t>
  </si>
  <si>
    <t>Dr. Nicole Mendez</t>
  </si>
  <si>
    <t>CUST0042</t>
  </si>
  <si>
    <t>Joseph Owens</t>
  </si>
  <si>
    <t>CUST0043</t>
  </si>
  <si>
    <t>Stephanie Ashley</t>
  </si>
  <si>
    <t>CUST0044</t>
  </si>
  <si>
    <t>Regina Harris</t>
  </si>
  <si>
    <t>CUST0045</t>
  </si>
  <si>
    <t>Ashley Miller</t>
  </si>
  <si>
    <t>CUST0046</t>
  </si>
  <si>
    <t>Keith Watson</t>
  </si>
  <si>
    <t>CUST0047</t>
  </si>
  <si>
    <t>Patricia Schneider</t>
  </si>
  <si>
    <t>CUST0048</t>
  </si>
  <si>
    <t>Deanna Watson</t>
  </si>
  <si>
    <t>CUST0049</t>
  </si>
  <si>
    <t>Samantha Davis</t>
  </si>
  <si>
    <t>CUST0050</t>
  </si>
  <si>
    <t>Michele Kim</t>
  </si>
  <si>
    <t>CUST0051</t>
  </si>
  <si>
    <t>Daniel Logan</t>
  </si>
  <si>
    <t>CUST0052</t>
  </si>
  <si>
    <t>Kimberly Valencia</t>
  </si>
  <si>
    <t>CUST0053</t>
  </si>
  <si>
    <t>Mrs. Nicole Fitzpatrick</t>
  </si>
  <si>
    <t>CUST0054</t>
  </si>
  <si>
    <t>Carmen Thomas</t>
  </si>
  <si>
    <t>CUST0055</t>
  </si>
  <si>
    <t>Darius Garcia</t>
  </si>
  <si>
    <t>CUST0056</t>
  </si>
  <si>
    <t>Jackie West</t>
  </si>
  <si>
    <t>CUST0057</t>
  </si>
  <si>
    <t>Brandy Murphy</t>
  </si>
  <si>
    <t>CUST0058</t>
  </si>
  <si>
    <t>Rhonda Charles</t>
  </si>
  <si>
    <t>CUST0059</t>
  </si>
  <si>
    <t>Matthew Sanchez</t>
  </si>
  <si>
    <t>CUST0060</t>
  </si>
  <si>
    <t>Meghan Le</t>
  </si>
  <si>
    <t>CUST0061</t>
  </si>
  <si>
    <t>Ricky Fisher</t>
  </si>
  <si>
    <t>CUST0062</t>
  </si>
  <si>
    <t>Tony Bell</t>
  </si>
  <si>
    <t>CUST0063</t>
  </si>
  <si>
    <t>Matthew Ruiz</t>
  </si>
  <si>
    <t>CUST0064</t>
  </si>
  <si>
    <t>Joshua White</t>
  </si>
  <si>
    <t>CUST0065</t>
  </si>
  <si>
    <t>Crystal Smith</t>
  </si>
  <si>
    <t>CUST0066</t>
  </si>
  <si>
    <t>Felicia Nelson</t>
  </si>
  <si>
    <t>CUST0067</t>
  </si>
  <si>
    <t>Jessica Williams</t>
  </si>
  <si>
    <t>CUST0068</t>
  </si>
  <si>
    <t>Barbara Gonzalez</t>
  </si>
  <si>
    <t>CUST0069</t>
  </si>
  <si>
    <t>Amanda Beck</t>
  </si>
  <si>
    <t>CUST0070</t>
  </si>
  <si>
    <t>Bob Stout</t>
  </si>
  <si>
    <t>CUST0071</t>
  </si>
  <si>
    <t>Ashley Johnson</t>
  </si>
  <si>
    <t>CUST0072</t>
  </si>
  <si>
    <t>Billy Hendrix Jr.</t>
  </si>
  <si>
    <t>CUST0073</t>
  </si>
  <si>
    <t>Sarah Brown</t>
  </si>
  <si>
    <t>CUST0074</t>
  </si>
  <si>
    <t>Christopher Chapman</t>
  </si>
  <si>
    <t>CUST0075</t>
  </si>
  <si>
    <t>Stephen Jacobs</t>
  </si>
  <si>
    <t>CUST0076</t>
  </si>
  <si>
    <t>Pamela Johnson</t>
  </si>
  <si>
    <t>CUST0077</t>
  </si>
  <si>
    <t>Bryan Butler</t>
  </si>
  <si>
    <t>CUST0078</t>
  </si>
  <si>
    <t>Jenna Butler</t>
  </si>
  <si>
    <t>CUST0079</t>
  </si>
  <si>
    <t>Richard Bennett</t>
  </si>
  <si>
    <t>CUST0080</t>
  </si>
  <si>
    <t>Kevin Young</t>
  </si>
  <si>
    <t>CUST0081</t>
  </si>
  <si>
    <t>Taylor Perkins</t>
  </si>
  <si>
    <t>CUST0082</t>
  </si>
  <si>
    <t>Marcus Miller</t>
  </si>
  <si>
    <t>CUST0083</t>
  </si>
  <si>
    <t>Joseph Burns</t>
  </si>
  <si>
    <t>CUST0084</t>
  </si>
  <si>
    <t>Carlos Watson</t>
  </si>
  <si>
    <t>CUST0085</t>
  </si>
  <si>
    <t>John Ruiz</t>
  </si>
  <si>
    <t>CUST0086</t>
  </si>
  <si>
    <t>Ashley Lewis</t>
  </si>
  <si>
    <t>CUST0087</t>
  </si>
  <si>
    <t>Jack Coleman</t>
  </si>
  <si>
    <t>CUST0088</t>
  </si>
  <si>
    <t>Amanda Hall</t>
  </si>
  <si>
    <t>CUST0089</t>
  </si>
  <si>
    <t>Elizabeth Brown</t>
  </si>
  <si>
    <t>CUST0090</t>
  </si>
  <si>
    <t>Edward Ramirez</t>
  </si>
  <si>
    <t>CUST0091</t>
  </si>
  <si>
    <t>Christopher Smith</t>
  </si>
  <si>
    <t>CUST0092</t>
  </si>
  <si>
    <t>Amanda Nelson</t>
  </si>
  <si>
    <t>CUST0093</t>
  </si>
  <si>
    <t>Miguel Rodriguez</t>
  </si>
  <si>
    <t>CUST0094</t>
  </si>
  <si>
    <t>Timothy Gutierrez</t>
  </si>
  <si>
    <t>CUST0095</t>
  </si>
  <si>
    <t>Christopher Miller</t>
  </si>
  <si>
    <t>CUST0096</t>
  </si>
  <si>
    <t>Scott Bailey</t>
  </si>
  <si>
    <t>CUST0097</t>
  </si>
  <si>
    <t>Danielle Newman</t>
  </si>
  <si>
    <t>CUST0098</t>
  </si>
  <si>
    <t>Jeremy Jones</t>
  </si>
  <si>
    <t>CUST0099</t>
  </si>
  <si>
    <t>Alexis Avila</t>
  </si>
  <si>
    <t>CUST0100</t>
  </si>
  <si>
    <t>Leslie Buchanan</t>
  </si>
  <si>
    <t>CUST0101</t>
  </si>
  <si>
    <t>Robert Wright</t>
  </si>
  <si>
    <t>CUST0102</t>
  </si>
  <si>
    <t>Patrick Moore</t>
  </si>
  <si>
    <t>CUST0103</t>
  </si>
  <si>
    <t>Donna Perkins</t>
  </si>
  <si>
    <t>CUST0104</t>
  </si>
  <si>
    <t>Matthew Palmer</t>
  </si>
  <si>
    <t>CUST0105</t>
  </si>
  <si>
    <t>Eric Mayer</t>
  </si>
  <si>
    <t>CUST0106</t>
  </si>
  <si>
    <t>Linda Lopez</t>
  </si>
  <si>
    <t>CUST0107</t>
  </si>
  <si>
    <t>Andrew Flynn</t>
  </si>
  <si>
    <t>CUST0108</t>
  </si>
  <si>
    <t>Carmen Graham</t>
  </si>
  <si>
    <t>CUST0109</t>
  </si>
  <si>
    <t>Emily Scott</t>
  </si>
  <si>
    <t>CUST0110</t>
  </si>
  <si>
    <t>Jose Decker</t>
  </si>
  <si>
    <t>CUST0111</t>
  </si>
  <si>
    <t>Anita White</t>
  </si>
  <si>
    <t>CUST0112</t>
  </si>
  <si>
    <t>Daniel Adams</t>
  </si>
  <si>
    <t>CUST0113</t>
  </si>
  <si>
    <t>Anthony Ramos</t>
  </si>
  <si>
    <t>CUST0114</t>
  </si>
  <si>
    <t>Megan Proctor</t>
  </si>
  <si>
    <t>CUST0115</t>
  </si>
  <si>
    <t>Sarah Guzman</t>
  </si>
  <si>
    <t>CUST0116</t>
  </si>
  <si>
    <t>Guy Hughes</t>
  </si>
  <si>
    <t>CUST0117</t>
  </si>
  <si>
    <t>Heidi Sharp</t>
  </si>
  <si>
    <t>CUST0118</t>
  </si>
  <si>
    <t>Shawn Randolph</t>
  </si>
  <si>
    <t>CUST0119</t>
  </si>
  <si>
    <t>Valerie Kelley</t>
  </si>
  <si>
    <t>CUST0120</t>
  </si>
  <si>
    <t>Sherri Webb</t>
  </si>
  <si>
    <t>CUST0121</t>
  </si>
  <si>
    <t>Mary Cole</t>
  </si>
  <si>
    <t>CUST0122</t>
  </si>
  <si>
    <t>Mariah Hernandez</t>
  </si>
  <si>
    <t>CUST0123</t>
  </si>
  <si>
    <t>Kerry Frazier</t>
  </si>
  <si>
    <t>CUST0124</t>
  </si>
  <si>
    <t>David Smith</t>
  </si>
  <si>
    <t>CUST0125</t>
  </si>
  <si>
    <t>Juan Rodriguez</t>
  </si>
  <si>
    <t>CUST0126</t>
  </si>
  <si>
    <t>Jessica Walker</t>
  </si>
  <si>
    <t>CUST0127</t>
  </si>
  <si>
    <t>Jennifer Watkins DDS</t>
  </si>
  <si>
    <t>CUST0128</t>
  </si>
  <si>
    <t>Jessica Ward</t>
  </si>
  <si>
    <t>CUST0129</t>
  </si>
  <si>
    <t>Jeanette Greene</t>
  </si>
  <si>
    <t>CUST0130</t>
  </si>
  <si>
    <t>Michael Jensen</t>
  </si>
  <si>
    <t>CUST0131</t>
  </si>
  <si>
    <t>Michael Velasquez</t>
  </si>
  <si>
    <t>CUST0132</t>
  </si>
  <si>
    <t>Kendra Diaz</t>
  </si>
  <si>
    <t>CUST0133</t>
  </si>
  <si>
    <t>Lydia Ford</t>
  </si>
  <si>
    <t>CUST0134</t>
  </si>
  <si>
    <t>Sherry Guerrero</t>
  </si>
  <si>
    <t>CUST0135</t>
  </si>
  <si>
    <t>Dr. Sarah Perez</t>
  </si>
  <si>
    <t>CUST0136</t>
  </si>
  <si>
    <t>Andrea Taylor</t>
  </si>
  <si>
    <t>CUST0137</t>
  </si>
  <si>
    <t>Jamie Perry</t>
  </si>
  <si>
    <t>CUST0138</t>
  </si>
  <si>
    <t>Jacqueline Murphy</t>
  </si>
  <si>
    <t>CUST0139</t>
  </si>
  <si>
    <t>Julie Lynch</t>
  </si>
  <si>
    <t>CUST0140</t>
  </si>
  <si>
    <t>Corey Wilson</t>
  </si>
  <si>
    <t>CUST0141</t>
  </si>
  <si>
    <t>Nicole Huynh</t>
  </si>
  <si>
    <t>CUST0142</t>
  </si>
  <si>
    <t>Charles Chapman</t>
  </si>
  <si>
    <t>CUST0143</t>
  </si>
  <si>
    <t>Jamie Spencer</t>
  </si>
  <si>
    <t>CUST0144</t>
  </si>
  <si>
    <t>Philip Ochoa</t>
  </si>
  <si>
    <t>CUST0145</t>
  </si>
  <si>
    <t>Albert Jones</t>
  </si>
  <si>
    <t>CUST0146</t>
  </si>
  <si>
    <t>Veronica Mullins</t>
  </si>
  <si>
    <t>CUST0147</t>
  </si>
  <si>
    <t>Christina Wood</t>
  </si>
  <si>
    <t>CUST0148</t>
  </si>
  <si>
    <t>Thomas Fowler</t>
  </si>
  <si>
    <t>CUST0149</t>
  </si>
  <si>
    <t>Nicholas Hicks</t>
  </si>
  <si>
    <t>CUST0150</t>
  </si>
  <si>
    <t>Abigail Allen</t>
  </si>
  <si>
    <t>CUST0151</t>
  </si>
  <si>
    <t>Makayla Sawyer</t>
  </si>
  <si>
    <t>CUST0152</t>
  </si>
  <si>
    <t>Eric Gomez</t>
  </si>
  <si>
    <t>CUST0153</t>
  </si>
  <si>
    <t>Patrick Pope</t>
  </si>
  <si>
    <t>CUST0154</t>
  </si>
  <si>
    <t>Kristen Ross</t>
  </si>
  <si>
    <t>CUST0155</t>
  </si>
  <si>
    <t>James Ewing DDS</t>
  </si>
  <si>
    <t>CUST0156</t>
  </si>
  <si>
    <t>Sara Morris</t>
  </si>
  <si>
    <t>CUST0157</t>
  </si>
  <si>
    <t>Samantha Conway</t>
  </si>
  <si>
    <t>CUST0158</t>
  </si>
  <si>
    <t>Michael Ward</t>
  </si>
  <si>
    <t>CUST0159</t>
  </si>
  <si>
    <t>Stacey Poole</t>
  </si>
  <si>
    <t>CUST0160</t>
  </si>
  <si>
    <t>Rachel Rivera PhD</t>
  </si>
  <si>
    <t>CUST0161</t>
  </si>
  <si>
    <t>David Sanders</t>
  </si>
  <si>
    <t>CUST0162</t>
  </si>
  <si>
    <t>Lauren Lutz</t>
  </si>
  <si>
    <t>CUST0163</t>
  </si>
  <si>
    <t>Nathan Taylor</t>
  </si>
  <si>
    <t>CUST0164</t>
  </si>
  <si>
    <t>Hannah Brown</t>
  </si>
  <si>
    <t>CUST0165</t>
  </si>
  <si>
    <t>Jeffrey Golden</t>
  </si>
  <si>
    <t>CUST0166</t>
  </si>
  <si>
    <t>Julian Thomas</t>
  </si>
  <si>
    <t>CUST0167</t>
  </si>
  <si>
    <t>Paula Brown</t>
  </si>
  <si>
    <t>CUST0168</t>
  </si>
  <si>
    <t>Whitney Hampton</t>
  </si>
  <si>
    <t>CUST0169</t>
  </si>
  <si>
    <t>Timothy Lyons</t>
  </si>
  <si>
    <t>CUST0170</t>
  </si>
  <si>
    <t>Mason Swanson</t>
  </si>
  <si>
    <t>CUST0171</t>
  </si>
  <si>
    <t>Wendy Hull</t>
  </si>
  <si>
    <t>CUST0172</t>
  </si>
  <si>
    <t>Kevin Castillo</t>
  </si>
  <si>
    <t>CUST0173</t>
  </si>
  <si>
    <t>David Wilson</t>
  </si>
  <si>
    <t>CUST0174</t>
  </si>
  <si>
    <t>Evan Holt</t>
  </si>
  <si>
    <t>CUST0175</t>
  </si>
  <si>
    <t>Nancy Hoffman</t>
  </si>
  <si>
    <t>CUST0176</t>
  </si>
  <si>
    <t>Barbara Fisher</t>
  </si>
  <si>
    <t>CUST0177</t>
  </si>
  <si>
    <t>Chad Walsh</t>
  </si>
  <si>
    <t>CUST0178</t>
  </si>
  <si>
    <t>Joseph Wiley</t>
  </si>
  <si>
    <t>CUST0179</t>
  </si>
  <si>
    <t>Deborah Fisher</t>
  </si>
  <si>
    <t>CUST0180</t>
  </si>
  <si>
    <t>Krista Williams</t>
  </si>
  <si>
    <t>CUST0181</t>
  </si>
  <si>
    <t>Terry Mercer</t>
  </si>
  <si>
    <t>CUST0182</t>
  </si>
  <si>
    <t>Katie Padilla</t>
  </si>
  <si>
    <t>CUST0183</t>
  </si>
  <si>
    <t>Victor Thomas</t>
  </si>
  <si>
    <t>CUST0184</t>
  </si>
  <si>
    <t>Christopher Willis</t>
  </si>
  <si>
    <t>CUST0185</t>
  </si>
  <si>
    <t>Laura Watkins</t>
  </si>
  <si>
    <t>CUST0186</t>
  </si>
  <si>
    <t>Eric Lopez</t>
  </si>
  <si>
    <t>CUST0187</t>
  </si>
  <si>
    <t>Jillian Rangel</t>
  </si>
  <si>
    <t>CUST0188</t>
  </si>
  <si>
    <t>Kristopher Fletcher</t>
  </si>
  <si>
    <t>CUST0189</t>
  </si>
  <si>
    <t>Ryan Doyle</t>
  </si>
  <si>
    <t>CUST0190</t>
  </si>
  <si>
    <t>Cesar Silva</t>
  </si>
  <si>
    <t>CUST0191</t>
  </si>
  <si>
    <t>Nicholas Miller</t>
  </si>
  <si>
    <t>CUST0192</t>
  </si>
  <si>
    <t>Kim Hubbard</t>
  </si>
  <si>
    <t>CUST0193</t>
  </si>
  <si>
    <t>Robert Roberts</t>
  </si>
  <si>
    <t>CUST0194</t>
  </si>
  <si>
    <t>Oscar Young</t>
  </si>
  <si>
    <t>CUST0195</t>
  </si>
  <si>
    <t>Mark Mckenzie</t>
  </si>
  <si>
    <t>CUST0196</t>
  </si>
  <si>
    <t>Victoria Montoya</t>
  </si>
  <si>
    <t>CUST0197</t>
  </si>
  <si>
    <t>Evelyn Mendoza</t>
  </si>
  <si>
    <t>CUST0198</t>
  </si>
  <si>
    <t>Sarah Santiago</t>
  </si>
  <si>
    <t>CUST0199</t>
  </si>
  <si>
    <t>Gerald Robinson</t>
  </si>
  <si>
    <t>CUST0200</t>
  </si>
  <si>
    <t>Ryan Gill</t>
  </si>
  <si>
    <t>CUST0201</t>
  </si>
  <si>
    <t>Gary Johnson</t>
  </si>
  <si>
    <t>CUST0202</t>
  </si>
  <si>
    <t>Jason Johnson</t>
  </si>
  <si>
    <t>CUST0203</t>
  </si>
  <si>
    <t>Dr. Caitlyn Durham</t>
  </si>
  <si>
    <t>CUST0204</t>
  </si>
  <si>
    <t>Robert Gonzalez</t>
  </si>
  <si>
    <t>CUST0205</t>
  </si>
  <si>
    <t>Bryan Allen</t>
  </si>
  <si>
    <t>CUST0206</t>
  </si>
  <si>
    <t>Daniel Richardson</t>
  </si>
  <si>
    <t>CUST0207</t>
  </si>
  <si>
    <t>Christopher Wise</t>
  </si>
  <si>
    <t>CUST0208</t>
  </si>
  <si>
    <t>Leslie Ashley</t>
  </si>
  <si>
    <t>CUST0209</t>
  </si>
  <si>
    <t>Lauren Davidson</t>
  </si>
  <si>
    <t>CUST0210</t>
  </si>
  <si>
    <t>Joanne Ray</t>
  </si>
  <si>
    <t>CUST0211</t>
  </si>
  <si>
    <t>Ryan Mccormick</t>
  </si>
  <si>
    <t>CUST0212</t>
  </si>
  <si>
    <t>Stephen Russell</t>
  </si>
  <si>
    <t>CUST0213</t>
  </si>
  <si>
    <t>Nathan Blackburn</t>
  </si>
  <si>
    <t>CUST0214</t>
  </si>
  <si>
    <t>Sarah Wilson</t>
  </si>
  <si>
    <t>CUST0215</t>
  </si>
  <si>
    <t>Cassandra Mcbride</t>
  </si>
  <si>
    <t>CUST0216</t>
  </si>
  <si>
    <t>Abigail Gallegos</t>
  </si>
  <si>
    <t>CUST0217</t>
  </si>
  <si>
    <t>Jeremy Brown</t>
  </si>
  <si>
    <t>CUST0218</t>
  </si>
  <si>
    <t>Samantha Castro</t>
  </si>
  <si>
    <t>CUST0219</t>
  </si>
  <si>
    <t>Nathaniel Hudson</t>
  </si>
  <si>
    <t>CUST0220</t>
  </si>
  <si>
    <t>Maria Herman</t>
  </si>
  <si>
    <t>CUST0221</t>
  </si>
  <si>
    <t>Timothy Walters</t>
  </si>
  <si>
    <t>CUST0222</t>
  </si>
  <si>
    <t>Mrs. Carrie Castro</t>
  </si>
  <si>
    <t>CUST0223</t>
  </si>
  <si>
    <t>Chad White</t>
  </si>
  <si>
    <t>CUST0224</t>
  </si>
  <si>
    <t>Karen Lam</t>
  </si>
  <si>
    <t>CUST0225</t>
  </si>
  <si>
    <t>Sarah Walton</t>
  </si>
  <si>
    <t>CUST0226</t>
  </si>
  <si>
    <t>Theodore Mckinney</t>
  </si>
  <si>
    <t>CUST0227</t>
  </si>
  <si>
    <t>Sharon Chapman</t>
  </si>
  <si>
    <t>CUST0228</t>
  </si>
  <si>
    <t>Melinda Cunningham</t>
  </si>
  <si>
    <t>CUST0229</t>
  </si>
  <si>
    <t>Luke Lamb</t>
  </si>
  <si>
    <t>CUST0230</t>
  </si>
  <si>
    <t>Ryan Holt</t>
  </si>
  <si>
    <t>CUST0231</t>
  </si>
  <si>
    <t>Andrew Payne</t>
  </si>
  <si>
    <t>CUST0232</t>
  </si>
  <si>
    <t>Misty Jacobs</t>
  </si>
  <si>
    <t>CUST0233</t>
  </si>
  <si>
    <t>Kenneth Harrington</t>
  </si>
  <si>
    <t>CUST0234</t>
  </si>
  <si>
    <t>Ryan Glass</t>
  </si>
  <si>
    <t>CUST0235</t>
  </si>
  <si>
    <t>Stephanie Valdez</t>
  </si>
  <si>
    <t>CUST0236</t>
  </si>
  <si>
    <t>Patrick Ortiz</t>
  </si>
  <si>
    <t>CUST0237</t>
  </si>
  <si>
    <t>Nicholas Washington</t>
  </si>
  <si>
    <t>CUST0238</t>
  </si>
  <si>
    <t>Crystal Melton</t>
  </si>
  <si>
    <t>CUST0239</t>
  </si>
  <si>
    <t>Daniel Williams</t>
  </si>
  <si>
    <t>CUST0240</t>
  </si>
  <si>
    <t>James Park</t>
  </si>
  <si>
    <t>CUST0241</t>
  </si>
  <si>
    <t>Jeff Coleman</t>
  </si>
  <si>
    <t>CUST0242</t>
  </si>
  <si>
    <t>Dustin Young</t>
  </si>
  <si>
    <t>CUST0243</t>
  </si>
  <si>
    <t>Richard Johnson</t>
  </si>
  <si>
    <t>CUST0244</t>
  </si>
  <si>
    <t>Timothy Wolf</t>
  </si>
  <si>
    <t>CUST0245</t>
  </si>
  <si>
    <t>Kenneth Garza</t>
  </si>
  <si>
    <t>CUST0246</t>
  </si>
  <si>
    <t>Joshua Best</t>
  </si>
  <si>
    <t>CUST0247</t>
  </si>
  <si>
    <t>Charles Wilson</t>
  </si>
  <si>
    <t>CUST0248</t>
  </si>
  <si>
    <t>Andre Bridges</t>
  </si>
  <si>
    <t>CUST0249</t>
  </si>
  <si>
    <t>Dana Buchanan</t>
  </si>
  <si>
    <t>CUST0250</t>
  </si>
  <si>
    <t>James Hardy</t>
  </si>
  <si>
    <t>CUST0251</t>
  </si>
  <si>
    <t>Danny Scott</t>
  </si>
  <si>
    <t>CUST0252</t>
  </si>
  <si>
    <t>Justin Krause</t>
  </si>
  <si>
    <t>CUST0253</t>
  </si>
  <si>
    <t>Mike Walker</t>
  </si>
  <si>
    <t>CUST0254</t>
  </si>
  <si>
    <t>James Wilkinson</t>
  </si>
  <si>
    <t>CUST0255</t>
  </si>
  <si>
    <t>Nathaniel Wolf</t>
  </si>
  <si>
    <t>CUST0256</t>
  </si>
  <si>
    <t>Robert Cooper</t>
  </si>
  <si>
    <t>CUST0257</t>
  </si>
  <si>
    <t>Lisa Stevens</t>
  </si>
  <si>
    <t>CUST0258</t>
  </si>
  <si>
    <t>Susan Thompson</t>
  </si>
  <si>
    <t>CUST0259</t>
  </si>
  <si>
    <t>Jennifer Bell</t>
  </si>
  <si>
    <t>CUST0260</t>
  </si>
  <si>
    <t>Nicholas Stone</t>
  </si>
  <si>
    <t>CUST0261</t>
  </si>
  <si>
    <t>John Craig</t>
  </si>
  <si>
    <t>CUST0262</t>
  </si>
  <si>
    <t>Joy Lopez</t>
  </si>
  <si>
    <t>CUST0263</t>
  </si>
  <si>
    <t>Kristi Adams</t>
  </si>
  <si>
    <t>CUST0264</t>
  </si>
  <si>
    <t>Kevin Tapia</t>
  </si>
  <si>
    <t>CUST0265</t>
  </si>
  <si>
    <t>Mr. Carlos Wood</t>
  </si>
  <si>
    <t>CUST0266</t>
  </si>
  <si>
    <t>Maria Everett</t>
  </si>
  <si>
    <t>CUST0267</t>
  </si>
  <si>
    <t>Nicholas Cherry</t>
  </si>
  <si>
    <t>CUST0268</t>
  </si>
  <si>
    <t>Derek Gardner</t>
  </si>
  <si>
    <t>CUST0269</t>
  </si>
  <si>
    <t>Ashley Harper</t>
  </si>
  <si>
    <t>CUST0270</t>
  </si>
  <si>
    <t>Sarah Taylor</t>
  </si>
  <si>
    <t>CUST0271</t>
  </si>
  <si>
    <t>Keith Hendrix</t>
  </si>
  <si>
    <t>CUST0272</t>
  </si>
  <si>
    <t>Seth Fritz</t>
  </si>
  <si>
    <t>CUST0273</t>
  </si>
  <si>
    <t>Thomas Luna</t>
  </si>
  <si>
    <t>CUST0274</t>
  </si>
  <si>
    <t>Megan Allen</t>
  </si>
  <si>
    <t>CUST0275</t>
  </si>
  <si>
    <t>Todd Moore</t>
  </si>
  <si>
    <t>CUST0276</t>
  </si>
  <si>
    <t>Rebecca Bailey</t>
  </si>
  <si>
    <t>CUST0277</t>
  </si>
  <si>
    <t>Brandon Bennett</t>
  </si>
  <si>
    <t>CUST0278</t>
  </si>
  <si>
    <t>Stacy Burns</t>
  </si>
  <si>
    <t>CUST0279</t>
  </si>
  <si>
    <t>Vanessa Martinez</t>
  </si>
  <si>
    <t>CUST0280</t>
  </si>
  <si>
    <t>Kristy Washington</t>
  </si>
  <si>
    <t>CUST0281</t>
  </si>
  <si>
    <t>Dustin Zhang</t>
  </si>
  <si>
    <t>CUST0282</t>
  </si>
  <si>
    <t>Monique Griffin</t>
  </si>
  <si>
    <t>CUST0283</t>
  </si>
  <si>
    <t>Kristen Spencer</t>
  </si>
  <si>
    <t>CUST0284</t>
  </si>
  <si>
    <t>Robert Clay</t>
  </si>
  <si>
    <t>CUST0285</t>
  </si>
  <si>
    <t>Kristen Nguyen</t>
  </si>
  <si>
    <t>CUST0286</t>
  </si>
  <si>
    <t>Melanie Butler</t>
  </si>
  <si>
    <t>CUST0287</t>
  </si>
  <si>
    <t>Tanner Davidson</t>
  </si>
  <si>
    <t>CUST0288</t>
  </si>
  <si>
    <t>Richard Mcdonald</t>
  </si>
  <si>
    <t>CUST0289</t>
  </si>
  <si>
    <t>Kelly Dennis</t>
  </si>
  <si>
    <t>CUST0290</t>
  </si>
  <si>
    <t>Kimberly Anderson</t>
  </si>
  <si>
    <t>CUST0291</t>
  </si>
  <si>
    <t>Sherry Watson</t>
  </si>
  <si>
    <t>CUST0292</t>
  </si>
  <si>
    <t>Tony Dunn</t>
  </si>
  <si>
    <t>CUST0293</t>
  </si>
  <si>
    <t>Adam Welch</t>
  </si>
  <si>
    <t>CUST0294</t>
  </si>
  <si>
    <t>Vicki Andersen</t>
  </si>
  <si>
    <t>CUST0295</t>
  </si>
  <si>
    <t>Donna Clark</t>
  </si>
  <si>
    <t>CUST0296</t>
  </si>
  <si>
    <t>Ronald Meyer</t>
  </si>
  <si>
    <t>CUST0297</t>
  </si>
  <si>
    <t>Jeffery James</t>
  </si>
  <si>
    <t>CUST0298</t>
  </si>
  <si>
    <t>Heather Rodriguez</t>
  </si>
  <si>
    <t>CUST0299</t>
  </si>
  <si>
    <t>Luis Werner</t>
  </si>
  <si>
    <t>CUST0300</t>
  </si>
  <si>
    <t>Stephanie Khan</t>
  </si>
  <si>
    <t>CUST0301</t>
  </si>
  <si>
    <t>Regina Schultz</t>
  </si>
  <si>
    <t>CUST0302</t>
  </si>
  <si>
    <t>Austin James</t>
  </si>
  <si>
    <t>CUST0303</t>
  </si>
  <si>
    <t>Steven Black</t>
  </si>
  <si>
    <t>CUST0304</t>
  </si>
  <si>
    <t>Linda Hansen</t>
  </si>
  <si>
    <t>CUST0305</t>
  </si>
  <si>
    <t>Erica Perez</t>
  </si>
  <si>
    <t>CUST0306</t>
  </si>
  <si>
    <t>Marco Hartman</t>
  </si>
  <si>
    <t>CUST0307</t>
  </si>
  <si>
    <t>Angela Garcia</t>
  </si>
  <si>
    <t>CUST0308</t>
  </si>
  <si>
    <t>Daniel Miller</t>
  </si>
  <si>
    <t>CUST0309</t>
  </si>
  <si>
    <t>Jeanne Marquez</t>
  </si>
  <si>
    <t>CUST0310</t>
  </si>
  <si>
    <t>Joshua Morales</t>
  </si>
  <si>
    <t>CUST0311</t>
  </si>
  <si>
    <t>Dr. Jeremy Miller</t>
  </si>
  <si>
    <t>CUST0312</t>
  </si>
  <si>
    <t>Jennifer Foster</t>
  </si>
  <si>
    <t>CUST0313</t>
  </si>
  <si>
    <t>Amy Thornton</t>
  </si>
  <si>
    <t>CUST0314</t>
  </si>
  <si>
    <t>Kenneth Vasquez</t>
  </si>
  <si>
    <t>CUST0315</t>
  </si>
  <si>
    <t>Audrey Ward</t>
  </si>
  <si>
    <t>CUST0316</t>
  </si>
  <si>
    <t>Heather Carter</t>
  </si>
  <si>
    <t>CUST0317</t>
  </si>
  <si>
    <t>Robert Hill</t>
  </si>
  <si>
    <t>CUST0318</t>
  </si>
  <si>
    <t>Jay Gray</t>
  </si>
  <si>
    <t>CUST0319</t>
  </si>
  <si>
    <t>Reginald Tapia</t>
  </si>
  <si>
    <t>CUST0320</t>
  </si>
  <si>
    <t>Erica Collins</t>
  </si>
  <si>
    <t>CUST0321</t>
  </si>
  <si>
    <t>Joseph Hunter</t>
  </si>
  <si>
    <t>CUST0322</t>
  </si>
  <si>
    <t>Lisa Hartman</t>
  </si>
  <si>
    <t>CUST0323</t>
  </si>
  <si>
    <t>James Hernandez</t>
  </si>
  <si>
    <t>CUST0324</t>
  </si>
  <si>
    <t>Erin Nelson</t>
  </si>
  <si>
    <t>CUST0325</t>
  </si>
  <si>
    <t>Gregg Harris</t>
  </si>
  <si>
    <t>CUST0326</t>
  </si>
  <si>
    <t>William Singleton</t>
  </si>
  <si>
    <t>CUST0327</t>
  </si>
  <si>
    <t>Raymond Smith</t>
  </si>
  <si>
    <t>CUST0328</t>
  </si>
  <si>
    <t>Brenda Brown</t>
  </si>
  <si>
    <t>CUST0329</t>
  </si>
  <si>
    <t>Philip Brown</t>
  </si>
  <si>
    <t>CUST0330</t>
  </si>
  <si>
    <t>Jeremy Boyer</t>
  </si>
  <si>
    <t>CUST0331</t>
  </si>
  <si>
    <t>Theresa Burke</t>
  </si>
  <si>
    <t>CUST0332</t>
  </si>
  <si>
    <t>Amber Myers</t>
  </si>
  <si>
    <t>CUST0333</t>
  </si>
  <si>
    <t>Ronald Bennett</t>
  </si>
  <si>
    <t>CUST0334</t>
  </si>
  <si>
    <t>Beth Mccoy</t>
  </si>
  <si>
    <t>CUST0335</t>
  </si>
  <si>
    <t>George Ramos</t>
  </si>
  <si>
    <t>CUST0336</t>
  </si>
  <si>
    <t>Kimberly Estes</t>
  </si>
  <si>
    <t>CUST0337</t>
  </si>
  <si>
    <t>Debbie Riley</t>
  </si>
  <si>
    <t>CUST0338</t>
  </si>
  <si>
    <t>Derek Jones</t>
  </si>
  <si>
    <t>CUST0339</t>
  </si>
  <si>
    <t>Susan Best</t>
  </si>
  <si>
    <t>CUST0340</t>
  </si>
  <si>
    <t>Kyle Hendricks</t>
  </si>
  <si>
    <t>CUST0341</t>
  </si>
  <si>
    <t>Paul Payne</t>
  </si>
  <si>
    <t>CUST0342</t>
  </si>
  <si>
    <t>Perry Alvarez</t>
  </si>
  <si>
    <t>CUST0343</t>
  </si>
  <si>
    <t>Danielle Cox</t>
  </si>
  <si>
    <t>CUST0344</t>
  </si>
  <si>
    <t>Christian Mendez</t>
  </si>
  <si>
    <t>CUST0345</t>
  </si>
  <si>
    <t>Alicia Day</t>
  </si>
  <si>
    <t>CUST0346</t>
  </si>
  <si>
    <t>Nathan Smith</t>
  </si>
  <si>
    <t>CUST0347</t>
  </si>
  <si>
    <t>Oscar Ortiz</t>
  </si>
  <si>
    <t>CUST0348</t>
  </si>
  <si>
    <t>Jenna Cochran</t>
  </si>
  <si>
    <t>CUST0349</t>
  </si>
  <si>
    <t>Christopher Spencer</t>
  </si>
  <si>
    <t>CUST0350</t>
  </si>
  <si>
    <t>Brandon Fox DDS</t>
  </si>
  <si>
    <t>CUST0351</t>
  </si>
  <si>
    <t>Alexander Davis</t>
  </si>
  <si>
    <t>CUST0352</t>
  </si>
  <si>
    <t>Steven Gilbert</t>
  </si>
  <si>
    <t>CUST0353</t>
  </si>
  <si>
    <t>Mrs. Valerie Dunlap MD</t>
  </si>
  <si>
    <t>CUST0354</t>
  </si>
  <si>
    <t>Kathleen Richardson</t>
  </si>
  <si>
    <t>CUST0355</t>
  </si>
  <si>
    <t>Rebecca Doyle</t>
  </si>
  <si>
    <t>CUST0356</t>
  </si>
  <si>
    <t>Tyler Harris</t>
  </si>
  <si>
    <t>CUST0357</t>
  </si>
  <si>
    <t>Jordan Bates</t>
  </si>
  <si>
    <t>CUST0358</t>
  </si>
  <si>
    <t>Susan Walsh</t>
  </si>
  <si>
    <t>CUST0359</t>
  </si>
  <si>
    <t>Zachary Knapp</t>
  </si>
  <si>
    <t>CUST0360</t>
  </si>
  <si>
    <t>Alfred Griffith</t>
  </si>
  <si>
    <t>CUST0361</t>
  </si>
  <si>
    <t>Jack Smith</t>
  </si>
  <si>
    <t>CUST0362</t>
  </si>
  <si>
    <t>Arthur Green</t>
  </si>
  <si>
    <t>CUST0363</t>
  </si>
  <si>
    <t>William Fuller</t>
  </si>
  <si>
    <t>CUST0364</t>
  </si>
  <si>
    <t>Jeffrey Long</t>
  </si>
  <si>
    <t>CUST0365</t>
  </si>
  <si>
    <t>Andrea Turner</t>
  </si>
  <si>
    <t>CUST0366</t>
  </si>
  <si>
    <t>Gregory Lee</t>
  </si>
  <si>
    <t>CUST0367</t>
  </si>
  <si>
    <t>David Hatfield</t>
  </si>
  <si>
    <t>CUST0368</t>
  </si>
  <si>
    <t>Scott Jackson</t>
  </si>
  <si>
    <t>CUST0369</t>
  </si>
  <si>
    <t>Heather Davis</t>
  </si>
  <si>
    <t>CUST0370</t>
  </si>
  <si>
    <t>Brooke Hayes</t>
  </si>
  <si>
    <t>CUST0371</t>
  </si>
  <si>
    <t>Kaitlyn Johnson</t>
  </si>
  <si>
    <t>CUST0372</t>
  </si>
  <si>
    <t>Daisy Casey</t>
  </si>
  <si>
    <t>CUST0373</t>
  </si>
  <si>
    <t>Melvin Wells</t>
  </si>
  <si>
    <t>CUST0374</t>
  </si>
  <si>
    <t>Jacqueline Russell</t>
  </si>
  <si>
    <t>CUST0375</t>
  </si>
  <si>
    <t>Paul Stephens</t>
  </si>
  <si>
    <t>CUST0376</t>
  </si>
  <si>
    <t>Angela Jackson</t>
  </si>
  <si>
    <t>CUST0377</t>
  </si>
  <si>
    <t>Ashley Hayes</t>
  </si>
  <si>
    <t>CUST0378</t>
  </si>
  <si>
    <t>Claudia Casey</t>
  </si>
  <si>
    <t>CUST0379</t>
  </si>
  <si>
    <t>Jay Jackson</t>
  </si>
  <si>
    <t>CUST0380</t>
  </si>
  <si>
    <t>Brandon Morales</t>
  </si>
  <si>
    <t>CUST0381</t>
  </si>
  <si>
    <t>Timothy Mcknight</t>
  </si>
  <si>
    <t>CUST0382</t>
  </si>
  <si>
    <t>Wendy Hodge</t>
  </si>
  <si>
    <t>CUST0383</t>
  </si>
  <si>
    <t>Aaron Hernandez</t>
  </si>
  <si>
    <t>CUST0384</t>
  </si>
  <si>
    <t>Erik Baldwin</t>
  </si>
  <si>
    <t>CUST0385</t>
  </si>
  <si>
    <t>Michael West</t>
  </si>
  <si>
    <t>CUST0386</t>
  </si>
  <si>
    <t>Megan Davis</t>
  </si>
  <si>
    <t>CUST0387</t>
  </si>
  <si>
    <t>Robert Barnes</t>
  </si>
  <si>
    <t>CUST0388</t>
  </si>
  <si>
    <t>Zachary Schmidt</t>
  </si>
  <si>
    <t>CUST0389</t>
  </si>
  <si>
    <t>Michael Mitchell</t>
  </si>
  <si>
    <t>CUST0390</t>
  </si>
  <si>
    <t>John Dunlap</t>
  </si>
  <si>
    <t>CUST0391</t>
  </si>
  <si>
    <t>Alexis Becker</t>
  </si>
  <si>
    <t>CUST0392</t>
  </si>
  <si>
    <t>John Jacobs</t>
  </si>
  <si>
    <t>CUST0393</t>
  </si>
  <si>
    <t>Tina Adams</t>
  </si>
  <si>
    <t>CUST0394</t>
  </si>
  <si>
    <t>Daniel Moore</t>
  </si>
  <si>
    <t>CUST0395</t>
  </si>
  <si>
    <t>Patricia Bush</t>
  </si>
  <si>
    <t>CUST0396</t>
  </si>
  <si>
    <t>Daniel Bradley</t>
  </si>
  <si>
    <t>CUST0397</t>
  </si>
  <si>
    <t>Amanda Walls</t>
  </si>
  <si>
    <t>CUST0398</t>
  </si>
  <si>
    <t>Elizabeth Green</t>
  </si>
  <si>
    <t>CUST0399</t>
  </si>
  <si>
    <t>Kevin Hughes</t>
  </si>
  <si>
    <t>CUST0400</t>
  </si>
  <si>
    <t>Timothy Brewer MD</t>
  </si>
  <si>
    <t>CUST0401</t>
  </si>
  <si>
    <t>Kelsey Rodriguez</t>
  </si>
  <si>
    <t>CUST0402</t>
  </si>
  <si>
    <t>Brandon Dominguez</t>
  </si>
  <si>
    <t>CUST0403</t>
  </si>
  <si>
    <t>Amy Moreno</t>
  </si>
  <si>
    <t>CUST0404</t>
  </si>
  <si>
    <t>Jessica Lee</t>
  </si>
  <si>
    <t>CUST0405</t>
  </si>
  <si>
    <t>Morgan Douglas</t>
  </si>
  <si>
    <t>CUST0406</t>
  </si>
  <si>
    <t>Katherine Freeman</t>
  </si>
  <si>
    <t>CUST0407</t>
  </si>
  <si>
    <t>Tammy Jackson</t>
  </si>
  <si>
    <t>CUST0408</t>
  </si>
  <si>
    <t>Roger Koch</t>
  </si>
  <si>
    <t>CUST0409</t>
  </si>
  <si>
    <t>Shannon Moss</t>
  </si>
  <si>
    <t>CUST0410</t>
  </si>
  <si>
    <t>Shelley Moss</t>
  </si>
  <si>
    <t>CUST0411</t>
  </si>
  <si>
    <t>Darren Morgan</t>
  </si>
  <si>
    <t>CUST0412</t>
  </si>
  <si>
    <t>Jackie Bell</t>
  </si>
  <si>
    <t>CUST0413</t>
  </si>
  <si>
    <t>Kristen Petersen</t>
  </si>
  <si>
    <t>CUST0414</t>
  </si>
  <si>
    <t>Jennifer Mercado</t>
  </si>
  <si>
    <t>CUST0415</t>
  </si>
  <si>
    <t>Kyle Rodriguez</t>
  </si>
  <si>
    <t>CUST0416</t>
  </si>
  <si>
    <t>Jose Mayer</t>
  </si>
  <si>
    <t>CUST0417</t>
  </si>
  <si>
    <t>Logan Fleming</t>
  </si>
  <si>
    <t>CUST0418</t>
  </si>
  <si>
    <t>Cameron Cox</t>
  </si>
  <si>
    <t>CUST0419</t>
  </si>
  <si>
    <t>Kimberly Lopez</t>
  </si>
  <si>
    <t>CUST0420</t>
  </si>
  <si>
    <t>James Edwards</t>
  </si>
  <si>
    <t>CUST0421</t>
  </si>
  <si>
    <t>Jon Russell</t>
  </si>
  <si>
    <t>CUST0422</t>
  </si>
  <si>
    <t>Amanda Thompson</t>
  </si>
  <si>
    <t>CUST0423</t>
  </si>
  <si>
    <t>Matthew Martinez</t>
  </si>
  <si>
    <t>CUST0424</t>
  </si>
  <si>
    <t>CUST0425</t>
  </si>
  <si>
    <t>Gregory Scott</t>
  </si>
  <si>
    <t>CUST0426</t>
  </si>
  <si>
    <t>Michele Wood</t>
  </si>
  <si>
    <t>CUST0427</t>
  </si>
  <si>
    <t>Juan Reed</t>
  </si>
  <si>
    <t>CUST0428</t>
  </si>
  <si>
    <t>Michelle Lyons</t>
  </si>
  <si>
    <t>CUST0429</t>
  </si>
  <si>
    <t>Courtney Carr</t>
  </si>
  <si>
    <t>CUST0430</t>
  </si>
  <si>
    <t>Mary Clark</t>
  </si>
  <si>
    <t>CUST0431</t>
  </si>
  <si>
    <t>Dana Robinson</t>
  </si>
  <si>
    <t>CUST0432</t>
  </si>
  <si>
    <t>Zachary Vasquez</t>
  </si>
  <si>
    <t>CUST0433</t>
  </si>
  <si>
    <t>Brendan Shepard MD</t>
  </si>
  <si>
    <t>CUST0434</t>
  </si>
  <si>
    <t>Elizabeth Sanford</t>
  </si>
  <si>
    <t>CUST0435</t>
  </si>
  <si>
    <t>Jennifer Jenkins</t>
  </si>
  <si>
    <t>CUST0436</t>
  </si>
  <si>
    <t>Victor Tran</t>
  </si>
  <si>
    <t>CUST0437</t>
  </si>
  <si>
    <t>Scott Crosby</t>
  </si>
  <si>
    <t>CUST0438</t>
  </si>
  <si>
    <t>Monica Perez</t>
  </si>
  <si>
    <t>CUST0439</t>
  </si>
  <si>
    <t>Mallory Miller</t>
  </si>
  <si>
    <t>CUST0440</t>
  </si>
  <si>
    <t>Kyle Perry</t>
  </si>
  <si>
    <t>CUST0441</t>
  </si>
  <si>
    <t>Emily Sellers</t>
  </si>
  <si>
    <t>CUST0442</t>
  </si>
  <si>
    <t>Keith Rodriguez</t>
  </si>
  <si>
    <t>CUST0443</t>
  </si>
  <si>
    <t>Daniel Crawford</t>
  </si>
  <si>
    <t>CUST0444</t>
  </si>
  <si>
    <t>Jason Smith</t>
  </si>
  <si>
    <t>CUST0445</t>
  </si>
  <si>
    <t>Eric Goodwin</t>
  </si>
  <si>
    <t>CUST0446</t>
  </si>
  <si>
    <t>Jeffrey Grant</t>
  </si>
  <si>
    <t>CUST0447</t>
  </si>
  <si>
    <t>Scott Wall</t>
  </si>
  <si>
    <t>CUST0448</t>
  </si>
  <si>
    <t>Alexander Dunn</t>
  </si>
  <si>
    <t>CUST0449</t>
  </si>
  <si>
    <t>Heather Allen</t>
  </si>
  <si>
    <t>CUST0450</t>
  </si>
  <si>
    <t>Seth Kent</t>
  </si>
  <si>
    <t>CUST0451</t>
  </si>
  <si>
    <t>Audrey Walters</t>
  </si>
  <si>
    <t>CUST0452</t>
  </si>
  <si>
    <t>Mary Fletcher</t>
  </si>
  <si>
    <t>CUST0453</t>
  </si>
  <si>
    <t>Renee Williams</t>
  </si>
  <si>
    <t>CUST0454</t>
  </si>
  <si>
    <t>Ashley Young</t>
  </si>
  <si>
    <t>CUST0455</t>
  </si>
  <si>
    <t>Ralph Johnson</t>
  </si>
  <si>
    <t>CUST0456</t>
  </si>
  <si>
    <t>Michael Kramer</t>
  </si>
  <si>
    <t>CUST0457</t>
  </si>
  <si>
    <t>Edward Bell</t>
  </si>
  <si>
    <t>CUST0458</t>
  </si>
  <si>
    <t>Steven Beltran</t>
  </si>
  <si>
    <t>CUST0459</t>
  </si>
  <si>
    <t>Raymond Holmes</t>
  </si>
  <si>
    <t>CUST0460</t>
  </si>
  <si>
    <t>Katherine Cohen</t>
  </si>
  <si>
    <t>CUST0461</t>
  </si>
  <si>
    <t>Tiffany Lam</t>
  </si>
  <si>
    <t>CUST0462</t>
  </si>
  <si>
    <t>Lisa Strickland</t>
  </si>
  <si>
    <t>CUST0463</t>
  </si>
  <si>
    <t>Dr. Heather White</t>
  </si>
  <si>
    <t>CUST0464</t>
  </si>
  <si>
    <t>Diane Nelson</t>
  </si>
  <si>
    <t>CUST0465</t>
  </si>
  <si>
    <t>Janet Ray</t>
  </si>
  <si>
    <t>CUST0466</t>
  </si>
  <si>
    <t>Tammy Taylor</t>
  </si>
  <si>
    <t>CUST0467</t>
  </si>
  <si>
    <t>Dr. Christina Erickson</t>
  </si>
  <si>
    <t>CUST0468</t>
  </si>
  <si>
    <t>Matthew Kane</t>
  </si>
  <si>
    <t>CUST0469</t>
  </si>
  <si>
    <t>Michael Davies</t>
  </si>
  <si>
    <t>CUST0470</t>
  </si>
  <si>
    <t>Jason Garcia</t>
  </si>
  <si>
    <t>CUST0471</t>
  </si>
  <si>
    <t>Roger Johnson</t>
  </si>
  <si>
    <t>CUST0472</t>
  </si>
  <si>
    <t>Anna Mitchell</t>
  </si>
  <si>
    <t>CUST0473</t>
  </si>
  <si>
    <t>Tina Lowery</t>
  </si>
  <si>
    <t>CUST0474</t>
  </si>
  <si>
    <t>Gregory Bauer</t>
  </si>
  <si>
    <t>CUST0475</t>
  </si>
  <si>
    <t>Frank Le</t>
  </si>
  <si>
    <t>CUST0476</t>
  </si>
  <si>
    <t>William Brown</t>
  </si>
  <si>
    <t>CUST0477</t>
  </si>
  <si>
    <t>Deborah King</t>
  </si>
  <si>
    <t>CUST0478</t>
  </si>
  <si>
    <t>Louis Palmer</t>
  </si>
  <si>
    <t>CUST0479</t>
  </si>
  <si>
    <t>David Watson</t>
  </si>
  <si>
    <t>CUST0480</t>
  </si>
  <si>
    <t>Lisa Crawford</t>
  </si>
  <si>
    <t>CUST0481</t>
  </si>
  <si>
    <t>Carolyn Evans</t>
  </si>
  <si>
    <t>CUST0482</t>
  </si>
  <si>
    <t>Thomas Johnson</t>
  </si>
  <si>
    <t>CUST0483</t>
  </si>
  <si>
    <t>Rita Leonard</t>
  </si>
  <si>
    <t>CUST0484</t>
  </si>
  <si>
    <t>John Madden</t>
  </si>
  <si>
    <t>CUST0485</t>
  </si>
  <si>
    <t>Christopher Hart</t>
  </si>
  <si>
    <t>CUST0486</t>
  </si>
  <si>
    <t>Ronald Craig</t>
  </si>
  <si>
    <t>CUST0487</t>
  </si>
  <si>
    <t>Christina Young</t>
  </si>
  <si>
    <t>CUST0488</t>
  </si>
  <si>
    <t>Brendan Daniels</t>
  </si>
  <si>
    <t>CUST0489</t>
  </si>
  <si>
    <t>Monica Carter</t>
  </si>
  <si>
    <t>CUST0490</t>
  </si>
  <si>
    <t>Eric Wilson</t>
  </si>
  <si>
    <t>CUST0491</t>
  </si>
  <si>
    <t>Gail Bates</t>
  </si>
  <si>
    <t>CUST0492</t>
  </si>
  <si>
    <t>Michelle Allen</t>
  </si>
  <si>
    <t>CUST0493</t>
  </si>
  <si>
    <t>Joseph Dean</t>
  </si>
  <si>
    <t>CUST0494</t>
  </si>
  <si>
    <t>Hector May</t>
  </si>
  <si>
    <t>CUST0495</t>
  </si>
  <si>
    <t>Janet Wells</t>
  </si>
  <si>
    <t>CUST0496</t>
  </si>
  <si>
    <t>Morgan Anderson</t>
  </si>
  <si>
    <t>CUST0497</t>
  </si>
  <si>
    <t>Vincent Gray</t>
  </si>
  <si>
    <t>CUST0498</t>
  </si>
  <si>
    <t>Yolanda Olson PhD</t>
  </si>
  <si>
    <t>CUST0499</t>
  </si>
  <si>
    <t>Kayla Kelley</t>
  </si>
  <si>
    <t>CUST0500</t>
  </si>
  <si>
    <t>Olivia Barton</t>
  </si>
  <si>
    <t>Age Group</t>
  </si>
  <si>
    <t>Income Group</t>
  </si>
  <si>
    <t>Today</t>
  </si>
  <si>
    <t xml:space="preserve"> </t>
  </si>
  <si>
    <t>R.A. Income</t>
  </si>
  <si>
    <t>Row Labels</t>
  </si>
  <si>
    <t>Grand Total</t>
  </si>
  <si>
    <t>Count of CustomerID</t>
  </si>
  <si>
    <t>Gen Z</t>
  </si>
  <si>
    <t>Millenials</t>
  </si>
  <si>
    <t>Gen X</t>
  </si>
  <si>
    <t>Sum of Days of Loyality</t>
  </si>
  <si>
    <t>Average of Income</t>
  </si>
  <si>
    <t>Max of Days of Loyality</t>
  </si>
  <si>
    <t>Premium</t>
  </si>
  <si>
    <t>High</t>
  </si>
  <si>
    <t>Medium</t>
  </si>
  <si>
    <t>Low</t>
  </si>
  <si>
    <t>Boomer</t>
  </si>
  <si>
    <t>Average of Years of Loyality</t>
  </si>
  <si>
    <t>Loyalty Segmentation</t>
  </si>
  <si>
    <t>Days of Loyalty</t>
  </si>
  <si>
    <t>Years of Loyalty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</si>
</sst>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gt;=100000]&quot;$&quot;0,&quot;K&quot;;0"/>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1" applyNumberFormat="1" applyFont="1"/>
    <xf numFmtId="0" fontId="0" fillId="2" borderId="0" xfId="0" applyFill="1"/>
    <xf numFmtId="0" fontId="0" fillId="0" borderId="0" xfId="0" applyNumberFormat="1"/>
    <xf numFmtId="1" fontId="0" fillId="0" borderId="0" xfId="0" applyNumberFormat="1"/>
  </cellXfs>
  <cellStyles count="2">
    <cellStyle name="Normal" xfId="0" builtinId="0"/>
    <cellStyle name="Percent" xfId="1" builtinId="5"/>
  </cellStyles>
  <dxfs count="21">
    <dxf>
      <numFmt numFmtId="0" formatCode="General"/>
    </dxf>
    <dxf>
      <numFmt numFmtId="165" formatCode="0.0"/>
    </dxf>
    <dxf>
      <numFmt numFmtId="1" formatCode="0"/>
    </dxf>
    <dxf>
      <numFmt numFmtId="165" formatCode="0.0"/>
    </dxf>
    <dxf>
      <numFmt numFmtId="2" formatCode="0.00"/>
    </dxf>
    <dxf>
      <numFmt numFmtId="2" formatCode="0.00"/>
    </dxf>
    <dxf>
      <numFmt numFmtId="164" formatCode="[&gt;=100000]&quot;$&quot;0,&quot;K&quot;;0"/>
    </dxf>
    <dxf>
      <numFmt numFmtId="164" formatCode="[&gt;=100000]&quot;$&quot;0,&quot;K&quot;;0"/>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z val="10"/>
        <color theme="9" tint="-0.499984740745262"/>
      </font>
      <fill>
        <patternFill>
          <bgColor rgb="FFDAD1C0"/>
        </patternFill>
      </fill>
    </dxf>
  </dxfs>
  <tableStyles count="1" defaultTableStyle="TableStyleMedium2" defaultPivotStyle="PivotStyleLight16">
    <tableStyle name="Slicer Style 1" pivot="0" table="0" count="5" xr9:uid="{730B0616-8CCC-45B6-8E05-5E1D8E37CC7D}">
      <tableStyleElement type="wholeTable" dxfId="20"/>
    </tableStyle>
  </tableStyles>
  <colors>
    <mruColors>
      <color rgb="FFDAD1C0"/>
    </mruColors>
  </colors>
  <extLst>
    <ext xmlns:x14="http://schemas.microsoft.com/office/spreadsheetml/2009/9/main" uri="{46F421CA-312F-682f-3DD2-61675219B42D}">
      <x14:dxfs count="4">
        <dxf>
          <font>
            <sz val="12"/>
            <color theme="9" tint="0.79995117038483843"/>
          </font>
          <fill>
            <patternFill>
              <bgColor theme="9" tint="-0.24994659260841701"/>
            </patternFill>
          </fill>
          <border diagonalUp="0" diagonalDown="0">
            <left/>
            <right/>
            <top/>
            <bottom/>
            <vertical/>
            <horizontal/>
          </border>
        </dxf>
        <dxf>
          <font>
            <sz val="12"/>
            <color theme="9" tint="0.79995117038483843"/>
          </font>
          <fill>
            <patternFill>
              <bgColor theme="9" tint="-0.24994659260841701"/>
            </patternFill>
          </fill>
          <border diagonalUp="0" diagonalDown="0">
            <left/>
            <right/>
            <top/>
            <bottom/>
            <vertical/>
            <horizontal/>
          </border>
        </dxf>
        <dxf>
          <font>
            <sz val="12"/>
            <color theme="9" tint="0.79995117038483843"/>
          </font>
          <fill>
            <patternFill>
              <bgColor theme="9" tint="-0.24994659260841701"/>
            </patternFill>
          </fill>
          <border diagonalUp="0" diagonalDown="0">
            <left/>
            <right/>
            <top/>
            <bottom/>
            <vertical/>
            <horizontal/>
          </border>
        </dxf>
        <dxf>
          <font>
            <sz val="12"/>
            <color theme="9" tint="0.79995117038483843"/>
          </font>
          <fill>
            <patternFill>
              <bgColor theme="9"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[Dashmetrr.xlsx]Analysis!PivotTable1</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noFill/>
          </a:ln>
          <a:effectLst/>
        </c:spPr>
        <c:dLbl>
          <c:idx val="0"/>
          <c:layout>
            <c:manualLayout>
              <c:x val="0.11235955056179775"/>
              <c:y val="-6.736846572297768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20000"/>
              <a:lumOff val="80000"/>
            </a:schemeClr>
          </a:solidFill>
          <a:ln w="19050">
            <a:noFill/>
          </a:ln>
          <a:effectLst/>
        </c:spPr>
        <c:dLbl>
          <c:idx val="0"/>
          <c:layout>
            <c:manualLayout>
              <c:x val="8.0898876404494377E-2"/>
              <c:y val="8.421058215372211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c:spPr>
        <c:dLbl>
          <c:idx val="0"/>
          <c:layout>
            <c:manualLayout>
              <c:x val="-0.11685393258426967"/>
              <c:y val="0.12631587323058316"/>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40000"/>
              <a:lumOff val="60000"/>
            </a:schemeClr>
          </a:solidFill>
          <a:ln w="19050">
            <a:noFill/>
          </a:ln>
          <a:effectLst/>
        </c:spPr>
        <c:dLbl>
          <c:idx val="0"/>
          <c:layout>
            <c:manualLayout>
              <c:x val="-9.8876404494382023E-2"/>
              <c:y val="-6.736846572297768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Analysis!$C$2</c:f>
              <c:strCache>
                <c:ptCount val="1"/>
                <c:pt idx="0">
                  <c:v>Total</c:v>
                </c:pt>
              </c:strCache>
            </c:strRef>
          </c:tx>
          <c:spPr>
            <a:ln>
              <a:noFill/>
            </a:ln>
          </c:spPr>
          <c:dPt>
            <c:idx val="0"/>
            <c:bubble3D val="0"/>
            <c:spPr>
              <a:solidFill>
                <a:schemeClr val="accent6">
                  <a:lumMod val="75000"/>
                </a:schemeClr>
              </a:solidFill>
              <a:ln w="19050">
                <a:noFill/>
              </a:ln>
              <a:effectLst/>
            </c:spPr>
            <c:extLst>
              <c:ext xmlns:c16="http://schemas.microsoft.com/office/drawing/2014/chart" uri="{C3380CC4-5D6E-409C-BE32-E72D297353CC}">
                <c16:uniqueId val="{00000001-77DE-4887-91DE-C345169B5573}"/>
              </c:ext>
            </c:extLst>
          </c:dPt>
          <c:dPt>
            <c:idx val="1"/>
            <c:bubble3D val="0"/>
            <c:spPr>
              <a:solidFill>
                <a:schemeClr val="accent6">
                  <a:lumMod val="20000"/>
                  <a:lumOff val="80000"/>
                </a:schemeClr>
              </a:solidFill>
              <a:ln w="19050">
                <a:noFill/>
              </a:ln>
              <a:effectLst/>
            </c:spPr>
            <c:extLst>
              <c:ext xmlns:c16="http://schemas.microsoft.com/office/drawing/2014/chart" uri="{C3380CC4-5D6E-409C-BE32-E72D297353CC}">
                <c16:uniqueId val="{00000003-77DE-4887-91DE-C345169B5573}"/>
              </c:ext>
            </c:extLst>
          </c:dPt>
          <c:dPt>
            <c:idx val="2"/>
            <c:bubble3D val="0"/>
            <c:spPr>
              <a:solidFill>
                <a:schemeClr val="accent3"/>
              </a:solidFill>
              <a:ln w="19050">
                <a:noFill/>
              </a:ln>
              <a:effectLst/>
            </c:spPr>
            <c:extLst>
              <c:ext xmlns:c16="http://schemas.microsoft.com/office/drawing/2014/chart" uri="{C3380CC4-5D6E-409C-BE32-E72D297353CC}">
                <c16:uniqueId val="{00000005-77DE-4887-91DE-C345169B5573}"/>
              </c:ext>
            </c:extLst>
          </c:dPt>
          <c:dPt>
            <c:idx val="3"/>
            <c:bubble3D val="0"/>
            <c:spPr>
              <a:solidFill>
                <a:schemeClr val="accent5">
                  <a:lumMod val="40000"/>
                  <a:lumOff val="60000"/>
                </a:schemeClr>
              </a:solidFill>
              <a:ln w="19050">
                <a:noFill/>
              </a:ln>
              <a:effectLst/>
            </c:spPr>
            <c:extLst>
              <c:ext xmlns:c16="http://schemas.microsoft.com/office/drawing/2014/chart" uri="{C3380CC4-5D6E-409C-BE32-E72D297353CC}">
                <c16:uniqueId val="{00000007-77DE-4887-91DE-C345169B5573}"/>
              </c:ext>
            </c:extLst>
          </c:dPt>
          <c:dLbls>
            <c:dLbl>
              <c:idx val="0"/>
              <c:layout>
                <c:manualLayout>
                  <c:x val="0.11235955056179775"/>
                  <c:y val="-6.7368465722977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DE-4887-91DE-C345169B5573}"/>
                </c:ext>
              </c:extLst>
            </c:dLbl>
            <c:dLbl>
              <c:idx val="1"/>
              <c:layout>
                <c:manualLayout>
                  <c:x val="8.0898876404494377E-2"/>
                  <c:y val="8.42105821537221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7DE-4887-91DE-C345169B5573}"/>
                </c:ext>
              </c:extLst>
            </c:dLbl>
            <c:dLbl>
              <c:idx val="2"/>
              <c:layout>
                <c:manualLayout>
                  <c:x val="-0.11685393258426967"/>
                  <c:y val="0.126315873230583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7DE-4887-91DE-C345169B5573}"/>
                </c:ext>
              </c:extLst>
            </c:dLbl>
            <c:dLbl>
              <c:idx val="3"/>
              <c:layout>
                <c:manualLayout>
                  <c:x val="-9.8876404494382023E-2"/>
                  <c:y val="-6.7368465722977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7DE-4887-91DE-C345169B557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Analysis!$B$3:$B$7</c:f>
              <c:strCache>
                <c:ptCount val="4"/>
                <c:pt idx="0">
                  <c:v>East</c:v>
                </c:pt>
                <c:pt idx="1">
                  <c:v>North</c:v>
                </c:pt>
                <c:pt idx="2">
                  <c:v>South</c:v>
                </c:pt>
                <c:pt idx="3">
                  <c:v>West</c:v>
                </c:pt>
              </c:strCache>
            </c:strRef>
          </c:cat>
          <c:val>
            <c:numRef>
              <c:f>Analysis!$C$3:$C$7</c:f>
              <c:numCache>
                <c:formatCode>General</c:formatCode>
                <c:ptCount val="4"/>
                <c:pt idx="0">
                  <c:v>133</c:v>
                </c:pt>
                <c:pt idx="1">
                  <c:v>120</c:v>
                </c:pt>
                <c:pt idx="2">
                  <c:v>137</c:v>
                </c:pt>
                <c:pt idx="3">
                  <c:v>110</c:v>
                </c:pt>
              </c:numCache>
            </c:numRef>
          </c:val>
          <c:extLst>
            <c:ext xmlns:c16="http://schemas.microsoft.com/office/drawing/2014/chart" uri="{C3380CC4-5D6E-409C-BE32-E72D297353CC}">
              <c16:uniqueId val="{00000008-77DE-4887-91DE-C345169B5573}"/>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[Dashmetrr.xlsx]Analysis!PivotTable8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Analysis!$F$2</c:f>
              <c:strCache>
                <c:ptCount val="1"/>
                <c:pt idx="0">
                  <c:v>Total</c:v>
                </c:pt>
              </c:strCache>
            </c:strRef>
          </c:tx>
          <c:spPr>
            <a:solidFill>
              <a:schemeClr val="accent6">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Analysis!$E$3:$E$8</c:f>
              <c:strCache>
                <c:ptCount val="5"/>
                <c:pt idx="0">
                  <c:v>Edward Ramirez</c:v>
                </c:pt>
                <c:pt idx="1">
                  <c:v>Daniel Miller</c:v>
                </c:pt>
                <c:pt idx="2">
                  <c:v>Lauren Lutz</c:v>
                </c:pt>
                <c:pt idx="3">
                  <c:v>Mark Mckenzie</c:v>
                </c:pt>
                <c:pt idx="4">
                  <c:v>Mariah Hernandez</c:v>
                </c:pt>
              </c:strCache>
            </c:strRef>
          </c:cat>
          <c:val>
            <c:numRef>
              <c:f>Analysis!$F$3:$F$8</c:f>
              <c:numCache>
                <c:formatCode>General</c:formatCode>
                <c:ptCount val="5"/>
                <c:pt idx="0">
                  <c:v>3669</c:v>
                </c:pt>
                <c:pt idx="1">
                  <c:v>3669</c:v>
                </c:pt>
                <c:pt idx="2">
                  <c:v>3660</c:v>
                </c:pt>
                <c:pt idx="3">
                  <c:v>3639</c:v>
                </c:pt>
                <c:pt idx="4">
                  <c:v>3638</c:v>
                </c:pt>
              </c:numCache>
            </c:numRef>
          </c:val>
          <c:extLst>
            <c:ext xmlns:c16="http://schemas.microsoft.com/office/drawing/2014/chart" uri="{C3380CC4-5D6E-409C-BE32-E72D297353CC}">
              <c16:uniqueId val="{00000000-59DA-4BF2-A456-7137A9226BDF}"/>
            </c:ext>
          </c:extLst>
        </c:ser>
        <c:dLbls>
          <c:showLegendKey val="0"/>
          <c:showVal val="0"/>
          <c:showCatName val="0"/>
          <c:showSerName val="0"/>
          <c:showPercent val="0"/>
          <c:showBubbleSize val="0"/>
        </c:dLbls>
        <c:gapWidth val="209"/>
        <c:overlap val="-17"/>
        <c:axId val="365597520"/>
        <c:axId val="365608752"/>
      </c:barChart>
      <c:catAx>
        <c:axId val="36559752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chemeClr val="accent6">
                    <a:lumMod val="50000"/>
                  </a:schemeClr>
                </a:solidFill>
                <a:latin typeface="+mn-lt"/>
                <a:ea typeface="+mn-ea"/>
                <a:cs typeface="+mn-cs"/>
              </a:defRPr>
            </a:pPr>
            <a:endParaRPr lang="en-US"/>
          </a:p>
        </c:txPr>
        <c:crossAx val="365608752"/>
        <c:crosses val="autoZero"/>
        <c:auto val="1"/>
        <c:lblAlgn val="ctr"/>
        <c:lblOffset val="100"/>
        <c:noMultiLvlLbl val="0"/>
      </c:catAx>
      <c:valAx>
        <c:axId val="365608752"/>
        <c:scaling>
          <c:orientation val="minMax"/>
        </c:scaling>
        <c:delete val="1"/>
        <c:axPos val="l"/>
        <c:numFmt formatCode="General" sourceLinked="1"/>
        <c:majorTickMark val="none"/>
        <c:minorTickMark val="none"/>
        <c:tickLblPos val="nextTo"/>
        <c:crossAx val="36559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[Dashmetrr.xlsx]Analysis!PivotTable5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Analysis!$C$14</c:f>
              <c:strCache>
                <c:ptCount val="1"/>
                <c:pt idx="0">
                  <c:v>Total</c:v>
                </c:pt>
              </c:strCache>
            </c:strRef>
          </c:tx>
          <c:spPr>
            <a:solidFill>
              <a:schemeClr val="accent6">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Analysis!$B$15:$B$19</c:f>
              <c:strCache>
                <c:ptCount val="4"/>
                <c:pt idx="0">
                  <c:v>Gen Z</c:v>
                </c:pt>
                <c:pt idx="1">
                  <c:v>Boomer</c:v>
                </c:pt>
                <c:pt idx="2">
                  <c:v>Millenials</c:v>
                </c:pt>
                <c:pt idx="3">
                  <c:v>Gen X</c:v>
                </c:pt>
              </c:strCache>
            </c:strRef>
          </c:cat>
          <c:val>
            <c:numRef>
              <c:f>Analysis!$C$15:$C$19</c:f>
              <c:numCache>
                <c:formatCode>General</c:formatCode>
                <c:ptCount val="4"/>
                <c:pt idx="0">
                  <c:v>81</c:v>
                </c:pt>
                <c:pt idx="1">
                  <c:v>126</c:v>
                </c:pt>
                <c:pt idx="2">
                  <c:v>146</c:v>
                </c:pt>
                <c:pt idx="3">
                  <c:v>147</c:v>
                </c:pt>
              </c:numCache>
            </c:numRef>
          </c:val>
          <c:extLst>
            <c:ext xmlns:c16="http://schemas.microsoft.com/office/drawing/2014/chart" uri="{C3380CC4-5D6E-409C-BE32-E72D297353CC}">
              <c16:uniqueId val="{00000000-131B-491C-BFD8-0AE59338E3D0}"/>
            </c:ext>
          </c:extLst>
        </c:ser>
        <c:dLbls>
          <c:showLegendKey val="0"/>
          <c:showVal val="0"/>
          <c:showCatName val="0"/>
          <c:showSerName val="0"/>
          <c:showPercent val="0"/>
          <c:showBubbleSize val="0"/>
        </c:dLbls>
        <c:gapWidth val="82"/>
        <c:axId val="1633367232"/>
        <c:axId val="1633356000"/>
      </c:barChart>
      <c:catAx>
        <c:axId val="163336723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accent6">
                    <a:lumMod val="50000"/>
                  </a:schemeClr>
                </a:solidFill>
                <a:latin typeface="+mn-lt"/>
                <a:ea typeface="+mn-ea"/>
                <a:cs typeface="+mn-cs"/>
              </a:defRPr>
            </a:pPr>
            <a:endParaRPr lang="en-US"/>
          </a:p>
        </c:txPr>
        <c:crossAx val="1633356000"/>
        <c:crosses val="autoZero"/>
        <c:auto val="1"/>
        <c:lblAlgn val="ctr"/>
        <c:lblOffset val="100"/>
        <c:noMultiLvlLbl val="0"/>
      </c:catAx>
      <c:valAx>
        <c:axId val="1633356000"/>
        <c:scaling>
          <c:orientation val="minMax"/>
        </c:scaling>
        <c:delete val="1"/>
        <c:axPos val="b"/>
        <c:numFmt formatCode="General" sourceLinked="1"/>
        <c:majorTickMark val="none"/>
        <c:minorTickMark val="none"/>
        <c:tickLblPos val="nextTo"/>
        <c:crossAx val="1633367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lumMod val="20000"/>
                <a:lumOff val="80000"/>
              </a:schemeClr>
            </a:solidFill>
            <a:ln>
              <a:noFill/>
            </a:ln>
            <a:effectLst/>
          </c:spPr>
          <c:invertIfNegative val="0"/>
          <c:cat>
            <c:strRef>
              <c:f>Analysis!$G$17:$G$19</c:f>
              <c:strCache>
                <c:ptCount val="3"/>
                <c:pt idx="0">
                  <c:v>High</c:v>
                </c:pt>
                <c:pt idx="1">
                  <c:v>Low</c:v>
                </c:pt>
                <c:pt idx="2">
                  <c:v>Medium</c:v>
                </c:pt>
              </c:strCache>
            </c:strRef>
          </c:cat>
          <c:val>
            <c:numRef>
              <c:f>Analysis!$H$17:$H$19</c:f>
              <c:numCache>
                <c:formatCode>General</c:formatCode>
                <c:ptCount val="3"/>
                <c:pt idx="0">
                  <c:v>76225.442857142858</c:v>
                </c:pt>
                <c:pt idx="1">
                  <c:v>25482.307692307691</c:v>
                </c:pt>
                <c:pt idx="2">
                  <c:v>42160.066666666666</c:v>
                </c:pt>
              </c:numCache>
            </c:numRef>
          </c:val>
          <c:extLst>
            <c:ext xmlns:c16="http://schemas.microsoft.com/office/drawing/2014/chart" uri="{C3380CC4-5D6E-409C-BE32-E72D297353CC}">
              <c16:uniqueId val="{00000000-8556-41EC-A810-9AD9BC2A8142}"/>
            </c:ext>
          </c:extLst>
        </c:ser>
        <c:ser>
          <c:idx val="1"/>
          <c:order val="1"/>
          <c:spPr>
            <a:solidFill>
              <a:srgbClr val="DAD1C0"/>
            </a:solidFill>
            <a:ln>
              <a:solidFill>
                <a:schemeClr val="accent6">
                  <a:lumMod val="20000"/>
                  <a:lumOff val="80000"/>
                </a:schemeClr>
              </a:solidFill>
            </a:ln>
            <a:effectLst/>
          </c:spPr>
          <c:invertIfNegative val="0"/>
          <c:cat>
            <c:strRef>
              <c:f>Analysis!$G$17:$G$19</c:f>
              <c:strCache>
                <c:ptCount val="3"/>
                <c:pt idx="0">
                  <c:v>High</c:v>
                </c:pt>
                <c:pt idx="1">
                  <c:v>Low</c:v>
                </c:pt>
                <c:pt idx="2">
                  <c:v>Medium</c:v>
                </c:pt>
              </c:strCache>
            </c:strRef>
          </c:cat>
          <c:val>
            <c:numRef>
              <c:f>Analysis!$I$17:$I$19</c:f>
              <c:numCache>
                <c:formatCode>General</c:formatCode>
                <c:ptCount val="3"/>
                <c:pt idx="0">
                  <c:v>15245.088571428569</c:v>
                </c:pt>
                <c:pt idx="1">
                  <c:v>65988.223736263739</c:v>
                </c:pt>
                <c:pt idx="2">
                  <c:v>49310.464761904761</c:v>
                </c:pt>
              </c:numCache>
            </c:numRef>
          </c:val>
          <c:extLst>
            <c:ext xmlns:c16="http://schemas.microsoft.com/office/drawing/2014/chart" uri="{C3380CC4-5D6E-409C-BE32-E72D297353CC}">
              <c16:uniqueId val="{00000001-8556-41EC-A810-9AD9BC2A8142}"/>
            </c:ext>
          </c:extLst>
        </c:ser>
        <c:dLbls>
          <c:showLegendKey val="0"/>
          <c:showVal val="0"/>
          <c:showCatName val="0"/>
          <c:showSerName val="0"/>
          <c:showPercent val="0"/>
          <c:showBubbleSize val="0"/>
        </c:dLbls>
        <c:gapWidth val="150"/>
        <c:overlap val="100"/>
        <c:axId val="1633390944"/>
        <c:axId val="1633382624"/>
      </c:barChart>
      <c:catAx>
        <c:axId val="16333909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accent6">
                    <a:lumMod val="50000"/>
                  </a:schemeClr>
                </a:solidFill>
                <a:latin typeface="+mn-lt"/>
                <a:ea typeface="+mn-ea"/>
                <a:cs typeface="+mn-cs"/>
              </a:defRPr>
            </a:pPr>
            <a:endParaRPr lang="en-US"/>
          </a:p>
        </c:txPr>
        <c:crossAx val="1633382624"/>
        <c:crosses val="autoZero"/>
        <c:auto val="1"/>
        <c:lblAlgn val="ctr"/>
        <c:lblOffset val="100"/>
        <c:noMultiLvlLbl val="0"/>
      </c:catAx>
      <c:valAx>
        <c:axId val="1633382624"/>
        <c:scaling>
          <c:orientation val="minMax"/>
        </c:scaling>
        <c:delete val="1"/>
        <c:axPos val="b"/>
        <c:numFmt formatCode="General" sourceLinked="1"/>
        <c:majorTickMark val="none"/>
        <c:minorTickMark val="none"/>
        <c:tickLblPos val="nextTo"/>
        <c:crossAx val="16333909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Analysis!A1"/><Relationship Id="rId7" Type="http://schemas.openxmlformats.org/officeDocument/2006/relationships/chart" Target="../charts/chart1.xml"/><Relationship Id="rId2"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2.png"/><Relationship Id="rId10" Type="http://schemas.openxmlformats.org/officeDocument/2006/relationships/chart" Target="../charts/chart4.xml"/><Relationship Id="rId4" Type="http://schemas.openxmlformats.org/officeDocument/2006/relationships/hyperlink" Target="#'customers'!A1"/><Relationship Id="rId9"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217714</xdr:colOff>
      <xdr:row>3</xdr:row>
      <xdr:rowOff>149679</xdr:rowOff>
    </xdr:from>
    <xdr:to>
      <xdr:col>23</xdr:col>
      <xdr:colOff>182749</xdr:colOff>
      <xdr:row>35</xdr:row>
      <xdr:rowOff>121970</xdr:rowOff>
    </xdr:to>
    <xdr:sp macro="" textlink="">
      <xdr:nvSpPr>
        <xdr:cNvPr id="23" name="Rectangle: Rounded Corners 22">
          <a:extLst>
            <a:ext uri="{FF2B5EF4-FFF2-40B4-BE49-F238E27FC236}">
              <a16:creationId xmlns:a16="http://schemas.microsoft.com/office/drawing/2014/main" id="{8E24EF8E-689D-4B1B-8C24-D46679C17F2D}"/>
            </a:ext>
          </a:extLst>
        </xdr:cNvPr>
        <xdr:cNvSpPr/>
      </xdr:nvSpPr>
      <xdr:spPr>
        <a:xfrm>
          <a:off x="2648231" y="740886"/>
          <a:ext cx="11509992" cy="6278498"/>
        </a:xfrm>
        <a:prstGeom prst="roundRect">
          <a:avLst>
            <a:gd name="adj" fmla="val 4380"/>
          </a:avLst>
        </a:prstGeom>
        <a:solidFill>
          <a:srgbClr val="EBE9D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000</a:t>
          </a:r>
        </a:p>
      </xdr:txBody>
    </xdr:sp>
    <xdr:clientData/>
  </xdr:twoCellAnchor>
  <xdr:twoCellAnchor>
    <xdr:from>
      <xdr:col>7</xdr:col>
      <xdr:colOff>553814</xdr:colOff>
      <xdr:row>4</xdr:row>
      <xdr:rowOff>124608</xdr:rowOff>
    </xdr:from>
    <xdr:to>
      <xdr:col>23</xdr:col>
      <xdr:colOff>567800</xdr:colOff>
      <xdr:row>15</xdr:row>
      <xdr:rowOff>64019</xdr:rowOff>
    </xdr:to>
    <xdr:sp macro="" textlink="">
      <xdr:nvSpPr>
        <xdr:cNvPr id="25" name="Rectangle: Rounded Corners 24">
          <a:extLst>
            <a:ext uri="{FF2B5EF4-FFF2-40B4-BE49-F238E27FC236}">
              <a16:creationId xmlns:a16="http://schemas.microsoft.com/office/drawing/2014/main" id="{7F0E03A4-CC31-40FF-95E5-7351BAF070B5}"/>
            </a:ext>
          </a:extLst>
        </xdr:cNvPr>
        <xdr:cNvSpPr/>
      </xdr:nvSpPr>
      <xdr:spPr>
        <a:xfrm>
          <a:off x="4807219" y="912884"/>
          <a:ext cx="9736055" cy="2107169"/>
        </a:xfrm>
        <a:prstGeom prst="roundRect">
          <a:avLst>
            <a:gd name="adj" fmla="val 10545"/>
          </a:avLst>
        </a:prstGeom>
        <a:solidFill>
          <a:srgbClr val="DAD1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595068</xdr:colOff>
      <xdr:row>16</xdr:row>
      <xdr:rowOff>10305</xdr:rowOff>
    </xdr:from>
    <xdr:to>
      <xdr:col>15</xdr:col>
      <xdr:colOff>217031</xdr:colOff>
      <xdr:row>25</xdr:row>
      <xdr:rowOff>179001</xdr:rowOff>
    </xdr:to>
    <xdr:sp macro="" textlink="">
      <xdr:nvSpPr>
        <xdr:cNvPr id="26" name="Rectangle: Rounded Corners 25">
          <a:extLst>
            <a:ext uri="{FF2B5EF4-FFF2-40B4-BE49-F238E27FC236}">
              <a16:creationId xmlns:a16="http://schemas.microsoft.com/office/drawing/2014/main" id="{E4E5E36C-BA4F-4603-AF6C-8849DB741952}"/>
            </a:ext>
          </a:extLst>
        </xdr:cNvPr>
        <xdr:cNvSpPr/>
      </xdr:nvSpPr>
      <xdr:spPr>
        <a:xfrm>
          <a:off x="4848473" y="3163408"/>
          <a:ext cx="4482998" cy="1942317"/>
        </a:xfrm>
        <a:prstGeom prst="roundRect">
          <a:avLst>
            <a:gd name="adj" fmla="val 10545"/>
          </a:avLst>
        </a:prstGeom>
        <a:solidFill>
          <a:srgbClr val="DAD1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547053</xdr:colOff>
      <xdr:row>16</xdr:row>
      <xdr:rowOff>10305</xdr:rowOff>
    </xdr:from>
    <xdr:to>
      <xdr:col>23</xdr:col>
      <xdr:colOff>567801</xdr:colOff>
      <xdr:row>25</xdr:row>
      <xdr:rowOff>179000</xdr:rowOff>
    </xdr:to>
    <xdr:sp macro="" textlink="">
      <xdr:nvSpPr>
        <xdr:cNvPr id="27" name="Rectangle: Rounded Corners 26">
          <a:extLst>
            <a:ext uri="{FF2B5EF4-FFF2-40B4-BE49-F238E27FC236}">
              <a16:creationId xmlns:a16="http://schemas.microsoft.com/office/drawing/2014/main" id="{1EB52BF1-900D-4F82-8CA2-C5041F4752BB}"/>
            </a:ext>
          </a:extLst>
        </xdr:cNvPr>
        <xdr:cNvSpPr/>
      </xdr:nvSpPr>
      <xdr:spPr>
        <a:xfrm>
          <a:off x="9661493" y="3163408"/>
          <a:ext cx="4881782" cy="1942316"/>
        </a:xfrm>
        <a:prstGeom prst="roundRect">
          <a:avLst>
            <a:gd name="adj" fmla="val 10545"/>
          </a:avLst>
        </a:prstGeom>
        <a:solidFill>
          <a:srgbClr val="DAD1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547051</xdr:colOff>
      <xdr:row>26</xdr:row>
      <xdr:rowOff>132446</xdr:rowOff>
    </xdr:from>
    <xdr:to>
      <xdr:col>23</xdr:col>
      <xdr:colOff>567800</xdr:colOff>
      <xdr:row>34</xdr:row>
      <xdr:rowOff>168524</xdr:rowOff>
    </xdr:to>
    <xdr:sp macro="" textlink="">
      <xdr:nvSpPr>
        <xdr:cNvPr id="28" name="Rectangle: Rounded Corners 27">
          <a:extLst>
            <a:ext uri="{FF2B5EF4-FFF2-40B4-BE49-F238E27FC236}">
              <a16:creationId xmlns:a16="http://schemas.microsoft.com/office/drawing/2014/main" id="{A349E150-CAE8-458A-9D82-8EE47E65DBFC}"/>
            </a:ext>
          </a:extLst>
        </xdr:cNvPr>
        <xdr:cNvSpPr/>
      </xdr:nvSpPr>
      <xdr:spPr>
        <a:xfrm>
          <a:off x="9661491" y="5256239"/>
          <a:ext cx="4881783" cy="1612630"/>
        </a:xfrm>
        <a:prstGeom prst="roundRect">
          <a:avLst>
            <a:gd name="adj" fmla="val 10545"/>
          </a:avLst>
        </a:prstGeom>
        <a:solidFill>
          <a:srgbClr val="DAD1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595069</xdr:colOff>
      <xdr:row>26</xdr:row>
      <xdr:rowOff>132446</xdr:rowOff>
    </xdr:from>
    <xdr:to>
      <xdr:col>15</xdr:col>
      <xdr:colOff>189527</xdr:colOff>
      <xdr:row>34</xdr:row>
      <xdr:rowOff>147032</xdr:rowOff>
    </xdr:to>
    <xdr:sp macro="" textlink="">
      <xdr:nvSpPr>
        <xdr:cNvPr id="29" name="Rectangle: Rounded Corners 28">
          <a:extLst>
            <a:ext uri="{FF2B5EF4-FFF2-40B4-BE49-F238E27FC236}">
              <a16:creationId xmlns:a16="http://schemas.microsoft.com/office/drawing/2014/main" id="{6C444F61-6937-4E1B-B24A-E77425EB0BFA}"/>
            </a:ext>
          </a:extLst>
        </xdr:cNvPr>
        <xdr:cNvSpPr/>
      </xdr:nvSpPr>
      <xdr:spPr>
        <a:xfrm>
          <a:off x="4848474" y="5256239"/>
          <a:ext cx="4455493" cy="1591138"/>
        </a:xfrm>
        <a:prstGeom prst="roundRect">
          <a:avLst>
            <a:gd name="adj" fmla="val 10545"/>
          </a:avLst>
        </a:prstGeom>
        <a:solidFill>
          <a:srgbClr val="DAD1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306285</xdr:colOff>
      <xdr:row>5</xdr:row>
      <xdr:rowOff>13546</xdr:rowOff>
    </xdr:from>
    <xdr:to>
      <xdr:col>7</xdr:col>
      <xdr:colOff>306285</xdr:colOff>
      <xdr:row>33</xdr:row>
      <xdr:rowOff>172073</xdr:rowOff>
    </xdr:to>
    <xdr:cxnSp macro="">
      <xdr:nvCxnSpPr>
        <xdr:cNvPr id="30" name="Straight Connector 29">
          <a:extLst>
            <a:ext uri="{FF2B5EF4-FFF2-40B4-BE49-F238E27FC236}">
              <a16:creationId xmlns:a16="http://schemas.microsoft.com/office/drawing/2014/main" id="{8092BC20-4271-4187-B43B-43A986FF5FA6}"/>
            </a:ext>
          </a:extLst>
        </xdr:cNvPr>
        <xdr:cNvCxnSpPr>
          <a:cxnSpLocks/>
        </xdr:cNvCxnSpPr>
      </xdr:nvCxnSpPr>
      <xdr:spPr>
        <a:xfrm>
          <a:off x="4559690" y="998891"/>
          <a:ext cx="0" cy="5676458"/>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448118</xdr:colOff>
      <xdr:row>4</xdr:row>
      <xdr:rowOff>104644</xdr:rowOff>
    </xdr:from>
    <xdr:to>
      <xdr:col>13</xdr:col>
      <xdr:colOff>229025</xdr:colOff>
      <xdr:row>14</xdr:row>
      <xdr:rowOff>14105</xdr:rowOff>
    </xdr:to>
    <xdr:sp macro="" textlink="">
      <xdr:nvSpPr>
        <xdr:cNvPr id="31" name="Rectangle: Rounded Corners 30">
          <a:extLst>
            <a:ext uri="{FF2B5EF4-FFF2-40B4-BE49-F238E27FC236}">
              <a16:creationId xmlns:a16="http://schemas.microsoft.com/office/drawing/2014/main" id="{D7A6F2A3-6586-4A61-A5BC-1A53B7DB66EC}"/>
            </a:ext>
          </a:extLst>
        </xdr:cNvPr>
        <xdr:cNvSpPr/>
      </xdr:nvSpPr>
      <xdr:spPr>
        <a:xfrm>
          <a:off x="5309152" y="892920"/>
          <a:ext cx="2819054" cy="1880151"/>
        </a:xfrm>
        <a:prstGeom prst="roundRect">
          <a:avLst/>
        </a:prstGeom>
        <a:solidFill>
          <a:srgbClr val="4F7A5C"/>
        </a:solidFill>
        <a:ln>
          <a:solidFill>
            <a:srgbClr val="DAD1C0">
              <a:alpha val="68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552187</xdr:colOff>
      <xdr:row>4</xdr:row>
      <xdr:rowOff>104644</xdr:rowOff>
    </xdr:from>
    <xdr:to>
      <xdr:col>18</xdr:col>
      <xdr:colOff>333094</xdr:colOff>
      <xdr:row>14</xdr:row>
      <xdr:rowOff>14105</xdr:rowOff>
    </xdr:to>
    <xdr:sp macro="" textlink="">
      <xdr:nvSpPr>
        <xdr:cNvPr id="32" name="Rectangle: Rounded Corners 31">
          <a:extLst>
            <a:ext uri="{FF2B5EF4-FFF2-40B4-BE49-F238E27FC236}">
              <a16:creationId xmlns:a16="http://schemas.microsoft.com/office/drawing/2014/main" id="{968723DD-64CD-4247-8284-0D5FFB99E927}"/>
            </a:ext>
          </a:extLst>
        </xdr:cNvPr>
        <xdr:cNvSpPr/>
      </xdr:nvSpPr>
      <xdr:spPr>
        <a:xfrm>
          <a:off x="8451368" y="892920"/>
          <a:ext cx="2819054" cy="1880151"/>
        </a:xfrm>
        <a:prstGeom prst="roundRect">
          <a:avLst/>
        </a:prstGeom>
        <a:solidFill>
          <a:srgbClr val="4F7A5C"/>
        </a:solidFill>
        <a:ln>
          <a:solidFill>
            <a:srgbClr val="DAD1C0">
              <a:alpha val="46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48628</xdr:colOff>
      <xdr:row>4</xdr:row>
      <xdr:rowOff>104644</xdr:rowOff>
    </xdr:from>
    <xdr:to>
      <xdr:col>23</xdr:col>
      <xdr:colOff>437165</xdr:colOff>
      <xdr:row>14</xdr:row>
      <xdr:rowOff>14105</xdr:rowOff>
    </xdr:to>
    <xdr:sp macro="" textlink="">
      <xdr:nvSpPr>
        <xdr:cNvPr id="33" name="Rectangle: Rounded Corners 32">
          <a:extLst>
            <a:ext uri="{FF2B5EF4-FFF2-40B4-BE49-F238E27FC236}">
              <a16:creationId xmlns:a16="http://schemas.microsoft.com/office/drawing/2014/main" id="{88BCBCA3-D4AC-4D3A-8579-601D96EDB1F3}"/>
            </a:ext>
          </a:extLst>
        </xdr:cNvPr>
        <xdr:cNvSpPr/>
      </xdr:nvSpPr>
      <xdr:spPr>
        <a:xfrm>
          <a:off x="11593585" y="892920"/>
          <a:ext cx="2819054" cy="1880151"/>
        </a:xfrm>
        <a:prstGeom prst="roundRect">
          <a:avLst/>
        </a:prstGeom>
        <a:solidFill>
          <a:srgbClr val="4F7A5C"/>
        </a:solidFill>
        <a:ln>
          <a:solidFill>
            <a:srgbClr val="DAD1C0">
              <a:alpha val="49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472126</xdr:colOff>
      <xdr:row>4</xdr:row>
      <xdr:rowOff>196279</xdr:rowOff>
    </xdr:from>
    <xdr:to>
      <xdr:col>5</xdr:col>
      <xdr:colOff>562027</xdr:colOff>
      <xdr:row>7</xdr:row>
      <xdr:rowOff>135458</xdr:rowOff>
    </xdr:to>
    <xdr:pic>
      <xdr:nvPicPr>
        <xdr:cNvPr id="34" name="Picture 33">
          <a:extLst>
            <a:ext uri="{FF2B5EF4-FFF2-40B4-BE49-F238E27FC236}">
              <a16:creationId xmlns:a16="http://schemas.microsoft.com/office/drawing/2014/main" id="{7B2C8D60-DBEF-4A25-B5CD-9E630A66AFFC}"/>
            </a:ext>
          </a:extLst>
        </xdr:cNvPr>
        <xdr:cNvPicPr>
          <a:picLocks noChangeAspect="1"/>
        </xdr:cNvPicPr>
      </xdr:nvPicPr>
      <xdr:blipFill>
        <a:blip xmlns:r="http://schemas.openxmlformats.org/officeDocument/2006/relationships" r:embed="rId1"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2902643" y="984555"/>
          <a:ext cx="697531" cy="530386"/>
        </a:xfrm>
        <a:prstGeom prst="rect">
          <a:avLst/>
        </a:prstGeom>
        <a:ln>
          <a:noFill/>
        </a:ln>
      </xdr:spPr>
    </xdr:pic>
    <xdr:clientData/>
  </xdr:twoCellAnchor>
  <xdr:twoCellAnchor>
    <xdr:from>
      <xdr:col>5</xdr:col>
      <xdr:colOff>572686</xdr:colOff>
      <xdr:row>5</xdr:row>
      <xdr:rowOff>142565</xdr:rowOff>
    </xdr:from>
    <xdr:to>
      <xdr:col>7</xdr:col>
      <xdr:colOff>540062</xdr:colOff>
      <xdr:row>8</xdr:row>
      <xdr:rowOff>92703</xdr:rowOff>
    </xdr:to>
    <xdr:sp macro="" textlink="">
      <xdr:nvSpPr>
        <xdr:cNvPr id="35" name="TextBox 26">
          <a:extLst>
            <a:ext uri="{FF2B5EF4-FFF2-40B4-BE49-F238E27FC236}">
              <a16:creationId xmlns:a16="http://schemas.microsoft.com/office/drawing/2014/main" id="{F6B7242B-B1A3-4D36-8A7E-32CB4C13383D}"/>
            </a:ext>
          </a:extLst>
        </xdr:cNvPr>
        <xdr:cNvSpPr txBox="1"/>
      </xdr:nvSpPr>
      <xdr:spPr>
        <a:xfrm>
          <a:off x="3610833" y="1127910"/>
          <a:ext cx="1182634" cy="54134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400" b="1">
              <a:solidFill>
                <a:srgbClr val="4F7A5C"/>
              </a:solidFill>
            </a:rPr>
            <a:t>THE</a:t>
          </a:r>
          <a:r>
            <a:rPr lang="en-US" sz="2800">
              <a:solidFill>
                <a:srgbClr val="4F7A5C"/>
              </a:solidFill>
            </a:rPr>
            <a:t> </a:t>
          </a:r>
        </a:p>
      </xdr:txBody>
    </xdr:sp>
    <xdr:clientData/>
  </xdr:twoCellAnchor>
  <xdr:twoCellAnchor>
    <xdr:from>
      <xdr:col>4</xdr:col>
      <xdr:colOff>258971</xdr:colOff>
      <xdr:row>7</xdr:row>
      <xdr:rowOff>135458</xdr:rowOff>
    </xdr:from>
    <xdr:to>
      <xdr:col>7</xdr:col>
      <xdr:colOff>333790</xdr:colOff>
      <xdr:row>10</xdr:row>
      <xdr:rowOff>21908</xdr:rowOff>
    </xdr:to>
    <xdr:sp macro="" textlink="">
      <xdr:nvSpPr>
        <xdr:cNvPr id="36" name="TextBox 27">
          <a:extLst>
            <a:ext uri="{FF2B5EF4-FFF2-40B4-BE49-F238E27FC236}">
              <a16:creationId xmlns:a16="http://schemas.microsoft.com/office/drawing/2014/main" id="{CFBAB792-7D14-4672-BD52-9E7F09CBFE2D}"/>
            </a:ext>
          </a:extLst>
        </xdr:cNvPr>
        <xdr:cNvSpPr txBox="1"/>
      </xdr:nvSpPr>
      <xdr:spPr>
        <a:xfrm>
          <a:off x="2689488" y="1514941"/>
          <a:ext cx="1897707" cy="477657"/>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400" b="1">
              <a:solidFill>
                <a:srgbClr val="4F7A5C"/>
              </a:solidFill>
            </a:rPr>
            <a:t>METROBANK</a:t>
          </a:r>
        </a:p>
      </xdr:txBody>
    </xdr:sp>
    <xdr:clientData/>
  </xdr:twoCellAnchor>
  <xdr:twoCellAnchor>
    <xdr:from>
      <xdr:col>4</xdr:col>
      <xdr:colOff>279600</xdr:colOff>
      <xdr:row>19</xdr:row>
      <xdr:rowOff>3214</xdr:rowOff>
    </xdr:from>
    <xdr:to>
      <xdr:col>8</xdr:col>
      <xdr:colOff>138705</xdr:colOff>
      <xdr:row>21</xdr:row>
      <xdr:rowOff>17602</xdr:rowOff>
    </xdr:to>
    <xdr:grpSp>
      <xdr:nvGrpSpPr>
        <xdr:cNvPr id="60" name="Group 59">
          <a:extLst>
            <a:ext uri="{FF2B5EF4-FFF2-40B4-BE49-F238E27FC236}">
              <a16:creationId xmlns:a16="http://schemas.microsoft.com/office/drawing/2014/main" id="{17C52007-C0AA-4F22-907B-7B5D91664741}"/>
            </a:ext>
          </a:extLst>
        </xdr:cNvPr>
        <xdr:cNvGrpSpPr/>
      </xdr:nvGrpSpPr>
      <xdr:grpSpPr>
        <a:xfrm>
          <a:off x="2710117" y="3747524"/>
          <a:ext cx="2289622" cy="408526"/>
          <a:chOff x="2710117" y="3747524"/>
          <a:chExt cx="2289622" cy="408526"/>
        </a:xfrm>
      </xdr:grpSpPr>
      <xdr:sp macro="" textlink="">
        <xdr:nvSpPr>
          <xdr:cNvPr id="24" name="Rectangle: Top Corners Rounded 23">
            <a:extLst>
              <a:ext uri="{FF2B5EF4-FFF2-40B4-BE49-F238E27FC236}">
                <a16:creationId xmlns:a16="http://schemas.microsoft.com/office/drawing/2014/main" id="{319D0F2C-DC24-47BA-8BF5-9654A0B45542}"/>
              </a:ext>
            </a:extLst>
          </xdr:cNvPr>
          <xdr:cNvSpPr/>
        </xdr:nvSpPr>
        <xdr:spPr>
          <a:xfrm rot="16200000">
            <a:off x="3430642" y="3026999"/>
            <a:ext cx="408526" cy="1849575"/>
          </a:xfrm>
          <a:prstGeom prst="round2SameRect">
            <a:avLst>
              <a:gd name="adj1" fmla="val 35766"/>
              <a:gd name="adj2" fmla="val 0"/>
            </a:avLst>
          </a:prstGeom>
          <a:solidFill>
            <a:srgbClr val="4F7A5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7" name="TextBox 28">
            <a:hlinkClick xmlns:r="http://schemas.openxmlformats.org/officeDocument/2006/relationships" r:id="rId2"/>
            <a:extLst>
              <a:ext uri="{FF2B5EF4-FFF2-40B4-BE49-F238E27FC236}">
                <a16:creationId xmlns:a16="http://schemas.microsoft.com/office/drawing/2014/main" id="{DD094BD6-721A-43D4-8925-73491B3594B8}"/>
              </a:ext>
            </a:extLst>
          </xdr:cNvPr>
          <xdr:cNvSpPr txBox="1"/>
        </xdr:nvSpPr>
        <xdr:spPr>
          <a:xfrm>
            <a:off x="2882008" y="3790643"/>
            <a:ext cx="2117731" cy="32228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b="1">
                <a:solidFill>
                  <a:schemeClr val="bg1"/>
                </a:solidFill>
              </a:rPr>
              <a:t>DASHBOARD</a:t>
            </a:r>
          </a:p>
        </xdr:txBody>
      </xdr:sp>
    </xdr:grpSp>
    <xdr:clientData/>
  </xdr:twoCellAnchor>
  <xdr:twoCellAnchor>
    <xdr:from>
      <xdr:col>5</xdr:col>
      <xdr:colOff>8879</xdr:colOff>
      <xdr:row>21</xdr:row>
      <xdr:rowOff>171715</xdr:rowOff>
    </xdr:from>
    <xdr:to>
      <xdr:col>8</xdr:col>
      <xdr:colOff>234966</xdr:colOff>
      <xdr:row>23</xdr:row>
      <xdr:rowOff>132237</xdr:rowOff>
    </xdr:to>
    <xdr:sp macro="" textlink="">
      <xdr:nvSpPr>
        <xdr:cNvPr id="38" name="TextBox 29">
          <a:hlinkClick xmlns:r="http://schemas.openxmlformats.org/officeDocument/2006/relationships" r:id="rId3"/>
          <a:extLst>
            <a:ext uri="{FF2B5EF4-FFF2-40B4-BE49-F238E27FC236}">
              <a16:creationId xmlns:a16="http://schemas.microsoft.com/office/drawing/2014/main" id="{F9A7CE6C-6782-4DC6-BD4E-D1B260D3C6C5}"/>
            </a:ext>
          </a:extLst>
        </xdr:cNvPr>
        <xdr:cNvSpPr txBox="1"/>
      </xdr:nvSpPr>
      <xdr:spPr>
        <a:xfrm>
          <a:off x="3047026" y="4310163"/>
          <a:ext cx="2048974" cy="35466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600" b="1">
              <a:solidFill>
                <a:srgbClr val="4F7A5C"/>
              </a:solidFill>
            </a:rPr>
            <a:t>ANALYSIS</a:t>
          </a:r>
        </a:p>
      </xdr:txBody>
    </xdr:sp>
    <xdr:clientData/>
  </xdr:twoCellAnchor>
  <xdr:twoCellAnchor>
    <xdr:from>
      <xdr:col>5</xdr:col>
      <xdr:colOff>105140</xdr:colOff>
      <xdr:row>24</xdr:row>
      <xdr:rowOff>182554</xdr:rowOff>
    </xdr:from>
    <xdr:to>
      <xdr:col>8</xdr:col>
      <xdr:colOff>468742</xdr:colOff>
      <xdr:row>26</xdr:row>
      <xdr:rowOff>143076</xdr:rowOff>
    </xdr:to>
    <xdr:sp macro="" textlink="">
      <xdr:nvSpPr>
        <xdr:cNvPr id="39" name="TextBox 30">
          <a:hlinkClick xmlns:r="http://schemas.openxmlformats.org/officeDocument/2006/relationships" r:id="rId4"/>
          <a:extLst>
            <a:ext uri="{FF2B5EF4-FFF2-40B4-BE49-F238E27FC236}">
              <a16:creationId xmlns:a16="http://schemas.microsoft.com/office/drawing/2014/main" id="{885020CD-1384-4105-ACA0-3C6EDF7E3EB6}"/>
            </a:ext>
          </a:extLst>
        </xdr:cNvPr>
        <xdr:cNvSpPr txBox="1"/>
      </xdr:nvSpPr>
      <xdr:spPr>
        <a:xfrm>
          <a:off x="3143287" y="4912209"/>
          <a:ext cx="2186489" cy="35466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600" b="1">
              <a:solidFill>
                <a:srgbClr val="4F7A5C"/>
              </a:solidFill>
            </a:rPr>
            <a:t>DATABASE</a:t>
          </a:r>
        </a:p>
      </xdr:txBody>
    </xdr:sp>
    <xdr:clientData/>
  </xdr:twoCellAnchor>
  <xdr:twoCellAnchor>
    <xdr:from>
      <xdr:col>4</xdr:col>
      <xdr:colOff>386457</xdr:colOff>
      <xdr:row>32</xdr:row>
      <xdr:rowOff>164224</xdr:rowOff>
    </xdr:from>
    <xdr:to>
      <xdr:col>5</xdr:col>
      <xdr:colOff>170740</xdr:colOff>
      <xdr:row>34</xdr:row>
      <xdr:rowOff>178614</xdr:rowOff>
    </xdr:to>
    <xdr:pic>
      <xdr:nvPicPr>
        <xdr:cNvPr id="40" name="Picture 39">
          <a:extLst>
            <a:ext uri="{FF2B5EF4-FFF2-40B4-BE49-F238E27FC236}">
              <a16:creationId xmlns:a16="http://schemas.microsoft.com/office/drawing/2014/main" id="{A8A6AE8E-48DD-4FF1-8462-1858D1D624BC}"/>
            </a:ext>
          </a:extLst>
        </xdr:cNvPr>
        <xdr:cNvPicPr>
          <a:picLocks noChangeAspect="1"/>
        </xdr:cNvPicPr>
      </xdr:nvPicPr>
      <xdr:blipFill>
        <a:blip xmlns:r="http://schemas.openxmlformats.org/officeDocument/2006/relationships" r:embed="rId5" cstate="print">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2816974" y="6470431"/>
          <a:ext cx="391913" cy="408528"/>
        </a:xfrm>
        <a:prstGeom prst="rect">
          <a:avLst/>
        </a:prstGeom>
      </xdr:spPr>
    </xdr:pic>
    <xdr:clientData/>
  </xdr:twoCellAnchor>
  <xdr:twoCellAnchor>
    <xdr:from>
      <xdr:col>6</xdr:col>
      <xdr:colOff>260831</xdr:colOff>
      <xdr:row>33</xdr:row>
      <xdr:rowOff>77840</xdr:rowOff>
    </xdr:from>
    <xdr:to>
      <xdr:col>6</xdr:col>
      <xdr:colOff>573659</xdr:colOff>
      <xdr:row>34</xdr:row>
      <xdr:rowOff>183750</xdr:rowOff>
    </xdr:to>
    <xdr:pic>
      <xdr:nvPicPr>
        <xdr:cNvPr id="41" name="Picture 40">
          <a:extLst>
            <a:ext uri="{FF2B5EF4-FFF2-40B4-BE49-F238E27FC236}">
              <a16:creationId xmlns:a16="http://schemas.microsoft.com/office/drawing/2014/main" id="{763B1C68-F20D-4337-9D28-E00733BF1889}"/>
            </a:ext>
          </a:extLst>
        </xdr:cNvPr>
        <xdr:cNvPicPr>
          <a:picLocks noChangeAspect="1"/>
        </xdr:cNvPicPr>
      </xdr:nvPicPr>
      <xdr:blipFill>
        <a:blip xmlns:r="http://schemas.openxmlformats.org/officeDocument/2006/relationships" r:embed="rId6"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3906607" y="6581116"/>
          <a:ext cx="312828" cy="302979"/>
        </a:xfrm>
        <a:prstGeom prst="rect">
          <a:avLst/>
        </a:prstGeom>
      </xdr:spPr>
    </xdr:pic>
    <xdr:clientData/>
  </xdr:twoCellAnchor>
  <xdr:twoCellAnchor>
    <xdr:from>
      <xdr:col>8</xdr:col>
      <xdr:colOff>459828</xdr:colOff>
      <xdr:row>17</xdr:row>
      <xdr:rowOff>154693</xdr:rowOff>
    </xdr:from>
    <xdr:to>
      <xdr:col>14</xdr:col>
      <xdr:colOff>443406</xdr:colOff>
      <xdr:row>26</xdr:row>
      <xdr:rowOff>105426</xdr:rowOff>
    </xdr:to>
    <xdr:graphicFrame macro="">
      <xdr:nvGraphicFramePr>
        <xdr:cNvPr id="42" name="Chart 41">
          <a:extLst>
            <a:ext uri="{FF2B5EF4-FFF2-40B4-BE49-F238E27FC236}">
              <a16:creationId xmlns:a16="http://schemas.microsoft.com/office/drawing/2014/main" id="{107EB914-691C-4ABF-9E1F-3853C13E7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574786</xdr:colOff>
      <xdr:row>9</xdr:row>
      <xdr:rowOff>114956</xdr:rowOff>
    </xdr:from>
    <xdr:to>
      <xdr:col>11</xdr:col>
      <xdr:colOff>558361</xdr:colOff>
      <xdr:row>12</xdr:row>
      <xdr:rowOff>32845</xdr:rowOff>
    </xdr:to>
    <xdr:sp macro="" textlink="AvI">
      <xdr:nvSpPr>
        <xdr:cNvPr id="43" name="TextBox 42">
          <a:extLst>
            <a:ext uri="{FF2B5EF4-FFF2-40B4-BE49-F238E27FC236}">
              <a16:creationId xmlns:a16="http://schemas.microsoft.com/office/drawing/2014/main" id="{12989695-C543-4BE8-BCEA-EE9C6115A0AE}"/>
            </a:ext>
          </a:extLst>
        </xdr:cNvPr>
        <xdr:cNvSpPr txBox="1"/>
      </xdr:nvSpPr>
      <xdr:spPr>
        <a:xfrm>
          <a:off x="6043450" y="1888577"/>
          <a:ext cx="1198833" cy="509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A92FC3E-2EFC-4EEB-9C9C-FFE03FD45D2B}" type="TxLink">
            <a:rPr lang="en-US" sz="2800" b="1" i="0" u="none" strike="noStrike">
              <a:solidFill>
                <a:schemeClr val="accent6">
                  <a:lumMod val="20000"/>
                  <a:lumOff val="80000"/>
                </a:schemeClr>
              </a:solidFill>
              <a:latin typeface="Calibri"/>
              <a:ea typeface="Calibri"/>
              <a:cs typeface="Calibri"/>
            </a:rPr>
            <a:pPr/>
            <a:t>$114K</a:t>
          </a:fld>
          <a:endParaRPr lang="en-US" sz="2800" b="1">
            <a:solidFill>
              <a:schemeClr val="accent6">
                <a:lumMod val="20000"/>
                <a:lumOff val="80000"/>
              </a:schemeClr>
            </a:solidFill>
          </a:endParaRPr>
        </a:p>
      </xdr:txBody>
    </xdr:sp>
    <xdr:clientData/>
  </xdr:twoCellAnchor>
  <xdr:twoCellAnchor>
    <xdr:from>
      <xdr:col>9</xdr:col>
      <xdr:colOff>32844</xdr:colOff>
      <xdr:row>5</xdr:row>
      <xdr:rowOff>180647</xdr:rowOff>
    </xdr:from>
    <xdr:to>
      <xdr:col>13</xdr:col>
      <xdr:colOff>164224</xdr:colOff>
      <xdr:row>9</xdr:row>
      <xdr:rowOff>65689</xdr:rowOff>
    </xdr:to>
    <xdr:sp macro="" textlink="">
      <xdr:nvSpPr>
        <xdr:cNvPr id="44" name="TextBox 43">
          <a:extLst>
            <a:ext uri="{FF2B5EF4-FFF2-40B4-BE49-F238E27FC236}">
              <a16:creationId xmlns:a16="http://schemas.microsoft.com/office/drawing/2014/main" id="{94AD88E3-5274-43FF-90E0-AC8C8E0BB6AD}"/>
            </a:ext>
          </a:extLst>
        </xdr:cNvPr>
        <xdr:cNvSpPr txBox="1"/>
      </xdr:nvSpPr>
      <xdr:spPr>
        <a:xfrm>
          <a:off x="5501508" y="1165992"/>
          <a:ext cx="2561897" cy="67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20000"/>
                  <a:lumOff val="80000"/>
                </a:schemeClr>
              </a:solidFill>
            </a:rPr>
            <a:t>AVERAGE CUSTOMERS'</a:t>
          </a:r>
          <a:r>
            <a:rPr lang="en-US" sz="1800" b="1" baseline="0">
              <a:solidFill>
                <a:schemeClr val="accent6">
                  <a:lumMod val="20000"/>
                  <a:lumOff val="80000"/>
                </a:schemeClr>
              </a:solidFill>
            </a:rPr>
            <a:t> INCOME</a:t>
          </a:r>
          <a:endParaRPr lang="en-US" sz="1800" b="1">
            <a:solidFill>
              <a:schemeClr val="accent6">
                <a:lumMod val="20000"/>
                <a:lumOff val="80000"/>
              </a:schemeClr>
            </a:solidFill>
          </a:endParaRPr>
        </a:p>
      </xdr:txBody>
    </xdr:sp>
    <xdr:clientData/>
  </xdr:twoCellAnchor>
  <xdr:twoCellAnchor>
    <xdr:from>
      <xdr:col>14</xdr:col>
      <xdr:colOff>135976</xdr:colOff>
      <xdr:row>5</xdr:row>
      <xdr:rowOff>180647</xdr:rowOff>
    </xdr:from>
    <xdr:to>
      <xdr:col>17</xdr:col>
      <xdr:colOff>546543</xdr:colOff>
      <xdr:row>7</xdr:row>
      <xdr:rowOff>180653</xdr:rowOff>
    </xdr:to>
    <xdr:sp macro="" textlink="">
      <xdr:nvSpPr>
        <xdr:cNvPr id="45" name="TextBox 44">
          <a:extLst>
            <a:ext uri="{FF2B5EF4-FFF2-40B4-BE49-F238E27FC236}">
              <a16:creationId xmlns:a16="http://schemas.microsoft.com/office/drawing/2014/main" id="{83475C98-0296-42FB-B07B-ECE0D23242F8}"/>
            </a:ext>
          </a:extLst>
        </xdr:cNvPr>
        <xdr:cNvSpPr txBox="1"/>
      </xdr:nvSpPr>
      <xdr:spPr>
        <a:xfrm>
          <a:off x="8642786" y="1165992"/>
          <a:ext cx="2233455" cy="394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20000"/>
                  <a:lumOff val="80000"/>
                </a:schemeClr>
              </a:solidFill>
            </a:rPr>
            <a:t>TOTAL CUSTOMERS</a:t>
          </a:r>
        </a:p>
      </xdr:txBody>
    </xdr:sp>
    <xdr:clientData/>
  </xdr:twoCellAnchor>
  <xdr:twoCellAnchor>
    <xdr:from>
      <xdr:col>19</xdr:col>
      <xdr:colOff>239107</xdr:colOff>
      <xdr:row>5</xdr:row>
      <xdr:rowOff>180646</xdr:rowOff>
    </xdr:from>
    <xdr:to>
      <xdr:col>23</xdr:col>
      <xdr:colOff>344871</xdr:colOff>
      <xdr:row>9</xdr:row>
      <xdr:rowOff>98533</xdr:rowOff>
    </xdr:to>
    <xdr:sp macro="" textlink="">
      <xdr:nvSpPr>
        <xdr:cNvPr id="46" name="TextBox 45">
          <a:extLst>
            <a:ext uri="{FF2B5EF4-FFF2-40B4-BE49-F238E27FC236}">
              <a16:creationId xmlns:a16="http://schemas.microsoft.com/office/drawing/2014/main" id="{7391876E-A0E5-4725-9F1F-213D414390B4}"/>
            </a:ext>
          </a:extLst>
        </xdr:cNvPr>
        <xdr:cNvSpPr txBox="1"/>
      </xdr:nvSpPr>
      <xdr:spPr>
        <a:xfrm>
          <a:off x="11784064" y="1165991"/>
          <a:ext cx="2536281" cy="706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20000"/>
                  <a:lumOff val="80000"/>
                </a:schemeClr>
              </a:solidFill>
            </a:rPr>
            <a:t>AVERAGE CUSTOMER</a:t>
          </a:r>
          <a:r>
            <a:rPr lang="en-US" sz="1800" b="1" baseline="0">
              <a:solidFill>
                <a:schemeClr val="accent6">
                  <a:lumMod val="20000"/>
                  <a:lumOff val="80000"/>
                </a:schemeClr>
              </a:solidFill>
            </a:rPr>
            <a:t> TENURE(YEARS)</a:t>
          </a:r>
          <a:endParaRPr lang="en-US" sz="1800" b="1">
            <a:solidFill>
              <a:schemeClr val="accent6">
                <a:lumMod val="20000"/>
                <a:lumOff val="80000"/>
              </a:schemeClr>
            </a:solidFill>
          </a:endParaRPr>
        </a:p>
      </xdr:txBody>
    </xdr:sp>
    <xdr:clientData/>
  </xdr:twoCellAnchor>
  <xdr:twoCellAnchor>
    <xdr:from>
      <xdr:col>15</xdr:col>
      <xdr:colOff>127764</xdr:colOff>
      <xdr:row>9</xdr:row>
      <xdr:rowOff>114956</xdr:rowOff>
    </xdr:from>
    <xdr:to>
      <xdr:col>16</xdr:col>
      <xdr:colOff>489057</xdr:colOff>
      <xdr:row>12</xdr:row>
      <xdr:rowOff>32845</xdr:rowOff>
    </xdr:to>
    <xdr:sp macro="" textlink="CustN">
      <xdr:nvSpPr>
        <xdr:cNvPr id="47" name="TextBox 46">
          <a:extLst>
            <a:ext uri="{FF2B5EF4-FFF2-40B4-BE49-F238E27FC236}">
              <a16:creationId xmlns:a16="http://schemas.microsoft.com/office/drawing/2014/main" id="{FB402484-516C-4726-845D-39E51F0EB915}"/>
            </a:ext>
          </a:extLst>
        </xdr:cNvPr>
        <xdr:cNvSpPr txBox="1"/>
      </xdr:nvSpPr>
      <xdr:spPr>
        <a:xfrm>
          <a:off x="9242204" y="1888577"/>
          <a:ext cx="968922" cy="509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8301C57-D7F9-4EB6-89A8-5943D2E5FE2D}" type="TxLink">
            <a:rPr lang="en-US" sz="2800" b="1" i="0" u="none" strike="noStrike">
              <a:solidFill>
                <a:schemeClr val="accent6">
                  <a:lumMod val="20000"/>
                  <a:lumOff val="80000"/>
                </a:schemeClr>
              </a:solidFill>
              <a:latin typeface="Calibri"/>
              <a:ea typeface="Calibri"/>
              <a:cs typeface="Calibri"/>
            </a:rPr>
            <a:pPr marL="0" indent="0"/>
            <a:t>500</a:t>
          </a:fld>
          <a:endParaRPr lang="en-US" sz="2800" b="1" i="0" u="none" strike="noStrike">
            <a:solidFill>
              <a:schemeClr val="accent6">
                <a:lumMod val="20000"/>
                <a:lumOff val="80000"/>
              </a:schemeClr>
            </a:solidFill>
            <a:latin typeface="Calibri"/>
            <a:ea typeface="Calibri"/>
            <a:cs typeface="Calibri"/>
          </a:endParaRPr>
        </a:p>
      </xdr:txBody>
    </xdr:sp>
    <xdr:clientData/>
  </xdr:twoCellAnchor>
  <xdr:twoCellAnchor>
    <xdr:from>
      <xdr:col>20</xdr:col>
      <xdr:colOff>288371</xdr:colOff>
      <xdr:row>9</xdr:row>
      <xdr:rowOff>114956</xdr:rowOff>
    </xdr:from>
    <xdr:to>
      <xdr:col>22</xdr:col>
      <xdr:colOff>42034</xdr:colOff>
      <xdr:row>12</xdr:row>
      <xdr:rowOff>32845</xdr:rowOff>
    </xdr:to>
    <xdr:sp macro="" textlink="YearsN">
      <xdr:nvSpPr>
        <xdr:cNvPr id="48" name="TextBox 47">
          <a:extLst>
            <a:ext uri="{FF2B5EF4-FFF2-40B4-BE49-F238E27FC236}">
              <a16:creationId xmlns:a16="http://schemas.microsoft.com/office/drawing/2014/main" id="{CB31FACA-5B48-4B35-957B-9EDB3D6BF43B}"/>
            </a:ext>
          </a:extLst>
        </xdr:cNvPr>
        <xdr:cNvSpPr txBox="1"/>
      </xdr:nvSpPr>
      <xdr:spPr>
        <a:xfrm>
          <a:off x="12440957" y="1888577"/>
          <a:ext cx="968922" cy="509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F24D1CD-4EB5-4378-96E3-BF4FBA7C7238}" type="TxLink">
            <a:rPr lang="en-US" sz="2800" b="1" i="0" u="none" strike="noStrike">
              <a:solidFill>
                <a:schemeClr val="accent6">
                  <a:lumMod val="20000"/>
                  <a:lumOff val="80000"/>
                </a:schemeClr>
              </a:solidFill>
              <a:latin typeface="Calibri"/>
              <a:ea typeface="Calibri"/>
              <a:cs typeface="Calibri"/>
            </a:rPr>
            <a:pPr marL="0" indent="0"/>
            <a:t>5</a:t>
          </a:fld>
          <a:endParaRPr lang="en-US" sz="2800" b="1" i="0" u="none" strike="noStrike">
            <a:solidFill>
              <a:schemeClr val="accent6">
                <a:lumMod val="20000"/>
                <a:lumOff val="80000"/>
              </a:schemeClr>
            </a:solidFill>
            <a:latin typeface="Calibri"/>
            <a:ea typeface="Calibri"/>
            <a:cs typeface="Calibri"/>
          </a:endParaRPr>
        </a:p>
      </xdr:txBody>
    </xdr:sp>
    <xdr:clientData/>
  </xdr:twoCellAnchor>
  <xdr:twoCellAnchor>
    <xdr:from>
      <xdr:col>16</xdr:col>
      <xdr:colOff>49267</xdr:colOff>
      <xdr:row>16</xdr:row>
      <xdr:rowOff>197068</xdr:rowOff>
    </xdr:from>
    <xdr:to>
      <xdr:col>23</xdr:col>
      <xdr:colOff>377717</xdr:colOff>
      <xdr:row>26</xdr:row>
      <xdr:rowOff>23317</xdr:rowOff>
    </xdr:to>
    <xdr:graphicFrame macro="">
      <xdr:nvGraphicFramePr>
        <xdr:cNvPr id="50" name="Chart 49">
          <a:extLst>
            <a:ext uri="{FF2B5EF4-FFF2-40B4-BE49-F238E27FC236}">
              <a16:creationId xmlns:a16="http://schemas.microsoft.com/office/drawing/2014/main" id="{ADE597CD-1AEE-449A-B22A-7455F51A2D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180648</xdr:colOff>
      <xdr:row>28</xdr:row>
      <xdr:rowOff>6893</xdr:rowOff>
    </xdr:from>
    <xdr:to>
      <xdr:col>14</xdr:col>
      <xdr:colOff>279182</xdr:colOff>
      <xdr:row>35</xdr:row>
      <xdr:rowOff>6893</xdr:rowOff>
    </xdr:to>
    <xdr:graphicFrame macro="">
      <xdr:nvGraphicFramePr>
        <xdr:cNvPr id="52" name="Chart 51">
          <a:extLst>
            <a:ext uri="{FF2B5EF4-FFF2-40B4-BE49-F238E27FC236}">
              <a16:creationId xmlns:a16="http://schemas.microsoft.com/office/drawing/2014/main" id="{3046256F-FCD9-49C9-A02E-6D0A9CFD34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197070</xdr:colOff>
      <xdr:row>27</xdr:row>
      <xdr:rowOff>114954</xdr:rowOff>
    </xdr:from>
    <xdr:to>
      <xdr:col>23</xdr:col>
      <xdr:colOff>197069</xdr:colOff>
      <xdr:row>34</xdr:row>
      <xdr:rowOff>171118</xdr:rowOff>
    </xdr:to>
    <xdr:graphicFrame macro="">
      <xdr:nvGraphicFramePr>
        <xdr:cNvPr id="54" name="Chart 53">
          <a:extLst>
            <a:ext uri="{FF2B5EF4-FFF2-40B4-BE49-F238E27FC236}">
              <a16:creationId xmlns:a16="http://schemas.microsoft.com/office/drawing/2014/main" id="{61CA703F-1DA4-455D-8F98-0D8B7A7D88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18</xdr:col>
      <xdr:colOff>361280</xdr:colOff>
      <xdr:row>14</xdr:row>
      <xdr:rowOff>32855</xdr:rowOff>
    </xdr:from>
    <xdr:to>
      <xdr:col>23</xdr:col>
      <xdr:colOff>418759</xdr:colOff>
      <xdr:row>16</xdr:row>
      <xdr:rowOff>19717</xdr:rowOff>
    </xdr:to>
    <mc:AlternateContent xmlns:mc="http://schemas.openxmlformats.org/markup-compatibility/2006" xmlns:a14="http://schemas.microsoft.com/office/drawing/2010/main">
      <mc:Choice Requires="a14">
        <xdr:graphicFrame macro="">
          <xdr:nvGraphicFramePr>
            <xdr:cNvPr id="57" name="Customer_Segment">
              <a:extLst>
                <a:ext uri="{FF2B5EF4-FFF2-40B4-BE49-F238E27FC236}">
                  <a16:creationId xmlns:a16="http://schemas.microsoft.com/office/drawing/2014/main" id="{65089198-89CA-43EE-BCF9-0EE72797AE73}"/>
                </a:ext>
              </a:extLst>
            </xdr:cNvPr>
            <xdr:cNvGraphicFramePr/>
          </xdr:nvGraphicFramePr>
          <xdr:xfrm>
            <a:off x="0" y="0"/>
            <a:ext cx="0" cy="0"/>
          </xdr:xfrm>
          <a:graphic>
            <a:graphicData uri="http://schemas.microsoft.com/office/drawing/2010/slicer">
              <sle:slicer xmlns:sle="http://schemas.microsoft.com/office/drawing/2010/slicer" name="Customer_Segment"/>
            </a:graphicData>
          </a:graphic>
        </xdr:graphicFrame>
      </mc:Choice>
      <mc:Fallback xmlns="">
        <xdr:sp macro="" textlink="">
          <xdr:nvSpPr>
            <xdr:cNvPr id="0" name=""/>
            <xdr:cNvSpPr>
              <a:spLocks noTextEdit="1"/>
            </xdr:cNvSpPr>
          </xdr:nvSpPr>
          <xdr:spPr>
            <a:xfrm>
              <a:off x="11298608" y="2791821"/>
              <a:ext cx="3095625" cy="380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98535</xdr:colOff>
      <xdr:row>14</xdr:row>
      <xdr:rowOff>98534</xdr:rowOff>
    </xdr:from>
    <xdr:to>
      <xdr:col>11</xdr:col>
      <xdr:colOff>558363</xdr:colOff>
      <xdr:row>16</xdr:row>
      <xdr:rowOff>122512</xdr:rowOff>
    </xdr:to>
    <mc:AlternateContent xmlns:mc="http://schemas.openxmlformats.org/markup-compatibility/2006" xmlns:a14="http://schemas.microsoft.com/office/drawing/2010/main">
      <mc:Choice Requires="a14">
        <xdr:graphicFrame macro="">
          <xdr:nvGraphicFramePr>
            <xdr:cNvPr id="59" name="Gender">
              <a:extLst>
                <a:ext uri="{FF2B5EF4-FFF2-40B4-BE49-F238E27FC236}">
                  <a16:creationId xmlns:a16="http://schemas.microsoft.com/office/drawing/2014/main" id="{E0CB750D-BB93-4814-A5E8-DC5597D69BA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959569" y="2857500"/>
              <a:ext cx="2282716" cy="4181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185244</xdr:colOff>
      <xdr:row>16</xdr:row>
      <xdr:rowOff>86703</xdr:rowOff>
    </xdr:from>
    <xdr:to>
      <xdr:col>14</xdr:col>
      <xdr:colOff>525518</xdr:colOff>
      <xdr:row>19</xdr:row>
      <xdr:rowOff>168814</xdr:rowOff>
    </xdr:to>
    <xdr:sp macro="" textlink="">
      <xdr:nvSpPr>
        <xdr:cNvPr id="61" name="TextBox 60">
          <a:extLst>
            <a:ext uri="{FF2B5EF4-FFF2-40B4-BE49-F238E27FC236}">
              <a16:creationId xmlns:a16="http://schemas.microsoft.com/office/drawing/2014/main" id="{2DEE01C1-1A82-4B29-ACF0-6923AAB3D44E}"/>
            </a:ext>
          </a:extLst>
        </xdr:cNvPr>
        <xdr:cNvSpPr txBox="1"/>
      </xdr:nvSpPr>
      <xdr:spPr>
        <a:xfrm>
          <a:off x="5653908" y="3239806"/>
          <a:ext cx="3378420" cy="67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50000"/>
                </a:schemeClr>
              </a:solidFill>
            </a:rPr>
            <a:t>CUSTOMERS'</a:t>
          </a:r>
          <a:r>
            <a:rPr lang="en-US" sz="1200" b="1" baseline="0">
              <a:solidFill>
                <a:schemeClr val="accent6">
                  <a:lumMod val="50000"/>
                </a:schemeClr>
              </a:solidFill>
            </a:rPr>
            <a:t> DISTRIBUTION BY REGION</a:t>
          </a:r>
          <a:endParaRPr lang="en-US" sz="1200" b="1">
            <a:solidFill>
              <a:schemeClr val="accent6">
                <a:lumMod val="50000"/>
              </a:schemeClr>
            </a:solidFill>
          </a:endParaRPr>
        </a:p>
      </xdr:txBody>
    </xdr:sp>
    <xdr:clientData/>
  </xdr:twoCellAnchor>
  <xdr:twoCellAnchor>
    <xdr:from>
      <xdr:col>17</xdr:col>
      <xdr:colOff>337639</xdr:colOff>
      <xdr:row>15</xdr:row>
      <xdr:rowOff>189842</xdr:rowOff>
    </xdr:from>
    <xdr:to>
      <xdr:col>23</xdr:col>
      <xdr:colOff>70283</xdr:colOff>
      <xdr:row>19</xdr:row>
      <xdr:rowOff>74884</xdr:rowOff>
    </xdr:to>
    <xdr:sp macro="" textlink="">
      <xdr:nvSpPr>
        <xdr:cNvPr id="62" name="TextBox 61">
          <a:extLst>
            <a:ext uri="{FF2B5EF4-FFF2-40B4-BE49-F238E27FC236}">
              <a16:creationId xmlns:a16="http://schemas.microsoft.com/office/drawing/2014/main" id="{8165C83E-C4EA-4E7E-8B52-D0F3158048BC}"/>
            </a:ext>
          </a:extLst>
        </xdr:cNvPr>
        <xdr:cNvSpPr txBox="1"/>
      </xdr:nvSpPr>
      <xdr:spPr>
        <a:xfrm>
          <a:off x="10667337" y="3145876"/>
          <a:ext cx="3378420" cy="67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50000"/>
                </a:schemeClr>
              </a:solidFill>
            </a:rPr>
            <a:t>OUR TOP 5</a:t>
          </a:r>
          <a:r>
            <a:rPr lang="en-US" sz="1200" b="1" baseline="0">
              <a:solidFill>
                <a:schemeClr val="accent6">
                  <a:lumMod val="50000"/>
                </a:schemeClr>
              </a:solidFill>
            </a:rPr>
            <a:t> MOST LOYAL CUSTOMERS</a:t>
          </a:r>
          <a:endParaRPr lang="en-US" sz="1200" b="1">
            <a:solidFill>
              <a:schemeClr val="accent6">
                <a:lumMod val="50000"/>
              </a:schemeClr>
            </a:solidFill>
          </a:endParaRPr>
        </a:p>
      </xdr:txBody>
    </xdr:sp>
    <xdr:clientData/>
  </xdr:twoCellAnchor>
  <xdr:twoCellAnchor>
    <xdr:from>
      <xdr:col>9</xdr:col>
      <xdr:colOff>337644</xdr:colOff>
      <xdr:row>26</xdr:row>
      <xdr:rowOff>140560</xdr:rowOff>
    </xdr:from>
    <xdr:to>
      <xdr:col>15</xdr:col>
      <xdr:colOff>70288</xdr:colOff>
      <xdr:row>30</xdr:row>
      <xdr:rowOff>25602</xdr:rowOff>
    </xdr:to>
    <xdr:sp macro="" textlink="">
      <xdr:nvSpPr>
        <xdr:cNvPr id="63" name="TextBox 62">
          <a:extLst>
            <a:ext uri="{FF2B5EF4-FFF2-40B4-BE49-F238E27FC236}">
              <a16:creationId xmlns:a16="http://schemas.microsoft.com/office/drawing/2014/main" id="{92EC7421-04B0-4C65-9AB1-873E6CA47102}"/>
            </a:ext>
          </a:extLst>
        </xdr:cNvPr>
        <xdr:cNvSpPr txBox="1"/>
      </xdr:nvSpPr>
      <xdr:spPr>
        <a:xfrm>
          <a:off x="5806308" y="5264353"/>
          <a:ext cx="3378420" cy="67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50000"/>
                </a:schemeClr>
              </a:solidFill>
            </a:rPr>
            <a:t>CUSTOMERS'</a:t>
          </a:r>
          <a:r>
            <a:rPr lang="en-US" sz="1200" b="1" baseline="0">
              <a:solidFill>
                <a:schemeClr val="accent6">
                  <a:lumMod val="50000"/>
                </a:schemeClr>
              </a:solidFill>
            </a:rPr>
            <a:t> DISTRIBUTION BY AGE</a:t>
          </a:r>
          <a:endParaRPr lang="en-US" sz="1200" b="1">
            <a:solidFill>
              <a:schemeClr val="accent6">
                <a:lumMod val="50000"/>
              </a:schemeClr>
            </a:solidFill>
          </a:endParaRPr>
        </a:p>
      </xdr:txBody>
    </xdr:sp>
    <xdr:clientData/>
  </xdr:twoCellAnchor>
  <xdr:twoCellAnchor>
    <xdr:from>
      <xdr:col>17</xdr:col>
      <xdr:colOff>375074</xdr:colOff>
      <xdr:row>26</xdr:row>
      <xdr:rowOff>128740</xdr:rowOff>
    </xdr:from>
    <xdr:to>
      <xdr:col>23</xdr:col>
      <xdr:colOff>107718</xdr:colOff>
      <xdr:row>30</xdr:row>
      <xdr:rowOff>13782</xdr:rowOff>
    </xdr:to>
    <xdr:sp macro="" textlink="">
      <xdr:nvSpPr>
        <xdr:cNvPr id="64" name="TextBox 63">
          <a:extLst>
            <a:ext uri="{FF2B5EF4-FFF2-40B4-BE49-F238E27FC236}">
              <a16:creationId xmlns:a16="http://schemas.microsoft.com/office/drawing/2014/main" id="{4CE73E43-AF13-424F-BB5B-8925D7C71025}"/>
            </a:ext>
          </a:extLst>
        </xdr:cNvPr>
        <xdr:cNvSpPr txBox="1"/>
      </xdr:nvSpPr>
      <xdr:spPr>
        <a:xfrm>
          <a:off x="10704772" y="5252533"/>
          <a:ext cx="3378420" cy="67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50000"/>
                </a:schemeClr>
              </a:solidFill>
            </a:rPr>
            <a:t>CUSTOMERS'</a:t>
          </a:r>
          <a:r>
            <a:rPr lang="en-US" sz="1200" b="1" baseline="0">
              <a:solidFill>
                <a:schemeClr val="accent6">
                  <a:lumMod val="50000"/>
                </a:schemeClr>
              </a:solidFill>
            </a:rPr>
            <a:t> DISTRIBUTION BY INCOME</a:t>
          </a:r>
          <a:endParaRPr lang="en-US" sz="1200" b="1">
            <a:solidFill>
              <a:schemeClr val="accent6">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08.309786574071" createdVersion="7" refreshedVersion="7" minRefreshableVersion="3" recordCount="500" xr:uid="{0F832D4E-D156-4229-9B8E-0CACCF4218F1}">
  <cacheSource type="worksheet">
    <worksheetSource name="customers"/>
  </cacheSource>
  <cacheFields count="14">
    <cacheField name="CustomerID" numFmtId="0">
      <sharedItems/>
    </cacheField>
    <cacheField name="Name" numFmtId="0">
      <sharedItems containsBlank="1" count="500">
        <s v="Edward Ramirez"/>
        <s v="Daniel Miller"/>
        <s v="Vanessa Peterson"/>
        <s v="Mary Casey"/>
        <s v="Michael Murray MD"/>
        <s v="Steven Walker"/>
        <s v="Kevin Marshall"/>
        <s v="Adam Montgomery"/>
        <s v="Joseph Owens"/>
        <s v="Billy Hendrix Jr."/>
        <s v="Amanda Nelson"/>
        <s v="Anthony Ramos"/>
        <s v="Mariah Hernandez"/>
        <s v="Jennifer Watkins DDS"/>
        <s v="Patrick Pope"/>
        <s v="Kristen Ross"/>
        <s v="Rachel Rivera PhD"/>
        <s v="Lauren Lutz"/>
        <s v="Julian Thomas"/>
        <s v="Wendy Hull"/>
        <s v="Barbara Fisher"/>
        <s v="Terry Mercer"/>
        <s v="Mark Mckenzie"/>
        <s v="Evelyn Mendoza"/>
        <s v="Robert Gonzalez"/>
        <s v="Abigail Gallegos"/>
        <s v="Samantha Castro"/>
        <s v="Chad White"/>
        <s v="Kevin Tapia"/>
        <s v="Robert Clay"/>
        <s v="Donna Clark"/>
        <s v="Angela Garcia"/>
        <s v="Jeanne Marquez"/>
        <s v="Jay Gray"/>
        <s v="Ronald Bennett"/>
        <s v="Arthur Green"/>
        <s v="William Fuller"/>
        <s v="Jeffrey Long"/>
        <s v="Brooke Hayes"/>
        <s v="Angela Jackson"/>
        <s v="Daniel Moore"/>
        <s v="Roger Koch"/>
        <s v="Shelley Moss"/>
        <s v="Jennifer Mercado"/>
        <s v="Jon Russell"/>
        <s v="Audrey Walters"/>
        <s v="Michael Kramer"/>
        <s v="Edward Bell"/>
        <s v="Deborah King"/>
        <s v="Louis Palmer"/>
        <s v="Carolyn Evans"/>
        <s v="Yolanda Olson PhD"/>
        <s v="Kevin Phillips"/>
        <s v="Eric Peterson"/>
        <s v="Curtis Scott"/>
        <s v="Michelle Day"/>
        <s v="Bradley Moore"/>
        <s v="Dawn Navarro"/>
        <s v="Dr. Nicole Mendez"/>
        <s v="Patricia Schneider"/>
        <s v="Samantha Davis"/>
        <s v="Daniel Logan"/>
        <s v="Pamela Johnson"/>
        <s v="Scott Bailey"/>
        <s v="Matthew Palmer"/>
        <s v="Linda Lopez"/>
        <s v="Kerry Frazier"/>
        <s v="Juan Rodriguez"/>
        <s v="Jacqueline Murphy"/>
        <s v="Deborah Fisher"/>
        <s v="Eric Lopez"/>
        <s v="Gary Johnson"/>
        <s v="Nathan Blackburn"/>
        <s v="Karen Lam"/>
        <s v="Sharon Chapman"/>
        <s v="Kenneth Harrington"/>
        <s v="Ryan Glass"/>
        <s v="Patrick Ortiz"/>
        <s v="James Wilkinson"/>
        <s v="Nathaniel Wolf"/>
        <s v="Lisa Stevens"/>
        <s v="Maria Everett"/>
        <s v="Sarah Taylor"/>
        <s v="Kristy Washington"/>
        <s v="Monique Griffin"/>
        <s v="Kristen Spencer"/>
        <s v="Kimberly Anderson"/>
        <s v="Adam Welch"/>
        <s v="Heather Rodriguez"/>
        <s v="Joshua Morales"/>
        <s v="Dr. Jeremy Miller"/>
        <s v="Erin Nelson"/>
        <s v="Jeremy Boyer"/>
        <s v="Kimberly Estes"/>
        <s v="Kyle Hendricks"/>
        <s v="Claudia Casey"/>
        <s v="Michael Mitchell"/>
        <s v="Alexis Becker"/>
        <s v="Timothy Brewer MD"/>
        <s v="Kimberly Lopez"/>
        <s v="Gregory Scott"/>
        <s v="Michele Wood"/>
        <s v="Courtney Carr"/>
        <s v="Mary Clark"/>
        <s v="Zachary Vasquez"/>
        <s v="Michael Davies"/>
        <s v="Morgan Anderson"/>
        <s v="Sandra Davis"/>
        <s v="Tyler Fischer"/>
        <s v="Felicia Nelson"/>
        <s v="Barbara Gonzalez"/>
        <s v="Amanda Beck"/>
        <s v="Stephen Jacobs"/>
        <s v="Jenna Butler"/>
        <s v="Kevin Young"/>
        <s v="Miguel Rodriguez"/>
        <s v="Danielle Newman"/>
        <s v="Jose Decker"/>
        <s v="Kendra Diaz"/>
        <s v="Sherry Guerrero"/>
        <s v="Dr. Sarah Perez"/>
        <s v="Nicole Huynh"/>
        <s v="Philip Ochoa"/>
        <s v="Thomas Fowler"/>
        <s v="Samantha Conway"/>
        <s v="Stacey Poole"/>
        <s v="Nancy Hoffman"/>
        <s v="Victor Thomas"/>
        <s v="Cesar Silva"/>
        <s v="Gerald Robinson"/>
        <s v="Timothy Walters"/>
        <s v="Sarah Walton"/>
        <s v="Ryan Holt"/>
        <s v="Misty Jacobs"/>
        <s v="Joshua Best"/>
        <s v="James Hardy"/>
        <s v="Mike Walker"/>
        <s v="Ashley Harper"/>
        <s v="Brandon Bennett"/>
        <s v="Vanessa Martinez"/>
        <s v="Vicki Andersen"/>
        <s v="Linda Hansen"/>
        <s v="Erica Perez"/>
        <s v="Marco Hartman"/>
        <s v="Susan Best"/>
        <s v="Paul Payne"/>
        <s v="Danielle Cox"/>
        <s v="Christian Mendez"/>
        <s v="Kaitlyn Johnson"/>
        <s v="Tammy Jackson"/>
        <s v="Jose Mayer"/>
        <s v="Kyle Perry"/>
        <s v="Daniel Crawford"/>
        <s v="Jason Smith"/>
        <s v="Ashley Young"/>
        <s v="Diane Nelson"/>
        <s v="Amanda Harris"/>
        <s v="Donna Williams"/>
        <s v="Ms. Renee Cardenas PhD"/>
        <s v="Ashlee Baird"/>
        <s v="Edward Haynes"/>
        <s v="Lindsey Christensen"/>
        <s v="Ashley Miller"/>
        <s v="Brandy Murphy"/>
        <s v="Rhonda Charles"/>
        <s v="Meghan Le"/>
        <s v="Anita White"/>
        <s v="Megan Proctor"/>
        <s v="Sherri Webb"/>
        <s v="Jeanette Greene"/>
        <s v="Jamie Perry"/>
        <s v="Corey Wilson"/>
        <s v="Albert Jones"/>
        <s v="Eric Gomez"/>
        <s v="Victoria Montoya"/>
        <s v="Jason Johnson"/>
        <s v="Christopher Wise"/>
        <s v="Stephen Russell"/>
        <s v="Melinda Cunningham"/>
        <s v="Richard Johnson"/>
        <s v="Kenneth Garza"/>
        <s v="Stacy Burns"/>
        <s v="Sherry Watson"/>
        <s v="Amy Thornton"/>
        <s v="Reginald Tapia"/>
        <s v="Lisa Hartman"/>
        <s v="James Hernandez"/>
        <s v="Beth Mccoy"/>
        <s v="Alicia Day"/>
        <s v="Jenna Cochran"/>
        <s v="Tyler Harris"/>
        <s v="Timothy Mcknight"/>
        <s v="Robert Barnes"/>
        <s v="John Jacobs"/>
        <s v="Amy Moreno"/>
        <s v="Darren Morgan"/>
        <s v="Cameron Cox"/>
        <s v="Michelle Lyons"/>
        <s v="Elizabeth Sanford"/>
        <s v="Renee Williams"/>
        <s v="Tiffany Lam"/>
        <s v="Anna Mitchell"/>
        <s v="William Brown"/>
        <s v="Thomas Johnson"/>
        <s v="Christopher Hart"/>
        <s v="Cindy Parks"/>
        <s v="Sarah Brown"/>
        <s v="John Ruiz"/>
        <s v="Amanda Hall"/>
        <s v="Robert Wright"/>
        <s v="Daniel Adams"/>
        <s v="Valerie Kelley"/>
        <s v="Jessica Walker"/>
        <s v="Michael Velasquez"/>
        <s v="Veronica Mullins"/>
        <s v="Christina Wood"/>
        <s v="Abigail Allen"/>
        <s v="Makayla Sawyer"/>
        <s v="Whitney Hampton"/>
        <s v="Kevin Castillo"/>
        <s v="Evan Holt"/>
        <s v="Nicholas Miller"/>
        <s v="Sarah Santiago"/>
        <s v="Daniel Richardson"/>
        <s v="Lauren Davidson"/>
        <s v="Joanne Ray"/>
        <s v="Ryan Mccormick"/>
        <s v="Cassandra Mcbride"/>
        <s v="Nathaniel Hudson"/>
        <s v="John Craig"/>
        <s v="Kristi Adams"/>
        <s v="Derek Gardner"/>
        <s v="Seth Fritz"/>
        <s v="Thomas Luna"/>
        <s v="Todd Moore"/>
        <s v="Melanie Butler"/>
        <s v="Jennifer Foster"/>
        <s v="William Singleton"/>
        <s v="Theresa Burke"/>
        <s v="Steven Gilbert"/>
        <s v="Mrs. Valerie Dunlap MD"/>
        <s v="Kathleen Richardson"/>
        <s v="Rebecca Doyle"/>
        <s v="Gregory Lee"/>
        <s v="David Hatfield"/>
        <s v="Scott Jackson"/>
        <s v="Jacqueline Russell"/>
        <s v="Wendy Hodge"/>
        <s v="Zachary Schmidt"/>
        <s v="Shannon Moss"/>
        <s v="Brendan Shepard MD"/>
        <s v="Victor Tran"/>
        <s v="Heather Allen"/>
        <s v="Raymond Holmes"/>
        <s v="Lisa Strickland"/>
        <s v="Gregory Bauer"/>
        <s v="Erin Martinez"/>
        <s v="Michael Conner"/>
        <s v="Angela Robinson"/>
        <s v="Jorge James"/>
        <s v="Regina Harris"/>
        <s v="Keith Watson"/>
        <s v="Carmen Thomas"/>
        <s v="Crystal Smith"/>
        <s v="Joseph Burns"/>
        <s v="Carlos Watson"/>
        <s v="Ashley Lewis"/>
        <s v="Elizabeth Brown"/>
        <s v="Christopher Miller"/>
        <s v="Alexis Avila"/>
        <s v="Carmen Graham"/>
        <s v="Emily Scott"/>
        <s v="David Sanders"/>
        <s v="Hannah Brown"/>
        <s v="Robert Roberts"/>
        <s v="Crystal Melton"/>
        <s v="Charles Wilson"/>
        <s v="Dana Buchanan"/>
        <s v="Robert Cooper"/>
        <s v="Jennifer Bell"/>
        <s v="Mr. Carlos Wood"/>
        <s v="Nicholas Cherry"/>
        <s v="Rebecca Bailey"/>
        <s v="Kristen Nguyen"/>
        <s v="Kelly Dennis"/>
        <s v="Alexander Davis"/>
        <s v="Jordan Bates"/>
        <s v="Susan Walsh"/>
        <s v="Erik Baldwin"/>
        <s v="John Dunlap"/>
        <s v="Amanda Walls"/>
        <s v="Kelsey Rodriguez"/>
        <s v="Brandon Dominguez"/>
        <s v="Jessica Lee"/>
        <s v="James Edwards"/>
        <s v="Matthew Martinez"/>
        <s v="Katherine Cohen"/>
        <s v="Jason Garcia"/>
        <s v="Tina Lowery"/>
        <s v="Frank Le"/>
        <s v="David Watson"/>
        <s v="Hector May"/>
        <s v="Candice Palmer"/>
        <s v="Melissa Clark"/>
        <s v="Robert Robertson"/>
        <s v="Charles Fields"/>
        <s v="Brooke Carlson"/>
        <s v="Adam Garcia"/>
        <s v="Stephanie Ashley"/>
        <s v="Mrs. Nicole Fitzpatrick"/>
        <s v="Jackie West"/>
        <s v="Bryan Butler"/>
        <s v="Richard Bennett"/>
        <s v="Christopher Smith"/>
        <s v="Patrick Moore"/>
        <s v="Donna Perkins"/>
        <s v="David Smith"/>
        <s v="Lydia Ford"/>
        <s v="Jamie Spencer"/>
        <s v="Nathan Taylor"/>
        <s v="David Wilson"/>
        <s v="Christopher Willis"/>
        <s v="Leslie Ashley"/>
        <s v="Sarah Wilson"/>
        <s v="Luke Lamb"/>
        <s v="James Park"/>
        <s v="Dustin Young"/>
        <s v="Nicholas Stone"/>
        <s v="Dustin Zhang"/>
        <s v="Ronald Meyer"/>
        <s v="Austin James"/>
        <s v="Kenneth Vasquez"/>
        <s v="Robert Hill"/>
        <s v="Gregg Harris"/>
        <s v="Brenda Brown"/>
        <s v="Philip Brown"/>
        <s v="Amber Myers"/>
        <s v="George Ramos"/>
        <s v="Nathan Smith"/>
        <s v="Daisy Casey"/>
        <s v="Paul Stephens"/>
        <s v="Brandon Morales"/>
        <s v="Tina Adams"/>
        <s v="Daniel Bradley"/>
        <s v="Amanda Thompson"/>
        <s v="Keith Rodriguez"/>
        <s v="Eric Goodwin"/>
        <s v="Jeffrey Grant"/>
        <s v="Alexander Dunn"/>
        <s v="Ralph Johnson"/>
        <s v="Tammy Taylor"/>
        <s v="Dr. Christina Erickson"/>
        <s v="Eric Wilson"/>
        <s v="Gail Bates"/>
        <s v="Janet Wells"/>
        <s v="Mrs. Deborah Dominguez MD"/>
        <s v="Jaime Davis MD"/>
        <s v="Janice Scott"/>
        <s v="Jodi Burns"/>
        <s v="James Allen"/>
        <s v="Michele Kim"/>
        <s v="Kimberly Valencia"/>
        <s v="Darius Garcia"/>
        <s v="Ricky Fisher"/>
        <s v="Matthew Ruiz"/>
        <s v="Joshua White"/>
        <s v="Jessica Williams"/>
        <s v="Taylor Perkins"/>
        <s v="Jeremy Jones"/>
        <s v="Leslie Buchanan"/>
        <s v="Mary Cole"/>
        <s v="Jessica Ward"/>
        <s v="Nicholas Hicks"/>
        <s v="Sara Morris"/>
        <s v="Mason Swanson"/>
        <s v="Jillian Rangel"/>
        <s v="Jeremy Brown"/>
        <s v="Andrew Payne"/>
        <s v="Stephanie Valdez"/>
        <s v="Timothy Wolf"/>
        <s v="Justin Krause"/>
        <s v="Keith Hendrix"/>
        <s v="Richard Mcdonald"/>
        <s v="Tony Dunn"/>
        <s v="Jeffery James"/>
        <s v="Steven Black"/>
        <s v="Heather Carter"/>
        <s v="Joseph Hunter"/>
        <s v="Raymond Smith"/>
        <s v="Derek Jones"/>
        <s v="Perry Alvarez"/>
        <s v="Brandon Fox DDS"/>
        <s v="Zachary Knapp"/>
        <s v="Alfred Griffith"/>
        <s v="Heather Davis"/>
        <s v="Ashley Hayes"/>
        <s v="Jay Jackson"/>
        <s v="Aaron Hernandez"/>
        <s v="Michael West"/>
        <s v="Megan Davis"/>
        <s v="Elizabeth Green"/>
        <s v="Katherine Freeman"/>
        <s v="Kristen Petersen"/>
        <s v="Juan Reed"/>
        <s v="Dana Robinson"/>
        <s v="Jennifer Jenkins"/>
        <s v="Monica Perez"/>
        <s v="Emily Sellers"/>
        <s v="Scott Wall"/>
        <s v="John Madden"/>
        <s v="Christina Young"/>
        <s v="Monica Carter"/>
        <s v="Michelle Allen"/>
        <s v="William Horton"/>
        <s v="Michael Richard"/>
        <s v="Elizabeth Smith"/>
        <s v="Deanna Watson"/>
        <s v="Matthew Sanchez"/>
        <s v="Bob Stout"/>
        <s v="Timothy Gutierrez"/>
        <s v="Sarah Guzman"/>
        <s v="Michael Jensen"/>
        <s v="Andrea Taylor"/>
        <s v="James Ewing DDS"/>
        <s v="Jeffrey Golden"/>
        <s v="Paula Brown"/>
        <s v="Laura Watkins"/>
        <s v="Kristopher Fletcher"/>
        <s v="Oscar Young"/>
        <s v="Ryan Gill"/>
        <s v="Dr. Caitlyn Durham"/>
        <s v="Maria Herman"/>
        <s v="Mrs. Carrie Castro"/>
        <s v="Theodore Mckinney"/>
        <s v="Jeff Coleman"/>
        <s v="Andre Bridges"/>
        <s v="Danny Scott"/>
        <s v="Joy Lopez"/>
        <s v="Luis Werner"/>
        <s v="Stephanie Khan"/>
        <s v="Regina Schultz"/>
        <s v="Erica Collins"/>
        <s v="Jack Smith"/>
        <s v="Melvin Wells"/>
        <s v="Patricia Bush"/>
        <s v="Morgan Douglas"/>
        <s v="Scott Crosby"/>
        <s v="Mallory Miller"/>
        <s v="Seth Kent"/>
        <s v="Mary Fletcher"/>
        <s v="Steven Beltran"/>
        <s v="Dr. Heather White"/>
        <s v="Matthew Kane"/>
        <s v="Lisa Crawford"/>
        <s v="Rita Leonard"/>
        <s v="Joseph Dean"/>
        <s v="Vincent Gray"/>
        <s v="Kayla Kelley"/>
        <s v="Olivia Barton"/>
        <s v="Jeff Koch"/>
        <s v="Tony Bell"/>
        <s v="Ashley Johnson"/>
        <s v="Christopher Chapman"/>
        <s v="Marcus Miller"/>
        <s v="Jack Coleman"/>
        <s v="Eric Mayer"/>
        <s v="Andrew Flynn"/>
        <s v="Guy Hughes"/>
        <s v="Heidi Sharp"/>
        <s v="Shawn Randolph"/>
        <s v="Julie Lynch"/>
        <s v="Charles Chapman"/>
        <s v="Michael Ward"/>
        <s v="Timothy Lyons"/>
        <s v="Chad Walsh"/>
        <s v="Joseph Wiley"/>
        <s v="Krista Williams"/>
        <s v="Katie Padilla"/>
        <s v="Ryan Doyle"/>
        <s v="Kim Hubbard"/>
        <s v="Bryan Allen"/>
        <s v="Nicholas Washington"/>
        <s v="Daniel Williams"/>
        <s v="Susan Thompson"/>
        <s v="Megan Allen"/>
        <s v="Tanner Davidson"/>
        <s v="Audrey Ward"/>
        <s v="Debbie Riley"/>
        <s v="Oscar Ortiz"/>
        <s v="Christopher Spencer"/>
        <s v="Andrea Turner"/>
        <s v="Kevin Hughes"/>
        <s v="Jackie Bell"/>
        <s v="Kyle Rodriguez"/>
        <s v="Logan Fleming"/>
        <s v="Janet Ray"/>
        <s v="Roger Johnson"/>
        <s v="Ronald Craig"/>
        <s v="Brendan Daniels"/>
        <m u="1"/>
      </sharedItems>
    </cacheField>
    <cacheField name="Gender" numFmtId="0">
      <sharedItems containsBlank="1" count="3">
        <s v="Female"/>
        <s v="Male"/>
        <m u="1"/>
      </sharedItems>
    </cacheField>
    <cacheField name="Age" numFmtId="0">
      <sharedItems containsSemiMixedTypes="0" containsString="0" containsNumber="1" containsInteger="1" minValue="18" maxValue="74"/>
    </cacheField>
    <cacheField name="Age Group" numFmtId="0">
      <sharedItems containsBlank="1" count="6">
        <s v="Gen X"/>
        <s v="Millenials"/>
        <s v="Boomer"/>
        <s v="Gen Z"/>
        <m u="1"/>
        <s v="Boomers" u="1"/>
      </sharedItems>
    </cacheField>
    <cacheField name="Region" numFmtId="0">
      <sharedItems containsBlank="1" count="5">
        <s v="East"/>
        <s v="North"/>
        <s v="South"/>
        <s v="West"/>
        <m u="1"/>
      </sharedItems>
    </cacheField>
    <cacheField name="Occupation" numFmtId="0">
      <sharedItems/>
    </cacheField>
    <cacheField name="Income" numFmtId="0">
      <sharedItems containsSemiMixedTypes="0" containsString="0" containsNumber="1" containsInteger="1" minValue="20281" maxValue="199917"/>
    </cacheField>
    <cacheField name="Income Group" numFmtId="0">
      <sharedItems containsBlank="1" count="5">
        <s v="Premium"/>
        <s v="High"/>
        <s v="Low"/>
        <s v="Medium"/>
        <m u="1"/>
      </sharedItems>
    </cacheField>
    <cacheField name="Customer_Segment" numFmtId="0">
      <sharedItems containsBlank="1" count="4">
        <s v="Retail"/>
        <s v="Corporate"/>
        <s v="Private"/>
        <m u="1"/>
      </sharedItems>
    </cacheField>
    <cacheField name="Join_Date" numFmtId="14">
      <sharedItems containsSemiMixedTypes="0" containsNonDate="0" containsDate="1" containsString="0" minDate="2015-08-23T00:00:00" maxDate="2025-08-23T00:00:00"/>
    </cacheField>
    <cacheField name="Today" numFmtId="14">
      <sharedItems containsSemiMixedTypes="0" containsNonDate="0" containsDate="1" containsString="0" minDate="2025-09-08T00:00:00" maxDate="2025-09-09T00:00:00"/>
    </cacheField>
    <cacheField name="Years of Loyality" numFmtId="0">
      <sharedItems containsSemiMixedTypes="0" containsString="0" containsNumber="1" containsInteger="1" minValue="0" maxValue="10"/>
    </cacheField>
    <cacheField name="Days of Loyality" numFmtId="0">
      <sharedItems containsSemiMixedTypes="0" containsString="0" containsNumber="1" containsInteger="1" minValue="17" maxValue="3669"/>
    </cacheField>
  </cacheFields>
  <extLst>
    <ext xmlns:x14="http://schemas.microsoft.com/office/spreadsheetml/2009/9/main" uri="{725AE2AE-9491-48be-B2B4-4EB974FC3084}">
      <x14:pivotCacheDefinition pivotCacheId="13544881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CUST0090"/>
    <x v="0"/>
    <x v="0"/>
    <n v="57"/>
    <x v="0"/>
    <x v="0"/>
    <s v="Student"/>
    <n v="160588"/>
    <x v="0"/>
    <x v="0"/>
    <d v="2015-08-23T00:00:00"/>
    <d v="2025-09-08T00:00:00"/>
    <n v="10"/>
    <n v="3669"/>
  </r>
  <r>
    <s v="CUST0308"/>
    <x v="1"/>
    <x v="0"/>
    <n v="35"/>
    <x v="1"/>
    <x v="1"/>
    <s v="Banker"/>
    <n v="71047"/>
    <x v="1"/>
    <x v="0"/>
    <d v="2015-08-23T00:00:00"/>
    <d v="2025-09-08T00:00:00"/>
    <n v="10"/>
    <n v="3669"/>
  </r>
  <r>
    <s v="CUST0006"/>
    <x v="2"/>
    <x v="0"/>
    <n v="35"/>
    <x v="1"/>
    <x v="2"/>
    <s v="Teacher"/>
    <n v="63001"/>
    <x v="1"/>
    <x v="0"/>
    <d v="2016-05-30T00:00:00"/>
    <d v="2025-09-08T00:00:00"/>
    <n v="9"/>
    <n v="3388"/>
  </r>
  <r>
    <s v="CUST0010"/>
    <x v="3"/>
    <x v="0"/>
    <n v="71"/>
    <x v="2"/>
    <x v="3"/>
    <s v="Trader"/>
    <n v="188645"/>
    <x v="0"/>
    <x v="1"/>
    <d v="2016-02-05T00:00:00"/>
    <d v="2025-09-08T00:00:00"/>
    <n v="9"/>
    <n v="3503"/>
  </r>
  <r>
    <s v="CUST0027"/>
    <x v="4"/>
    <x v="0"/>
    <n v="50"/>
    <x v="0"/>
    <x v="3"/>
    <s v="Banker"/>
    <n v="81665"/>
    <x v="1"/>
    <x v="2"/>
    <d v="2016-08-25T00:00:00"/>
    <d v="2025-09-08T00:00:00"/>
    <n v="9"/>
    <n v="3301"/>
  </r>
  <r>
    <s v="CUST0032"/>
    <x v="5"/>
    <x v="1"/>
    <n v="56"/>
    <x v="0"/>
    <x v="1"/>
    <s v="Retired"/>
    <n v="93781"/>
    <x v="1"/>
    <x v="1"/>
    <d v="2016-07-14T00:00:00"/>
    <d v="2025-09-08T00:00:00"/>
    <n v="9"/>
    <n v="3343"/>
  </r>
  <r>
    <s v="CUST0035"/>
    <x v="6"/>
    <x v="0"/>
    <n v="72"/>
    <x v="2"/>
    <x v="0"/>
    <s v="Banker"/>
    <n v="96898"/>
    <x v="1"/>
    <x v="1"/>
    <d v="2016-06-12T00:00:00"/>
    <d v="2025-09-08T00:00:00"/>
    <n v="9"/>
    <n v="3375"/>
  </r>
  <r>
    <s v="CUST0040"/>
    <x v="7"/>
    <x v="1"/>
    <n v="41"/>
    <x v="1"/>
    <x v="1"/>
    <s v="Student"/>
    <n v="27657"/>
    <x v="2"/>
    <x v="1"/>
    <d v="2015-10-19T00:00:00"/>
    <d v="2025-09-08T00:00:00"/>
    <n v="9"/>
    <n v="3612"/>
  </r>
  <r>
    <s v="CUST0042"/>
    <x v="8"/>
    <x v="1"/>
    <n v="24"/>
    <x v="3"/>
    <x v="2"/>
    <s v="Engineer"/>
    <n v="177757"/>
    <x v="0"/>
    <x v="0"/>
    <d v="2016-07-25T00:00:00"/>
    <d v="2025-09-08T00:00:00"/>
    <n v="9"/>
    <n v="3332"/>
  </r>
  <r>
    <s v="CUST0072"/>
    <x v="9"/>
    <x v="0"/>
    <n v="60"/>
    <x v="0"/>
    <x v="1"/>
    <s v="Doctor"/>
    <n v="45559"/>
    <x v="3"/>
    <x v="1"/>
    <d v="2016-03-28T00:00:00"/>
    <d v="2025-09-08T00:00:00"/>
    <n v="9"/>
    <n v="3451"/>
  </r>
  <r>
    <s v="CUST0092"/>
    <x v="10"/>
    <x v="0"/>
    <n v="33"/>
    <x v="1"/>
    <x v="3"/>
    <s v="Trader"/>
    <n v="22396"/>
    <x v="2"/>
    <x v="0"/>
    <d v="2016-06-10T00:00:00"/>
    <d v="2025-09-08T00:00:00"/>
    <n v="9"/>
    <n v="3377"/>
  </r>
  <r>
    <s v="CUST0113"/>
    <x v="11"/>
    <x v="0"/>
    <n v="64"/>
    <x v="2"/>
    <x v="0"/>
    <s v="Doctor"/>
    <n v="73947"/>
    <x v="1"/>
    <x v="2"/>
    <d v="2016-03-16T00:00:00"/>
    <d v="2025-09-08T00:00:00"/>
    <n v="9"/>
    <n v="3463"/>
  </r>
  <r>
    <s v="CUST0122"/>
    <x v="12"/>
    <x v="1"/>
    <n v="18"/>
    <x v="3"/>
    <x v="1"/>
    <s v="Student"/>
    <n v="125865"/>
    <x v="0"/>
    <x v="2"/>
    <d v="2015-09-23T00:00:00"/>
    <d v="2025-09-08T00:00:00"/>
    <n v="9"/>
    <n v="3638"/>
  </r>
  <r>
    <s v="CUST0127"/>
    <x v="13"/>
    <x v="0"/>
    <n v="46"/>
    <x v="0"/>
    <x v="2"/>
    <s v="Doctor"/>
    <n v="112241"/>
    <x v="0"/>
    <x v="1"/>
    <d v="2016-01-05T00:00:00"/>
    <d v="2025-09-08T00:00:00"/>
    <n v="9"/>
    <n v="3534"/>
  </r>
  <r>
    <s v="CUST0153"/>
    <x v="14"/>
    <x v="1"/>
    <n v="56"/>
    <x v="0"/>
    <x v="3"/>
    <s v="Retired"/>
    <n v="156156"/>
    <x v="0"/>
    <x v="1"/>
    <d v="2015-12-27T00:00:00"/>
    <d v="2025-09-08T00:00:00"/>
    <n v="9"/>
    <n v="3543"/>
  </r>
  <r>
    <s v="CUST0154"/>
    <x v="15"/>
    <x v="1"/>
    <n v="53"/>
    <x v="0"/>
    <x v="1"/>
    <s v="Trader"/>
    <n v="164579"/>
    <x v="0"/>
    <x v="2"/>
    <d v="2015-10-03T00:00:00"/>
    <d v="2025-09-08T00:00:00"/>
    <n v="9"/>
    <n v="3628"/>
  </r>
  <r>
    <s v="CUST0160"/>
    <x v="16"/>
    <x v="0"/>
    <n v="71"/>
    <x v="2"/>
    <x v="1"/>
    <s v="Retired"/>
    <n v="83888"/>
    <x v="1"/>
    <x v="0"/>
    <d v="2015-11-06T00:00:00"/>
    <d v="2025-09-08T00:00:00"/>
    <n v="9"/>
    <n v="3594"/>
  </r>
  <r>
    <s v="CUST0162"/>
    <x v="17"/>
    <x v="1"/>
    <n v="53"/>
    <x v="0"/>
    <x v="1"/>
    <s v="Retired"/>
    <n v="29077"/>
    <x v="2"/>
    <x v="1"/>
    <d v="2015-09-01T00:00:00"/>
    <d v="2025-09-08T00:00:00"/>
    <n v="10"/>
    <n v="3660"/>
  </r>
  <r>
    <s v="CUST0166"/>
    <x v="18"/>
    <x v="1"/>
    <n v="27"/>
    <x v="3"/>
    <x v="0"/>
    <s v="Student"/>
    <n v="174893"/>
    <x v="0"/>
    <x v="0"/>
    <d v="2016-03-02T00:00:00"/>
    <d v="2025-09-08T00:00:00"/>
    <n v="9"/>
    <n v="3477"/>
  </r>
  <r>
    <s v="CUST0171"/>
    <x v="19"/>
    <x v="0"/>
    <n v="22"/>
    <x v="3"/>
    <x v="3"/>
    <s v="Doctor"/>
    <n v="97475"/>
    <x v="1"/>
    <x v="0"/>
    <d v="2016-06-11T00:00:00"/>
    <d v="2025-09-08T00:00:00"/>
    <n v="9"/>
    <n v="3376"/>
  </r>
  <r>
    <s v="CUST0176"/>
    <x v="20"/>
    <x v="0"/>
    <n v="33"/>
    <x v="1"/>
    <x v="1"/>
    <s v="Doctor"/>
    <n v="77372"/>
    <x v="1"/>
    <x v="0"/>
    <d v="2015-10-15T00:00:00"/>
    <d v="2025-09-08T00:00:00"/>
    <n v="9"/>
    <n v="3616"/>
  </r>
  <r>
    <s v="CUST0181"/>
    <x v="21"/>
    <x v="1"/>
    <n v="49"/>
    <x v="0"/>
    <x v="0"/>
    <s v="Trader"/>
    <n v="113106"/>
    <x v="0"/>
    <x v="0"/>
    <d v="2016-01-18T00:00:00"/>
    <d v="2025-09-08T00:00:00"/>
    <n v="9"/>
    <n v="3521"/>
  </r>
  <r>
    <s v="CUST0195"/>
    <x v="22"/>
    <x v="1"/>
    <n v="18"/>
    <x v="3"/>
    <x v="0"/>
    <s v="Doctor"/>
    <n v="168554"/>
    <x v="0"/>
    <x v="1"/>
    <d v="2015-09-22T00:00:00"/>
    <d v="2025-09-08T00:00:00"/>
    <n v="9"/>
    <n v="3639"/>
  </r>
  <r>
    <s v="CUST0197"/>
    <x v="23"/>
    <x v="0"/>
    <n v="57"/>
    <x v="0"/>
    <x v="3"/>
    <s v="Doctor"/>
    <n v="98797"/>
    <x v="1"/>
    <x v="2"/>
    <d v="2016-02-02T00:00:00"/>
    <d v="2025-09-08T00:00:00"/>
    <n v="9"/>
    <n v="3506"/>
  </r>
  <r>
    <s v="CUST0204"/>
    <x v="24"/>
    <x v="1"/>
    <n v="48"/>
    <x v="0"/>
    <x v="1"/>
    <s v="Retired"/>
    <n v="53756"/>
    <x v="1"/>
    <x v="1"/>
    <d v="2016-06-12T00:00:00"/>
    <d v="2025-09-08T00:00:00"/>
    <n v="9"/>
    <n v="3375"/>
  </r>
  <r>
    <s v="CUST0216"/>
    <x v="25"/>
    <x v="1"/>
    <n v="27"/>
    <x v="3"/>
    <x v="3"/>
    <s v="Banker"/>
    <n v="153052"/>
    <x v="0"/>
    <x v="0"/>
    <d v="2015-11-03T00:00:00"/>
    <d v="2025-09-08T00:00:00"/>
    <n v="9"/>
    <n v="3597"/>
  </r>
  <r>
    <s v="CUST0218"/>
    <x v="26"/>
    <x v="1"/>
    <n v="51"/>
    <x v="0"/>
    <x v="0"/>
    <s v="Student"/>
    <n v="46431"/>
    <x v="3"/>
    <x v="2"/>
    <d v="2016-08-04T00:00:00"/>
    <d v="2025-09-08T00:00:00"/>
    <n v="9"/>
    <n v="3322"/>
  </r>
  <r>
    <s v="CUST0223"/>
    <x v="27"/>
    <x v="0"/>
    <n v="70"/>
    <x v="2"/>
    <x v="3"/>
    <s v="Trader"/>
    <n v="174091"/>
    <x v="0"/>
    <x v="1"/>
    <d v="2016-01-09T00:00:00"/>
    <d v="2025-09-08T00:00:00"/>
    <n v="9"/>
    <n v="3530"/>
  </r>
  <r>
    <s v="CUST0264"/>
    <x v="28"/>
    <x v="1"/>
    <n v="42"/>
    <x v="1"/>
    <x v="0"/>
    <s v="Engineer"/>
    <n v="180081"/>
    <x v="0"/>
    <x v="0"/>
    <d v="2015-10-20T00:00:00"/>
    <d v="2025-09-08T00:00:00"/>
    <n v="9"/>
    <n v="3611"/>
  </r>
  <r>
    <s v="CUST0284"/>
    <x v="29"/>
    <x v="1"/>
    <n v="22"/>
    <x v="3"/>
    <x v="1"/>
    <s v="Trader"/>
    <n v="68787"/>
    <x v="1"/>
    <x v="0"/>
    <d v="2015-10-28T00:00:00"/>
    <d v="2025-09-08T00:00:00"/>
    <n v="9"/>
    <n v="3603"/>
  </r>
  <r>
    <s v="CUST0295"/>
    <x v="30"/>
    <x v="0"/>
    <n v="56"/>
    <x v="0"/>
    <x v="2"/>
    <s v="Student"/>
    <n v="132755"/>
    <x v="0"/>
    <x v="0"/>
    <d v="2016-05-20T00:00:00"/>
    <d v="2025-09-08T00:00:00"/>
    <n v="9"/>
    <n v="3398"/>
  </r>
  <r>
    <s v="CUST0307"/>
    <x v="31"/>
    <x v="0"/>
    <n v="28"/>
    <x v="1"/>
    <x v="3"/>
    <s v="Teacher"/>
    <n v="82768"/>
    <x v="1"/>
    <x v="0"/>
    <d v="2015-10-16T00:00:00"/>
    <d v="2025-09-08T00:00:00"/>
    <n v="9"/>
    <n v="3615"/>
  </r>
  <r>
    <s v="CUST0309"/>
    <x v="32"/>
    <x v="0"/>
    <n v="64"/>
    <x v="2"/>
    <x v="3"/>
    <s v="Banker"/>
    <n v="91626"/>
    <x v="1"/>
    <x v="0"/>
    <d v="2016-05-16T00:00:00"/>
    <d v="2025-09-08T00:00:00"/>
    <n v="9"/>
    <n v="3402"/>
  </r>
  <r>
    <s v="CUST0318"/>
    <x v="33"/>
    <x v="1"/>
    <n v="30"/>
    <x v="1"/>
    <x v="0"/>
    <s v="Teacher"/>
    <n v="110827"/>
    <x v="0"/>
    <x v="1"/>
    <d v="2016-01-12T00:00:00"/>
    <d v="2025-09-08T00:00:00"/>
    <n v="9"/>
    <n v="3527"/>
  </r>
  <r>
    <s v="CUST0333"/>
    <x v="34"/>
    <x v="0"/>
    <n v="18"/>
    <x v="3"/>
    <x v="2"/>
    <s v="Engineer"/>
    <n v="53662"/>
    <x v="1"/>
    <x v="0"/>
    <d v="2015-12-09T00:00:00"/>
    <d v="2025-09-08T00:00:00"/>
    <n v="9"/>
    <n v="3561"/>
  </r>
  <r>
    <s v="CUST0362"/>
    <x v="35"/>
    <x v="1"/>
    <n v="56"/>
    <x v="0"/>
    <x v="1"/>
    <s v="Teacher"/>
    <n v="22920"/>
    <x v="2"/>
    <x v="0"/>
    <d v="2015-10-18T00:00:00"/>
    <d v="2025-09-08T00:00:00"/>
    <n v="9"/>
    <n v="3613"/>
  </r>
  <r>
    <s v="CUST0363"/>
    <x v="36"/>
    <x v="1"/>
    <n v="18"/>
    <x v="3"/>
    <x v="2"/>
    <s v="Trader"/>
    <n v="99561"/>
    <x v="1"/>
    <x v="2"/>
    <d v="2016-07-30T00:00:00"/>
    <d v="2025-09-08T00:00:00"/>
    <n v="9"/>
    <n v="3327"/>
  </r>
  <r>
    <s v="CUST0364"/>
    <x v="37"/>
    <x v="0"/>
    <n v="20"/>
    <x v="3"/>
    <x v="3"/>
    <s v="Doctor"/>
    <n v="28946"/>
    <x v="2"/>
    <x v="1"/>
    <d v="2016-03-13T00:00:00"/>
    <d v="2025-09-08T00:00:00"/>
    <n v="9"/>
    <n v="3466"/>
  </r>
  <r>
    <s v="CUST0370"/>
    <x v="38"/>
    <x v="1"/>
    <n v="73"/>
    <x v="2"/>
    <x v="2"/>
    <s v="Banker"/>
    <n v="132340"/>
    <x v="0"/>
    <x v="0"/>
    <d v="2016-06-24T00:00:00"/>
    <d v="2025-09-08T00:00:00"/>
    <n v="9"/>
    <n v="3363"/>
  </r>
  <r>
    <s v="CUST0376"/>
    <x v="39"/>
    <x v="0"/>
    <n v="62"/>
    <x v="2"/>
    <x v="1"/>
    <s v="Retired"/>
    <n v="121757"/>
    <x v="0"/>
    <x v="0"/>
    <d v="2015-10-07T00:00:00"/>
    <d v="2025-09-08T00:00:00"/>
    <n v="9"/>
    <n v="3624"/>
  </r>
  <r>
    <s v="CUST0394"/>
    <x v="40"/>
    <x v="0"/>
    <n v="66"/>
    <x v="2"/>
    <x v="1"/>
    <s v="Engineer"/>
    <n v="163273"/>
    <x v="0"/>
    <x v="1"/>
    <d v="2016-01-15T00:00:00"/>
    <d v="2025-09-08T00:00:00"/>
    <n v="9"/>
    <n v="3524"/>
  </r>
  <r>
    <s v="CUST0408"/>
    <x v="41"/>
    <x v="0"/>
    <n v="27"/>
    <x v="3"/>
    <x v="0"/>
    <s v="Retired"/>
    <n v="174351"/>
    <x v="0"/>
    <x v="0"/>
    <d v="2016-07-20T00:00:00"/>
    <d v="2025-09-08T00:00:00"/>
    <n v="9"/>
    <n v="3337"/>
  </r>
  <r>
    <s v="CUST0410"/>
    <x v="42"/>
    <x v="0"/>
    <n v="33"/>
    <x v="1"/>
    <x v="1"/>
    <s v="Retired"/>
    <n v="108397"/>
    <x v="0"/>
    <x v="0"/>
    <d v="2016-08-05T00:00:00"/>
    <d v="2025-09-08T00:00:00"/>
    <n v="9"/>
    <n v="3321"/>
  </r>
  <r>
    <s v="CUST0414"/>
    <x v="43"/>
    <x v="1"/>
    <n v="41"/>
    <x v="1"/>
    <x v="0"/>
    <s v="Doctor"/>
    <n v="196037"/>
    <x v="0"/>
    <x v="1"/>
    <d v="2016-03-28T00:00:00"/>
    <d v="2025-09-08T00:00:00"/>
    <n v="9"/>
    <n v="3451"/>
  </r>
  <r>
    <s v="CUST0421"/>
    <x v="44"/>
    <x v="0"/>
    <n v="25"/>
    <x v="3"/>
    <x v="0"/>
    <s v="Retired"/>
    <n v="198136"/>
    <x v="0"/>
    <x v="1"/>
    <d v="2016-07-14T00:00:00"/>
    <d v="2025-09-08T00:00:00"/>
    <n v="9"/>
    <n v="3343"/>
  </r>
  <r>
    <s v="CUST0451"/>
    <x v="45"/>
    <x v="0"/>
    <n v="47"/>
    <x v="0"/>
    <x v="3"/>
    <s v="Engineer"/>
    <n v="55946"/>
    <x v="1"/>
    <x v="1"/>
    <d v="2016-07-29T00:00:00"/>
    <d v="2025-09-08T00:00:00"/>
    <n v="9"/>
    <n v="3328"/>
  </r>
  <r>
    <s v="CUST0456"/>
    <x v="46"/>
    <x v="1"/>
    <n v="73"/>
    <x v="2"/>
    <x v="0"/>
    <s v="Teacher"/>
    <n v="46155"/>
    <x v="3"/>
    <x v="0"/>
    <d v="2016-01-17T00:00:00"/>
    <d v="2025-09-08T00:00:00"/>
    <n v="9"/>
    <n v="3522"/>
  </r>
  <r>
    <s v="CUST0457"/>
    <x v="47"/>
    <x v="0"/>
    <n v="50"/>
    <x v="0"/>
    <x v="2"/>
    <s v="Retired"/>
    <n v="99671"/>
    <x v="1"/>
    <x v="0"/>
    <d v="2016-02-16T00:00:00"/>
    <d v="2025-09-08T00:00:00"/>
    <n v="9"/>
    <n v="3492"/>
  </r>
  <r>
    <s v="CUST0477"/>
    <x v="48"/>
    <x v="1"/>
    <n v="38"/>
    <x v="1"/>
    <x v="1"/>
    <s v="Banker"/>
    <n v="176683"/>
    <x v="0"/>
    <x v="0"/>
    <d v="2015-11-17T00:00:00"/>
    <d v="2025-09-08T00:00:00"/>
    <n v="9"/>
    <n v="3583"/>
  </r>
  <r>
    <s v="CUST0478"/>
    <x v="49"/>
    <x v="0"/>
    <n v="65"/>
    <x v="2"/>
    <x v="2"/>
    <s v="Trader"/>
    <n v="139273"/>
    <x v="0"/>
    <x v="1"/>
    <d v="2016-08-20T00:00:00"/>
    <d v="2025-09-08T00:00:00"/>
    <n v="9"/>
    <n v="3306"/>
  </r>
  <r>
    <s v="CUST0481"/>
    <x v="50"/>
    <x v="0"/>
    <n v="45"/>
    <x v="0"/>
    <x v="0"/>
    <s v="Retired"/>
    <n v="152311"/>
    <x v="0"/>
    <x v="0"/>
    <d v="2016-02-11T00:00:00"/>
    <d v="2025-09-08T00:00:00"/>
    <n v="9"/>
    <n v="3497"/>
  </r>
  <r>
    <s v="CUST0498"/>
    <x v="51"/>
    <x v="0"/>
    <n v="31"/>
    <x v="1"/>
    <x v="0"/>
    <s v="Trader"/>
    <n v="52556"/>
    <x v="1"/>
    <x v="1"/>
    <d v="2016-07-10T00:00:00"/>
    <d v="2025-09-08T00:00:00"/>
    <n v="9"/>
    <n v="3347"/>
  </r>
  <r>
    <s v="CUST0011"/>
    <x v="52"/>
    <x v="1"/>
    <n v="20"/>
    <x v="3"/>
    <x v="2"/>
    <s v="Doctor"/>
    <n v="151878"/>
    <x v="0"/>
    <x v="2"/>
    <d v="2017-02-15T00:00:00"/>
    <d v="2025-09-08T00:00:00"/>
    <n v="8"/>
    <n v="3127"/>
  </r>
  <r>
    <s v="CUST0014"/>
    <x v="53"/>
    <x v="1"/>
    <n v="41"/>
    <x v="1"/>
    <x v="3"/>
    <s v="Trader"/>
    <n v="146295"/>
    <x v="0"/>
    <x v="1"/>
    <d v="2017-08-13T00:00:00"/>
    <d v="2025-09-08T00:00:00"/>
    <n v="8"/>
    <n v="2948"/>
  </r>
  <r>
    <s v="CUST0024"/>
    <x v="54"/>
    <x v="0"/>
    <n v="43"/>
    <x v="1"/>
    <x v="3"/>
    <s v="Engineer"/>
    <n v="185229"/>
    <x v="0"/>
    <x v="1"/>
    <d v="2017-01-30T00:00:00"/>
    <d v="2025-09-08T00:00:00"/>
    <n v="8"/>
    <n v="3143"/>
  </r>
  <r>
    <s v="CUST0031"/>
    <x v="55"/>
    <x v="1"/>
    <n v="65"/>
    <x v="2"/>
    <x v="0"/>
    <s v="Doctor"/>
    <n v="138533"/>
    <x v="0"/>
    <x v="1"/>
    <d v="2017-01-07T00:00:00"/>
    <d v="2025-09-08T00:00:00"/>
    <n v="8"/>
    <n v="3166"/>
  </r>
  <r>
    <s v="CUST0036"/>
    <x v="56"/>
    <x v="1"/>
    <n v="43"/>
    <x v="1"/>
    <x v="0"/>
    <s v="Banker"/>
    <n v="169369"/>
    <x v="0"/>
    <x v="0"/>
    <d v="2017-06-16T00:00:00"/>
    <d v="2025-09-08T00:00:00"/>
    <n v="8"/>
    <n v="3006"/>
  </r>
  <r>
    <s v="CUST0037"/>
    <x v="57"/>
    <x v="0"/>
    <n v="52"/>
    <x v="0"/>
    <x v="0"/>
    <s v="Teacher"/>
    <n v="50448"/>
    <x v="1"/>
    <x v="0"/>
    <d v="2017-07-06T00:00:00"/>
    <d v="2025-09-08T00:00:00"/>
    <n v="8"/>
    <n v="2986"/>
  </r>
  <r>
    <s v="CUST0041"/>
    <x v="58"/>
    <x v="1"/>
    <n v="30"/>
    <x v="1"/>
    <x v="2"/>
    <s v="Retired"/>
    <n v="176497"/>
    <x v="0"/>
    <x v="1"/>
    <d v="2017-04-28T00:00:00"/>
    <d v="2025-09-08T00:00:00"/>
    <n v="8"/>
    <n v="3055"/>
  </r>
  <r>
    <s v="CUST0047"/>
    <x v="59"/>
    <x v="0"/>
    <n v="18"/>
    <x v="3"/>
    <x v="3"/>
    <s v="Doctor"/>
    <n v="81413"/>
    <x v="1"/>
    <x v="0"/>
    <d v="2017-04-06T00:00:00"/>
    <d v="2025-09-08T00:00:00"/>
    <n v="8"/>
    <n v="3077"/>
  </r>
  <r>
    <s v="CUST0049"/>
    <x v="60"/>
    <x v="0"/>
    <n v="63"/>
    <x v="2"/>
    <x v="2"/>
    <s v="Banker"/>
    <n v="27287"/>
    <x v="2"/>
    <x v="0"/>
    <d v="2017-01-15T00:00:00"/>
    <d v="2025-09-08T00:00:00"/>
    <n v="8"/>
    <n v="3158"/>
  </r>
  <r>
    <s v="CUST0051"/>
    <x v="61"/>
    <x v="1"/>
    <n v="31"/>
    <x v="1"/>
    <x v="2"/>
    <s v="Engineer"/>
    <n v="80504"/>
    <x v="1"/>
    <x v="0"/>
    <d v="2016-09-09T00:00:00"/>
    <d v="2025-09-08T00:00:00"/>
    <n v="8"/>
    <n v="3286"/>
  </r>
  <r>
    <s v="CUST0076"/>
    <x v="62"/>
    <x v="0"/>
    <n v="70"/>
    <x v="2"/>
    <x v="3"/>
    <s v="Trader"/>
    <n v="172826"/>
    <x v="0"/>
    <x v="0"/>
    <d v="2017-07-01T00:00:00"/>
    <d v="2025-09-08T00:00:00"/>
    <n v="8"/>
    <n v="2991"/>
  </r>
  <r>
    <s v="CUST0096"/>
    <x v="63"/>
    <x v="0"/>
    <n v="47"/>
    <x v="0"/>
    <x v="1"/>
    <s v="Retired"/>
    <n v="152663"/>
    <x v="0"/>
    <x v="0"/>
    <d v="2017-08-29T00:00:00"/>
    <d v="2025-09-08T00:00:00"/>
    <n v="8"/>
    <n v="2932"/>
  </r>
  <r>
    <s v="CUST0104"/>
    <x v="64"/>
    <x v="0"/>
    <n v="54"/>
    <x v="0"/>
    <x v="3"/>
    <s v="Trader"/>
    <n v="39623"/>
    <x v="3"/>
    <x v="0"/>
    <d v="2016-10-02T00:00:00"/>
    <d v="2025-09-08T00:00:00"/>
    <n v="8"/>
    <n v="3263"/>
  </r>
  <r>
    <s v="CUST0106"/>
    <x v="65"/>
    <x v="0"/>
    <n v="70"/>
    <x v="2"/>
    <x v="3"/>
    <s v="Banker"/>
    <n v="184202"/>
    <x v="0"/>
    <x v="0"/>
    <d v="2017-07-24T00:00:00"/>
    <d v="2025-09-08T00:00:00"/>
    <n v="8"/>
    <n v="2968"/>
  </r>
  <r>
    <s v="CUST0123"/>
    <x v="66"/>
    <x v="0"/>
    <n v="33"/>
    <x v="1"/>
    <x v="2"/>
    <s v="Doctor"/>
    <n v="22719"/>
    <x v="2"/>
    <x v="0"/>
    <d v="2017-07-05T00:00:00"/>
    <d v="2025-09-08T00:00:00"/>
    <n v="8"/>
    <n v="2987"/>
  </r>
  <r>
    <s v="CUST0125"/>
    <x v="67"/>
    <x v="1"/>
    <n v="22"/>
    <x v="3"/>
    <x v="2"/>
    <s v="Engineer"/>
    <n v="187581"/>
    <x v="0"/>
    <x v="1"/>
    <d v="2017-01-19T00:00:00"/>
    <d v="2025-09-08T00:00:00"/>
    <n v="8"/>
    <n v="3154"/>
  </r>
  <r>
    <s v="CUST0138"/>
    <x v="68"/>
    <x v="1"/>
    <n v="31"/>
    <x v="1"/>
    <x v="2"/>
    <s v="Retired"/>
    <n v="183038"/>
    <x v="0"/>
    <x v="0"/>
    <d v="2017-03-23T00:00:00"/>
    <d v="2025-09-08T00:00:00"/>
    <n v="8"/>
    <n v="3091"/>
  </r>
  <r>
    <s v="CUST0179"/>
    <x v="69"/>
    <x v="1"/>
    <n v="66"/>
    <x v="2"/>
    <x v="0"/>
    <s v="Doctor"/>
    <n v="27813"/>
    <x v="2"/>
    <x v="2"/>
    <d v="2017-03-09T00:00:00"/>
    <d v="2025-09-08T00:00:00"/>
    <n v="8"/>
    <n v="3105"/>
  </r>
  <r>
    <s v="CUST0186"/>
    <x v="70"/>
    <x v="1"/>
    <n v="67"/>
    <x v="2"/>
    <x v="2"/>
    <s v="Retired"/>
    <n v="46029"/>
    <x v="3"/>
    <x v="2"/>
    <d v="2017-05-26T00:00:00"/>
    <d v="2025-09-08T00:00:00"/>
    <n v="8"/>
    <n v="3027"/>
  </r>
  <r>
    <s v="CUST0201"/>
    <x v="71"/>
    <x v="1"/>
    <n v="46"/>
    <x v="0"/>
    <x v="3"/>
    <s v="Teacher"/>
    <n v="72930"/>
    <x v="1"/>
    <x v="2"/>
    <d v="2017-08-24T00:00:00"/>
    <d v="2025-09-08T00:00:00"/>
    <n v="8"/>
    <n v="2937"/>
  </r>
  <r>
    <s v="CUST0213"/>
    <x v="72"/>
    <x v="1"/>
    <n v="25"/>
    <x v="3"/>
    <x v="1"/>
    <s v="Retired"/>
    <n v="158496"/>
    <x v="0"/>
    <x v="0"/>
    <d v="2017-08-26T00:00:00"/>
    <d v="2025-09-08T00:00:00"/>
    <n v="8"/>
    <n v="2935"/>
  </r>
  <r>
    <s v="CUST0224"/>
    <x v="73"/>
    <x v="0"/>
    <n v="67"/>
    <x v="2"/>
    <x v="0"/>
    <s v="Doctor"/>
    <n v="38639"/>
    <x v="3"/>
    <x v="0"/>
    <d v="2016-10-10T00:00:00"/>
    <d v="2025-09-08T00:00:00"/>
    <n v="8"/>
    <n v="3255"/>
  </r>
  <r>
    <s v="CUST0227"/>
    <x v="74"/>
    <x v="1"/>
    <n v="46"/>
    <x v="0"/>
    <x v="0"/>
    <s v="Student"/>
    <n v="190413"/>
    <x v="0"/>
    <x v="2"/>
    <d v="2017-05-18T00:00:00"/>
    <d v="2025-09-08T00:00:00"/>
    <n v="8"/>
    <n v="3035"/>
  </r>
  <r>
    <s v="CUST0233"/>
    <x v="75"/>
    <x v="0"/>
    <n v="53"/>
    <x v="0"/>
    <x v="2"/>
    <s v="Student"/>
    <n v="105553"/>
    <x v="0"/>
    <x v="0"/>
    <d v="2017-07-16T00:00:00"/>
    <d v="2025-09-08T00:00:00"/>
    <n v="8"/>
    <n v="2976"/>
  </r>
  <r>
    <s v="CUST0234"/>
    <x v="76"/>
    <x v="0"/>
    <n v="27"/>
    <x v="3"/>
    <x v="1"/>
    <s v="Retired"/>
    <n v="181779"/>
    <x v="0"/>
    <x v="1"/>
    <d v="2017-08-29T00:00:00"/>
    <d v="2025-09-08T00:00:00"/>
    <n v="8"/>
    <n v="2932"/>
  </r>
  <r>
    <s v="CUST0236"/>
    <x v="77"/>
    <x v="0"/>
    <n v="26"/>
    <x v="3"/>
    <x v="2"/>
    <s v="Teacher"/>
    <n v="102879"/>
    <x v="0"/>
    <x v="1"/>
    <d v="2017-05-11T00:00:00"/>
    <d v="2025-09-08T00:00:00"/>
    <n v="8"/>
    <n v="3042"/>
  </r>
  <r>
    <s v="CUST0254"/>
    <x v="78"/>
    <x v="1"/>
    <n v="30"/>
    <x v="1"/>
    <x v="0"/>
    <s v="Banker"/>
    <n v="149749"/>
    <x v="0"/>
    <x v="0"/>
    <d v="2017-07-14T00:00:00"/>
    <d v="2025-09-08T00:00:00"/>
    <n v="8"/>
    <n v="2978"/>
  </r>
  <r>
    <s v="CUST0255"/>
    <x v="79"/>
    <x v="1"/>
    <n v="40"/>
    <x v="1"/>
    <x v="3"/>
    <s v="Teacher"/>
    <n v="25109"/>
    <x v="2"/>
    <x v="0"/>
    <d v="2016-10-30T00:00:00"/>
    <d v="2025-09-08T00:00:00"/>
    <n v="8"/>
    <n v="3235"/>
  </r>
  <r>
    <s v="CUST0257"/>
    <x v="80"/>
    <x v="1"/>
    <n v="52"/>
    <x v="0"/>
    <x v="2"/>
    <s v="Banker"/>
    <n v="74615"/>
    <x v="1"/>
    <x v="0"/>
    <d v="2017-08-06T00:00:00"/>
    <d v="2025-09-08T00:00:00"/>
    <n v="8"/>
    <n v="2955"/>
  </r>
  <r>
    <s v="CUST0266"/>
    <x v="81"/>
    <x v="0"/>
    <n v="30"/>
    <x v="1"/>
    <x v="0"/>
    <s v="Teacher"/>
    <n v="146446"/>
    <x v="0"/>
    <x v="0"/>
    <d v="2017-02-04T00:00:00"/>
    <d v="2025-09-08T00:00:00"/>
    <n v="8"/>
    <n v="3138"/>
  </r>
  <r>
    <s v="CUST0270"/>
    <x v="82"/>
    <x v="1"/>
    <n v="29"/>
    <x v="1"/>
    <x v="3"/>
    <s v="Student"/>
    <n v="172876"/>
    <x v="0"/>
    <x v="0"/>
    <d v="2017-01-02T00:00:00"/>
    <d v="2025-09-08T00:00:00"/>
    <n v="8"/>
    <n v="3171"/>
  </r>
  <r>
    <s v="CUST0280"/>
    <x v="83"/>
    <x v="0"/>
    <n v="36"/>
    <x v="1"/>
    <x v="3"/>
    <s v="Retired"/>
    <n v="59499"/>
    <x v="1"/>
    <x v="1"/>
    <d v="2017-05-27T00:00:00"/>
    <d v="2025-09-08T00:00:00"/>
    <n v="8"/>
    <n v="3026"/>
  </r>
  <r>
    <s v="CUST0282"/>
    <x v="84"/>
    <x v="0"/>
    <n v="33"/>
    <x v="1"/>
    <x v="2"/>
    <s v="Doctor"/>
    <n v="189631"/>
    <x v="0"/>
    <x v="0"/>
    <d v="2017-05-25T00:00:00"/>
    <d v="2025-09-08T00:00:00"/>
    <n v="8"/>
    <n v="3028"/>
  </r>
  <r>
    <s v="CUST0283"/>
    <x v="85"/>
    <x v="0"/>
    <n v="70"/>
    <x v="2"/>
    <x v="2"/>
    <s v="Teacher"/>
    <n v="116347"/>
    <x v="0"/>
    <x v="0"/>
    <d v="2017-01-19T00:00:00"/>
    <d v="2025-09-08T00:00:00"/>
    <n v="8"/>
    <n v="3154"/>
  </r>
  <r>
    <s v="CUST0290"/>
    <x v="86"/>
    <x v="0"/>
    <n v="53"/>
    <x v="0"/>
    <x v="1"/>
    <s v="Banker"/>
    <n v="69153"/>
    <x v="1"/>
    <x v="2"/>
    <d v="2016-09-04T00:00:00"/>
    <d v="2025-09-08T00:00:00"/>
    <n v="9"/>
    <n v="3291"/>
  </r>
  <r>
    <s v="CUST0293"/>
    <x v="87"/>
    <x v="1"/>
    <n v="33"/>
    <x v="1"/>
    <x v="0"/>
    <s v="Banker"/>
    <n v="132360"/>
    <x v="0"/>
    <x v="0"/>
    <d v="2016-10-31T00:00:00"/>
    <d v="2025-09-08T00:00:00"/>
    <n v="8"/>
    <n v="3234"/>
  </r>
  <r>
    <s v="CUST0298"/>
    <x v="88"/>
    <x v="1"/>
    <n v="59"/>
    <x v="0"/>
    <x v="3"/>
    <s v="Teacher"/>
    <n v="72326"/>
    <x v="1"/>
    <x v="1"/>
    <d v="2017-07-06T00:00:00"/>
    <d v="2025-09-08T00:00:00"/>
    <n v="8"/>
    <n v="2986"/>
  </r>
  <r>
    <s v="CUST0310"/>
    <x v="89"/>
    <x v="0"/>
    <n v="29"/>
    <x v="1"/>
    <x v="0"/>
    <s v="Doctor"/>
    <n v="77660"/>
    <x v="1"/>
    <x v="0"/>
    <d v="2016-12-16T00:00:00"/>
    <d v="2025-09-08T00:00:00"/>
    <n v="8"/>
    <n v="3188"/>
  </r>
  <r>
    <s v="CUST0311"/>
    <x v="90"/>
    <x v="0"/>
    <n v="26"/>
    <x v="3"/>
    <x v="1"/>
    <s v="Doctor"/>
    <n v="152997"/>
    <x v="0"/>
    <x v="1"/>
    <d v="2017-05-06T00:00:00"/>
    <d v="2025-09-08T00:00:00"/>
    <n v="8"/>
    <n v="3047"/>
  </r>
  <r>
    <s v="CUST0324"/>
    <x v="91"/>
    <x v="0"/>
    <n v="19"/>
    <x v="3"/>
    <x v="1"/>
    <s v="Engineer"/>
    <n v="81550"/>
    <x v="1"/>
    <x v="1"/>
    <d v="2017-03-23T00:00:00"/>
    <d v="2025-09-08T00:00:00"/>
    <n v="8"/>
    <n v="3091"/>
  </r>
  <r>
    <s v="CUST0330"/>
    <x v="92"/>
    <x v="0"/>
    <n v="25"/>
    <x v="3"/>
    <x v="0"/>
    <s v="Doctor"/>
    <n v="31653"/>
    <x v="3"/>
    <x v="0"/>
    <d v="2017-04-05T00:00:00"/>
    <d v="2025-09-08T00:00:00"/>
    <n v="8"/>
    <n v="3078"/>
  </r>
  <r>
    <s v="CUST0336"/>
    <x v="93"/>
    <x v="0"/>
    <n v="34"/>
    <x v="1"/>
    <x v="2"/>
    <s v="Banker"/>
    <n v="115081"/>
    <x v="0"/>
    <x v="2"/>
    <d v="2017-03-23T00:00:00"/>
    <d v="2025-09-08T00:00:00"/>
    <n v="8"/>
    <n v="3091"/>
  </r>
  <r>
    <s v="CUST0340"/>
    <x v="94"/>
    <x v="0"/>
    <n v="21"/>
    <x v="3"/>
    <x v="1"/>
    <s v="Teacher"/>
    <n v="92715"/>
    <x v="1"/>
    <x v="0"/>
    <d v="2017-07-11T00:00:00"/>
    <d v="2025-09-08T00:00:00"/>
    <n v="8"/>
    <n v="2981"/>
  </r>
  <r>
    <s v="CUST0378"/>
    <x v="95"/>
    <x v="1"/>
    <n v="62"/>
    <x v="2"/>
    <x v="2"/>
    <s v="Student"/>
    <n v="119259"/>
    <x v="0"/>
    <x v="2"/>
    <d v="2016-12-27T00:00:00"/>
    <d v="2025-09-08T00:00:00"/>
    <n v="8"/>
    <n v="3177"/>
  </r>
  <r>
    <s v="CUST0389"/>
    <x v="96"/>
    <x v="1"/>
    <n v="37"/>
    <x v="1"/>
    <x v="2"/>
    <s v="Engineer"/>
    <n v="63585"/>
    <x v="1"/>
    <x v="0"/>
    <d v="2017-01-22T00:00:00"/>
    <d v="2025-09-08T00:00:00"/>
    <n v="8"/>
    <n v="3151"/>
  </r>
  <r>
    <s v="CUST0391"/>
    <x v="97"/>
    <x v="1"/>
    <n v="35"/>
    <x v="1"/>
    <x v="1"/>
    <s v="Retired"/>
    <n v="46017"/>
    <x v="3"/>
    <x v="1"/>
    <d v="2017-07-15T00:00:00"/>
    <d v="2025-09-08T00:00:00"/>
    <n v="8"/>
    <n v="2977"/>
  </r>
  <r>
    <s v="CUST0400"/>
    <x v="98"/>
    <x v="1"/>
    <n v="71"/>
    <x v="2"/>
    <x v="2"/>
    <s v="Engineer"/>
    <n v="148267"/>
    <x v="0"/>
    <x v="0"/>
    <d v="2017-02-23T00:00:00"/>
    <d v="2025-09-08T00:00:00"/>
    <n v="8"/>
    <n v="3119"/>
  </r>
  <r>
    <s v="CUST0419"/>
    <x v="99"/>
    <x v="0"/>
    <n v="53"/>
    <x v="0"/>
    <x v="3"/>
    <s v="Student"/>
    <n v="118317"/>
    <x v="0"/>
    <x v="1"/>
    <d v="2017-03-08T00:00:00"/>
    <d v="2025-09-08T00:00:00"/>
    <n v="8"/>
    <n v="3106"/>
  </r>
  <r>
    <s v="CUST0425"/>
    <x v="100"/>
    <x v="0"/>
    <n v="54"/>
    <x v="0"/>
    <x v="0"/>
    <s v="Teacher"/>
    <n v="145818"/>
    <x v="0"/>
    <x v="0"/>
    <d v="2017-07-01T00:00:00"/>
    <d v="2025-09-08T00:00:00"/>
    <n v="8"/>
    <n v="2991"/>
  </r>
  <r>
    <s v="CUST0426"/>
    <x v="101"/>
    <x v="1"/>
    <n v="58"/>
    <x v="0"/>
    <x v="0"/>
    <s v="Retired"/>
    <n v="81272"/>
    <x v="1"/>
    <x v="0"/>
    <d v="2017-01-12T00:00:00"/>
    <d v="2025-09-08T00:00:00"/>
    <n v="8"/>
    <n v="3161"/>
  </r>
  <r>
    <s v="CUST0429"/>
    <x v="102"/>
    <x v="1"/>
    <n v="71"/>
    <x v="2"/>
    <x v="2"/>
    <s v="Retired"/>
    <n v="164832"/>
    <x v="0"/>
    <x v="0"/>
    <d v="2017-08-24T00:00:00"/>
    <d v="2025-09-08T00:00:00"/>
    <n v="8"/>
    <n v="2937"/>
  </r>
  <r>
    <s v="CUST0430"/>
    <x v="103"/>
    <x v="0"/>
    <n v="34"/>
    <x v="1"/>
    <x v="3"/>
    <s v="Doctor"/>
    <n v="172999"/>
    <x v="0"/>
    <x v="0"/>
    <d v="2017-06-08T00:00:00"/>
    <d v="2025-09-08T00:00:00"/>
    <n v="8"/>
    <n v="3014"/>
  </r>
  <r>
    <s v="CUST0432"/>
    <x v="104"/>
    <x v="0"/>
    <n v="50"/>
    <x v="0"/>
    <x v="0"/>
    <s v="Trader"/>
    <n v="81367"/>
    <x v="1"/>
    <x v="1"/>
    <d v="2017-06-01T00:00:00"/>
    <d v="2025-09-08T00:00:00"/>
    <n v="8"/>
    <n v="3021"/>
  </r>
  <r>
    <s v="CUST0469"/>
    <x v="105"/>
    <x v="1"/>
    <n v="44"/>
    <x v="0"/>
    <x v="0"/>
    <s v="Retired"/>
    <n v="190102"/>
    <x v="0"/>
    <x v="2"/>
    <d v="2017-08-07T00:00:00"/>
    <d v="2025-09-08T00:00:00"/>
    <n v="8"/>
    <n v="2954"/>
  </r>
  <r>
    <s v="CUST0496"/>
    <x v="106"/>
    <x v="1"/>
    <n v="34"/>
    <x v="1"/>
    <x v="3"/>
    <s v="Student"/>
    <n v="42911"/>
    <x v="3"/>
    <x v="1"/>
    <d v="2017-07-04T00:00:00"/>
    <d v="2025-09-08T00:00:00"/>
    <n v="8"/>
    <n v="2988"/>
  </r>
  <r>
    <s v="CUST0005"/>
    <x v="107"/>
    <x v="1"/>
    <n v="20"/>
    <x v="3"/>
    <x v="3"/>
    <s v="Student"/>
    <n v="109431"/>
    <x v="0"/>
    <x v="1"/>
    <d v="2018-07-28T00:00:00"/>
    <d v="2025-09-08T00:00:00"/>
    <n v="7"/>
    <n v="2599"/>
  </r>
  <r>
    <s v="CUST0007"/>
    <x v="108"/>
    <x v="1"/>
    <n v="42"/>
    <x v="1"/>
    <x v="1"/>
    <s v="Engineer"/>
    <n v="87364"/>
    <x v="1"/>
    <x v="1"/>
    <d v="2017-10-18T00:00:00"/>
    <d v="2025-09-08T00:00:00"/>
    <n v="7"/>
    <n v="2882"/>
  </r>
  <r>
    <s v="CUST0066"/>
    <x v="109"/>
    <x v="0"/>
    <n v="66"/>
    <x v="2"/>
    <x v="3"/>
    <s v="Student"/>
    <n v="66542"/>
    <x v="1"/>
    <x v="0"/>
    <d v="2017-12-22T00:00:00"/>
    <d v="2025-09-08T00:00:00"/>
    <n v="7"/>
    <n v="2817"/>
  </r>
  <r>
    <s v="CUST0068"/>
    <x v="110"/>
    <x v="1"/>
    <n v="59"/>
    <x v="0"/>
    <x v="0"/>
    <s v="Retired"/>
    <n v="62520"/>
    <x v="1"/>
    <x v="0"/>
    <d v="2017-11-30T00:00:00"/>
    <d v="2025-09-08T00:00:00"/>
    <n v="7"/>
    <n v="2839"/>
  </r>
  <r>
    <s v="CUST0069"/>
    <x v="111"/>
    <x v="0"/>
    <n v="23"/>
    <x v="3"/>
    <x v="2"/>
    <s v="Teacher"/>
    <n v="84772"/>
    <x v="1"/>
    <x v="0"/>
    <d v="2018-08-29T00:00:00"/>
    <d v="2025-09-08T00:00:00"/>
    <n v="7"/>
    <n v="2567"/>
  </r>
  <r>
    <s v="CUST0075"/>
    <x v="112"/>
    <x v="1"/>
    <n v="25"/>
    <x v="3"/>
    <x v="2"/>
    <s v="Doctor"/>
    <n v="89669"/>
    <x v="1"/>
    <x v="2"/>
    <d v="2018-07-28T00:00:00"/>
    <d v="2025-09-08T00:00:00"/>
    <n v="7"/>
    <n v="2599"/>
  </r>
  <r>
    <s v="CUST0078"/>
    <x v="113"/>
    <x v="0"/>
    <n v="61"/>
    <x v="2"/>
    <x v="2"/>
    <s v="Doctor"/>
    <n v="90831"/>
    <x v="1"/>
    <x v="0"/>
    <d v="2018-07-21T00:00:00"/>
    <d v="2025-09-08T00:00:00"/>
    <n v="7"/>
    <n v="2606"/>
  </r>
  <r>
    <s v="CUST0080"/>
    <x v="114"/>
    <x v="0"/>
    <n v="56"/>
    <x v="0"/>
    <x v="3"/>
    <s v="Engineer"/>
    <n v="61873"/>
    <x v="1"/>
    <x v="1"/>
    <d v="2018-04-10T00:00:00"/>
    <d v="2025-09-08T00:00:00"/>
    <n v="7"/>
    <n v="2708"/>
  </r>
  <r>
    <s v="CUST0093"/>
    <x v="115"/>
    <x v="0"/>
    <n v="30"/>
    <x v="1"/>
    <x v="0"/>
    <s v="Teacher"/>
    <n v="104082"/>
    <x v="0"/>
    <x v="0"/>
    <d v="2018-01-02T00:00:00"/>
    <d v="2025-09-08T00:00:00"/>
    <n v="7"/>
    <n v="2806"/>
  </r>
  <r>
    <s v="CUST0097"/>
    <x v="116"/>
    <x v="0"/>
    <n v="36"/>
    <x v="1"/>
    <x v="0"/>
    <s v="Engineer"/>
    <n v="31303"/>
    <x v="3"/>
    <x v="0"/>
    <d v="2017-12-22T00:00:00"/>
    <d v="2025-09-08T00:00:00"/>
    <n v="7"/>
    <n v="2817"/>
  </r>
  <r>
    <s v="CUST0110"/>
    <x v="117"/>
    <x v="1"/>
    <n v="70"/>
    <x v="2"/>
    <x v="0"/>
    <s v="Banker"/>
    <n v="106206"/>
    <x v="0"/>
    <x v="0"/>
    <d v="2018-06-05T00:00:00"/>
    <d v="2025-09-08T00:00:00"/>
    <n v="7"/>
    <n v="2652"/>
  </r>
  <r>
    <s v="CUST0132"/>
    <x v="118"/>
    <x v="1"/>
    <n v="33"/>
    <x v="1"/>
    <x v="1"/>
    <s v="Trader"/>
    <n v="111659"/>
    <x v="0"/>
    <x v="0"/>
    <d v="2018-02-12T00:00:00"/>
    <d v="2025-09-08T00:00:00"/>
    <n v="7"/>
    <n v="2765"/>
  </r>
  <r>
    <s v="CUST0134"/>
    <x v="119"/>
    <x v="1"/>
    <n v="54"/>
    <x v="0"/>
    <x v="2"/>
    <s v="Teacher"/>
    <n v="95713"/>
    <x v="1"/>
    <x v="0"/>
    <d v="2018-07-21T00:00:00"/>
    <d v="2025-09-08T00:00:00"/>
    <n v="7"/>
    <n v="2606"/>
  </r>
  <r>
    <s v="CUST0135"/>
    <x v="120"/>
    <x v="1"/>
    <n v="39"/>
    <x v="1"/>
    <x v="2"/>
    <s v="Student"/>
    <n v="95418"/>
    <x v="1"/>
    <x v="1"/>
    <d v="2018-06-11T00:00:00"/>
    <d v="2025-09-08T00:00:00"/>
    <n v="7"/>
    <n v="2646"/>
  </r>
  <r>
    <s v="CUST0141"/>
    <x v="121"/>
    <x v="0"/>
    <n v="64"/>
    <x v="2"/>
    <x v="0"/>
    <s v="Banker"/>
    <n v="51575"/>
    <x v="1"/>
    <x v="1"/>
    <d v="2018-08-14T00:00:00"/>
    <d v="2025-09-08T00:00:00"/>
    <n v="7"/>
    <n v="2582"/>
  </r>
  <r>
    <s v="CUST0144"/>
    <x v="122"/>
    <x v="0"/>
    <n v="63"/>
    <x v="2"/>
    <x v="1"/>
    <s v="Doctor"/>
    <n v="96242"/>
    <x v="1"/>
    <x v="0"/>
    <d v="2017-12-15T00:00:00"/>
    <d v="2025-09-08T00:00:00"/>
    <n v="7"/>
    <n v="2824"/>
  </r>
  <r>
    <s v="CUST0148"/>
    <x v="123"/>
    <x v="1"/>
    <n v="33"/>
    <x v="1"/>
    <x v="0"/>
    <s v="Student"/>
    <n v="164353"/>
    <x v="0"/>
    <x v="0"/>
    <d v="2018-08-25T00:00:00"/>
    <d v="2025-09-08T00:00:00"/>
    <n v="7"/>
    <n v="2571"/>
  </r>
  <r>
    <s v="CUST0157"/>
    <x v="124"/>
    <x v="1"/>
    <n v="54"/>
    <x v="0"/>
    <x v="3"/>
    <s v="Banker"/>
    <n v="135953"/>
    <x v="0"/>
    <x v="1"/>
    <d v="2018-03-13T00:00:00"/>
    <d v="2025-09-08T00:00:00"/>
    <n v="7"/>
    <n v="2736"/>
  </r>
  <r>
    <s v="CUST0159"/>
    <x v="125"/>
    <x v="1"/>
    <n v="27"/>
    <x v="3"/>
    <x v="3"/>
    <s v="Engineer"/>
    <n v="143797"/>
    <x v="0"/>
    <x v="0"/>
    <d v="2018-04-10T00:00:00"/>
    <d v="2025-09-08T00:00:00"/>
    <n v="7"/>
    <n v="2708"/>
  </r>
  <r>
    <s v="CUST0175"/>
    <x v="126"/>
    <x v="0"/>
    <n v="41"/>
    <x v="1"/>
    <x v="2"/>
    <s v="Teacher"/>
    <n v="47083"/>
    <x v="3"/>
    <x v="0"/>
    <d v="2017-11-07T00:00:00"/>
    <d v="2025-09-08T00:00:00"/>
    <n v="7"/>
    <n v="2862"/>
  </r>
  <r>
    <s v="CUST0183"/>
    <x v="127"/>
    <x v="0"/>
    <n v="37"/>
    <x v="1"/>
    <x v="0"/>
    <s v="Student"/>
    <n v="49241"/>
    <x v="3"/>
    <x v="0"/>
    <d v="2018-04-12T00:00:00"/>
    <d v="2025-09-08T00:00:00"/>
    <n v="7"/>
    <n v="2706"/>
  </r>
  <r>
    <s v="CUST0190"/>
    <x v="128"/>
    <x v="0"/>
    <n v="68"/>
    <x v="2"/>
    <x v="1"/>
    <s v="Teacher"/>
    <n v="109186"/>
    <x v="0"/>
    <x v="0"/>
    <d v="2017-09-30T00:00:00"/>
    <d v="2025-09-08T00:00:00"/>
    <n v="7"/>
    <n v="2900"/>
  </r>
  <r>
    <s v="CUST0199"/>
    <x v="129"/>
    <x v="1"/>
    <n v="60"/>
    <x v="0"/>
    <x v="0"/>
    <s v="Banker"/>
    <n v="154165"/>
    <x v="0"/>
    <x v="0"/>
    <d v="2018-01-18T00:00:00"/>
    <d v="2025-09-08T00:00:00"/>
    <n v="7"/>
    <n v="2790"/>
  </r>
  <r>
    <s v="CUST0221"/>
    <x v="130"/>
    <x v="1"/>
    <n v="24"/>
    <x v="3"/>
    <x v="2"/>
    <s v="Teacher"/>
    <n v="46385"/>
    <x v="3"/>
    <x v="0"/>
    <d v="2017-11-07T00:00:00"/>
    <d v="2025-09-08T00:00:00"/>
    <n v="7"/>
    <n v="2862"/>
  </r>
  <r>
    <s v="CUST0225"/>
    <x v="131"/>
    <x v="0"/>
    <n v="62"/>
    <x v="2"/>
    <x v="2"/>
    <s v="Trader"/>
    <n v="105530"/>
    <x v="0"/>
    <x v="2"/>
    <d v="2017-12-01T00:00:00"/>
    <d v="2025-09-08T00:00:00"/>
    <n v="7"/>
    <n v="2838"/>
  </r>
  <r>
    <s v="CUST0230"/>
    <x v="132"/>
    <x v="1"/>
    <n v="42"/>
    <x v="1"/>
    <x v="1"/>
    <s v="Teacher"/>
    <n v="187516"/>
    <x v="0"/>
    <x v="2"/>
    <d v="2018-03-25T00:00:00"/>
    <d v="2025-09-08T00:00:00"/>
    <n v="7"/>
    <n v="2724"/>
  </r>
  <r>
    <s v="CUST0232"/>
    <x v="133"/>
    <x v="0"/>
    <n v="74"/>
    <x v="2"/>
    <x v="0"/>
    <s v="Doctor"/>
    <n v="102970"/>
    <x v="0"/>
    <x v="1"/>
    <d v="2018-08-23T00:00:00"/>
    <d v="2025-09-08T00:00:00"/>
    <n v="7"/>
    <n v="2573"/>
  </r>
  <r>
    <s v="CUST0246"/>
    <x v="134"/>
    <x v="0"/>
    <n v="49"/>
    <x v="0"/>
    <x v="1"/>
    <s v="Student"/>
    <n v="31536"/>
    <x v="3"/>
    <x v="1"/>
    <d v="2018-01-13T00:00:00"/>
    <d v="2025-09-08T00:00:00"/>
    <n v="7"/>
    <n v="2795"/>
  </r>
  <r>
    <s v="CUST0250"/>
    <x v="135"/>
    <x v="1"/>
    <n v="54"/>
    <x v="0"/>
    <x v="2"/>
    <s v="Trader"/>
    <n v="28712"/>
    <x v="2"/>
    <x v="0"/>
    <d v="2018-07-13T00:00:00"/>
    <d v="2025-09-08T00:00:00"/>
    <n v="7"/>
    <n v="2614"/>
  </r>
  <r>
    <s v="CUST0253"/>
    <x v="136"/>
    <x v="0"/>
    <n v="72"/>
    <x v="2"/>
    <x v="2"/>
    <s v="Banker"/>
    <n v="94744"/>
    <x v="1"/>
    <x v="0"/>
    <d v="2018-08-11T00:00:00"/>
    <d v="2025-09-08T00:00:00"/>
    <n v="7"/>
    <n v="2585"/>
  </r>
  <r>
    <s v="CUST0269"/>
    <x v="137"/>
    <x v="1"/>
    <n v="53"/>
    <x v="0"/>
    <x v="0"/>
    <s v="Engineer"/>
    <n v="26154"/>
    <x v="2"/>
    <x v="1"/>
    <d v="2018-02-19T00:00:00"/>
    <d v="2025-09-08T00:00:00"/>
    <n v="7"/>
    <n v="2758"/>
  </r>
  <r>
    <s v="CUST0277"/>
    <x v="138"/>
    <x v="1"/>
    <n v="31"/>
    <x v="1"/>
    <x v="3"/>
    <s v="Banker"/>
    <n v="89298"/>
    <x v="1"/>
    <x v="0"/>
    <d v="2017-12-14T00:00:00"/>
    <d v="2025-09-08T00:00:00"/>
    <n v="7"/>
    <n v="2825"/>
  </r>
  <r>
    <s v="CUST0279"/>
    <x v="139"/>
    <x v="1"/>
    <n v="69"/>
    <x v="2"/>
    <x v="0"/>
    <s v="Engineer"/>
    <n v="194480"/>
    <x v="0"/>
    <x v="0"/>
    <d v="2018-08-04T00:00:00"/>
    <d v="2025-09-08T00:00:00"/>
    <n v="7"/>
    <n v="2592"/>
  </r>
  <r>
    <s v="CUST0294"/>
    <x v="140"/>
    <x v="0"/>
    <n v="74"/>
    <x v="2"/>
    <x v="3"/>
    <s v="Trader"/>
    <n v="196076"/>
    <x v="0"/>
    <x v="1"/>
    <d v="2018-08-23T00:00:00"/>
    <d v="2025-09-08T00:00:00"/>
    <n v="7"/>
    <n v="2573"/>
  </r>
  <r>
    <s v="CUST0304"/>
    <x v="141"/>
    <x v="0"/>
    <n v="40"/>
    <x v="1"/>
    <x v="0"/>
    <s v="Banker"/>
    <n v="88577"/>
    <x v="1"/>
    <x v="1"/>
    <d v="2018-05-31T00:00:00"/>
    <d v="2025-09-08T00:00:00"/>
    <n v="7"/>
    <n v="2657"/>
  </r>
  <r>
    <s v="CUST0305"/>
    <x v="142"/>
    <x v="0"/>
    <n v="46"/>
    <x v="0"/>
    <x v="3"/>
    <s v="Trader"/>
    <n v="29078"/>
    <x v="2"/>
    <x v="1"/>
    <d v="2017-11-02T00:00:00"/>
    <d v="2025-09-08T00:00:00"/>
    <n v="7"/>
    <n v="2867"/>
  </r>
  <r>
    <s v="CUST0306"/>
    <x v="143"/>
    <x v="1"/>
    <n v="60"/>
    <x v="0"/>
    <x v="1"/>
    <s v="Doctor"/>
    <n v="176075"/>
    <x v="0"/>
    <x v="0"/>
    <d v="2018-06-10T00:00:00"/>
    <d v="2025-09-08T00:00:00"/>
    <n v="7"/>
    <n v="2647"/>
  </r>
  <r>
    <s v="CUST0339"/>
    <x v="144"/>
    <x v="0"/>
    <n v="62"/>
    <x v="2"/>
    <x v="0"/>
    <s v="Engineer"/>
    <n v="166385"/>
    <x v="0"/>
    <x v="1"/>
    <d v="2018-06-29T00:00:00"/>
    <d v="2025-09-08T00:00:00"/>
    <n v="7"/>
    <n v="2628"/>
  </r>
  <r>
    <s v="CUST0341"/>
    <x v="145"/>
    <x v="1"/>
    <n v="53"/>
    <x v="0"/>
    <x v="1"/>
    <s v="Teacher"/>
    <n v="161398"/>
    <x v="0"/>
    <x v="0"/>
    <d v="2017-10-01T00:00:00"/>
    <d v="2025-09-08T00:00:00"/>
    <n v="7"/>
    <n v="2899"/>
  </r>
  <r>
    <s v="CUST0343"/>
    <x v="146"/>
    <x v="1"/>
    <n v="48"/>
    <x v="0"/>
    <x v="1"/>
    <s v="Engineer"/>
    <n v="152632"/>
    <x v="0"/>
    <x v="0"/>
    <d v="2018-02-23T00:00:00"/>
    <d v="2025-09-08T00:00:00"/>
    <n v="7"/>
    <n v="2754"/>
  </r>
  <r>
    <s v="CUST0344"/>
    <x v="147"/>
    <x v="0"/>
    <n v="36"/>
    <x v="1"/>
    <x v="0"/>
    <s v="Engineer"/>
    <n v="99148"/>
    <x v="1"/>
    <x v="2"/>
    <d v="2017-11-13T00:00:00"/>
    <d v="2025-09-08T00:00:00"/>
    <n v="7"/>
    <n v="2856"/>
  </r>
  <r>
    <s v="CUST0371"/>
    <x v="148"/>
    <x v="0"/>
    <n v="50"/>
    <x v="0"/>
    <x v="3"/>
    <s v="Engineer"/>
    <n v="79321"/>
    <x v="1"/>
    <x v="0"/>
    <d v="2017-11-08T00:00:00"/>
    <d v="2025-09-08T00:00:00"/>
    <n v="7"/>
    <n v="2861"/>
  </r>
  <r>
    <s v="CUST0407"/>
    <x v="149"/>
    <x v="0"/>
    <n v="29"/>
    <x v="1"/>
    <x v="0"/>
    <s v="Student"/>
    <n v="177795"/>
    <x v="0"/>
    <x v="2"/>
    <d v="2017-12-28T00:00:00"/>
    <d v="2025-09-08T00:00:00"/>
    <n v="7"/>
    <n v="2811"/>
  </r>
  <r>
    <s v="CUST0416"/>
    <x v="150"/>
    <x v="1"/>
    <n v="70"/>
    <x v="2"/>
    <x v="2"/>
    <s v="Banker"/>
    <n v="155720"/>
    <x v="0"/>
    <x v="1"/>
    <d v="2017-10-14T00:00:00"/>
    <d v="2025-09-08T00:00:00"/>
    <n v="7"/>
    <n v="2886"/>
  </r>
  <r>
    <s v="CUST0440"/>
    <x v="151"/>
    <x v="1"/>
    <n v="63"/>
    <x v="2"/>
    <x v="3"/>
    <s v="Retired"/>
    <n v="140585"/>
    <x v="0"/>
    <x v="0"/>
    <d v="2018-06-23T00:00:00"/>
    <d v="2025-09-08T00:00:00"/>
    <n v="7"/>
    <n v="2634"/>
  </r>
  <r>
    <s v="CUST0443"/>
    <x v="152"/>
    <x v="1"/>
    <n v="35"/>
    <x v="1"/>
    <x v="1"/>
    <s v="Retired"/>
    <n v="39816"/>
    <x v="3"/>
    <x v="1"/>
    <d v="2018-07-04T00:00:00"/>
    <d v="2025-09-08T00:00:00"/>
    <n v="7"/>
    <n v="2623"/>
  </r>
  <r>
    <s v="CUST0444"/>
    <x v="153"/>
    <x v="0"/>
    <n v="68"/>
    <x v="2"/>
    <x v="1"/>
    <s v="Engineer"/>
    <n v="193312"/>
    <x v="0"/>
    <x v="1"/>
    <d v="2017-12-05T00:00:00"/>
    <d v="2025-09-08T00:00:00"/>
    <n v="7"/>
    <n v="2834"/>
  </r>
  <r>
    <s v="CUST0454"/>
    <x v="154"/>
    <x v="0"/>
    <n v="22"/>
    <x v="3"/>
    <x v="2"/>
    <s v="Trader"/>
    <n v="112324"/>
    <x v="0"/>
    <x v="0"/>
    <d v="2017-12-05T00:00:00"/>
    <d v="2025-09-08T00:00:00"/>
    <n v="7"/>
    <n v="2834"/>
  </r>
  <r>
    <s v="CUST0464"/>
    <x v="155"/>
    <x v="1"/>
    <n v="28"/>
    <x v="1"/>
    <x v="3"/>
    <s v="Banker"/>
    <n v="101537"/>
    <x v="0"/>
    <x v="0"/>
    <d v="2017-10-20T00:00:00"/>
    <d v="2025-09-08T00:00:00"/>
    <n v="7"/>
    <n v="2880"/>
  </r>
  <r>
    <s v="CUST0003"/>
    <x v="156"/>
    <x v="1"/>
    <n v="40"/>
    <x v="1"/>
    <x v="1"/>
    <s v="Teacher"/>
    <n v="155566"/>
    <x v="0"/>
    <x v="2"/>
    <d v="2018-12-04T00:00:00"/>
    <d v="2025-09-08T00:00:00"/>
    <n v="6"/>
    <n v="2470"/>
  </r>
  <r>
    <s v="CUST0009"/>
    <x v="157"/>
    <x v="1"/>
    <n v="48"/>
    <x v="0"/>
    <x v="3"/>
    <s v="Retired"/>
    <n v="65028"/>
    <x v="1"/>
    <x v="1"/>
    <d v="2019-02-11T00:00:00"/>
    <d v="2025-09-08T00:00:00"/>
    <n v="6"/>
    <n v="2401"/>
  </r>
  <r>
    <s v="CUST0015"/>
    <x v="158"/>
    <x v="0"/>
    <n v="67"/>
    <x v="2"/>
    <x v="0"/>
    <s v="Trader"/>
    <n v="180829"/>
    <x v="0"/>
    <x v="1"/>
    <d v="2019-07-27T00:00:00"/>
    <d v="2025-09-08T00:00:00"/>
    <n v="6"/>
    <n v="2235"/>
  </r>
  <r>
    <s v="CUST0016"/>
    <x v="159"/>
    <x v="1"/>
    <n v="49"/>
    <x v="0"/>
    <x v="2"/>
    <s v="Banker"/>
    <n v="54636"/>
    <x v="1"/>
    <x v="0"/>
    <d v="2019-06-27T00:00:00"/>
    <d v="2025-09-08T00:00:00"/>
    <n v="6"/>
    <n v="2265"/>
  </r>
  <r>
    <s v="CUST0028"/>
    <x v="160"/>
    <x v="0"/>
    <n v="26"/>
    <x v="3"/>
    <x v="1"/>
    <s v="Student"/>
    <n v="136953"/>
    <x v="0"/>
    <x v="0"/>
    <d v="2019-08-21T00:00:00"/>
    <d v="2025-09-08T00:00:00"/>
    <n v="6"/>
    <n v="2210"/>
  </r>
  <r>
    <s v="CUST0033"/>
    <x v="161"/>
    <x v="0"/>
    <n v="46"/>
    <x v="0"/>
    <x v="1"/>
    <s v="Engineer"/>
    <n v="86262"/>
    <x v="1"/>
    <x v="0"/>
    <d v="2019-08-21T00:00:00"/>
    <d v="2025-09-08T00:00:00"/>
    <n v="6"/>
    <n v="2210"/>
  </r>
  <r>
    <s v="CUST0045"/>
    <x v="162"/>
    <x v="0"/>
    <n v="62"/>
    <x v="2"/>
    <x v="0"/>
    <s v="Student"/>
    <n v="179903"/>
    <x v="0"/>
    <x v="0"/>
    <d v="2019-06-20T00:00:00"/>
    <d v="2025-09-08T00:00:00"/>
    <n v="6"/>
    <n v="2272"/>
  </r>
  <r>
    <s v="CUST0057"/>
    <x v="163"/>
    <x v="0"/>
    <n v="51"/>
    <x v="0"/>
    <x v="0"/>
    <s v="Banker"/>
    <n v="174946"/>
    <x v="0"/>
    <x v="1"/>
    <d v="2019-07-25T00:00:00"/>
    <d v="2025-09-08T00:00:00"/>
    <n v="6"/>
    <n v="2237"/>
  </r>
  <r>
    <s v="CUST0058"/>
    <x v="164"/>
    <x v="1"/>
    <n v="19"/>
    <x v="3"/>
    <x v="0"/>
    <s v="Teacher"/>
    <n v="63642"/>
    <x v="1"/>
    <x v="1"/>
    <d v="2019-06-06T00:00:00"/>
    <d v="2025-09-08T00:00:00"/>
    <n v="6"/>
    <n v="2286"/>
  </r>
  <r>
    <s v="CUST0060"/>
    <x v="165"/>
    <x v="1"/>
    <n v="40"/>
    <x v="1"/>
    <x v="3"/>
    <s v="Doctor"/>
    <n v="37602"/>
    <x v="3"/>
    <x v="0"/>
    <d v="2018-11-11T00:00:00"/>
    <d v="2025-09-08T00:00:00"/>
    <n v="6"/>
    <n v="2493"/>
  </r>
  <r>
    <s v="CUST0111"/>
    <x v="166"/>
    <x v="0"/>
    <n v="18"/>
    <x v="3"/>
    <x v="3"/>
    <s v="Student"/>
    <n v="89274"/>
    <x v="1"/>
    <x v="0"/>
    <d v="2019-07-11T00:00:00"/>
    <d v="2025-09-08T00:00:00"/>
    <n v="6"/>
    <n v="2251"/>
  </r>
  <r>
    <s v="CUST0114"/>
    <x v="167"/>
    <x v="0"/>
    <n v="51"/>
    <x v="0"/>
    <x v="1"/>
    <s v="Doctor"/>
    <n v="173606"/>
    <x v="0"/>
    <x v="1"/>
    <d v="2019-07-12T00:00:00"/>
    <d v="2025-09-08T00:00:00"/>
    <n v="6"/>
    <n v="2250"/>
  </r>
  <r>
    <s v="CUST0120"/>
    <x v="168"/>
    <x v="1"/>
    <n v="62"/>
    <x v="2"/>
    <x v="0"/>
    <s v="Banker"/>
    <n v="67638"/>
    <x v="1"/>
    <x v="0"/>
    <d v="2019-03-31T00:00:00"/>
    <d v="2025-09-08T00:00:00"/>
    <n v="6"/>
    <n v="2353"/>
  </r>
  <r>
    <s v="CUST0129"/>
    <x v="169"/>
    <x v="0"/>
    <n v="20"/>
    <x v="3"/>
    <x v="2"/>
    <s v="Teacher"/>
    <n v="146209"/>
    <x v="0"/>
    <x v="1"/>
    <d v="2019-02-21T00:00:00"/>
    <d v="2025-09-08T00:00:00"/>
    <n v="6"/>
    <n v="2391"/>
  </r>
  <r>
    <s v="CUST0137"/>
    <x v="170"/>
    <x v="1"/>
    <n v="46"/>
    <x v="0"/>
    <x v="1"/>
    <s v="Doctor"/>
    <n v="185904"/>
    <x v="0"/>
    <x v="0"/>
    <d v="2019-05-09T00:00:00"/>
    <d v="2025-09-08T00:00:00"/>
    <n v="6"/>
    <n v="2314"/>
  </r>
  <r>
    <s v="CUST0140"/>
    <x v="171"/>
    <x v="1"/>
    <n v="22"/>
    <x v="3"/>
    <x v="1"/>
    <s v="Engineer"/>
    <n v="188383"/>
    <x v="0"/>
    <x v="1"/>
    <d v="2018-09-28T00:00:00"/>
    <d v="2025-09-08T00:00:00"/>
    <n v="6"/>
    <n v="2537"/>
  </r>
  <r>
    <s v="CUST0145"/>
    <x v="172"/>
    <x v="0"/>
    <n v="69"/>
    <x v="2"/>
    <x v="0"/>
    <s v="Teacher"/>
    <n v="198589"/>
    <x v="0"/>
    <x v="0"/>
    <d v="2019-05-03T00:00:00"/>
    <d v="2025-09-08T00:00:00"/>
    <n v="6"/>
    <n v="2320"/>
  </r>
  <r>
    <s v="CUST0152"/>
    <x v="173"/>
    <x v="1"/>
    <n v="38"/>
    <x v="1"/>
    <x v="0"/>
    <s v="Retired"/>
    <n v="177732"/>
    <x v="0"/>
    <x v="1"/>
    <d v="2018-11-05T00:00:00"/>
    <d v="2025-09-08T00:00:00"/>
    <n v="6"/>
    <n v="2499"/>
  </r>
  <r>
    <s v="CUST0196"/>
    <x v="174"/>
    <x v="0"/>
    <n v="50"/>
    <x v="0"/>
    <x v="0"/>
    <s v="Banker"/>
    <n v="43411"/>
    <x v="3"/>
    <x v="1"/>
    <d v="2019-05-27T00:00:00"/>
    <d v="2025-09-08T00:00:00"/>
    <n v="6"/>
    <n v="2296"/>
  </r>
  <r>
    <s v="CUST0202"/>
    <x v="175"/>
    <x v="0"/>
    <n v="30"/>
    <x v="1"/>
    <x v="2"/>
    <s v="Teacher"/>
    <n v="195485"/>
    <x v="0"/>
    <x v="2"/>
    <d v="2019-03-13T00:00:00"/>
    <d v="2025-09-08T00:00:00"/>
    <n v="6"/>
    <n v="2371"/>
  </r>
  <r>
    <s v="CUST0207"/>
    <x v="176"/>
    <x v="0"/>
    <n v="68"/>
    <x v="2"/>
    <x v="2"/>
    <s v="Doctor"/>
    <n v="179674"/>
    <x v="0"/>
    <x v="0"/>
    <d v="2018-11-27T00:00:00"/>
    <d v="2025-09-08T00:00:00"/>
    <n v="6"/>
    <n v="2477"/>
  </r>
  <r>
    <s v="CUST0212"/>
    <x v="177"/>
    <x v="1"/>
    <n v="43"/>
    <x v="1"/>
    <x v="1"/>
    <s v="Retired"/>
    <n v="25626"/>
    <x v="2"/>
    <x v="1"/>
    <d v="2019-01-12T00:00:00"/>
    <d v="2025-09-08T00:00:00"/>
    <n v="6"/>
    <n v="2431"/>
  </r>
  <r>
    <s v="CUST0228"/>
    <x v="178"/>
    <x v="0"/>
    <n v="73"/>
    <x v="2"/>
    <x v="3"/>
    <s v="Trader"/>
    <n v="135672"/>
    <x v="0"/>
    <x v="1"/>
    <d v="2019-01-14T00:00:00"/>
    <d v="2025-09-08T00:00:00"/>
    <n v="6"/>
    <n v="2429"/>
  </r>
  <r>
    <s v="CUST0243"/>
    <x v="179"/>
    <x v="0"/>
    <n v="35"/>
    <x v="1"/>
    <x v="0"/>
    <s v="Engineer"/>
    <n v="20526"/>
    <x v="2"/>
    <x v="0"/>
    <d v="2019-08-11T00:00:00"/>
    <d v="2025-09-08T00:00:00"/>
    <n v="6"/>
    <n v="2220"/>
  </r>
  <r>
    <s v="CUST0245"/>
    <x v="180"/>
    <x v="1"/>
    <n v="56"/>
    <x v="0"/>
    <x v="2"/>
    <s v="Engineer"/>
    <n v="67837"/>
    <x v="1"/>
    <x v="1"/>
    <d v="2018-10-22T00:00:00"/>
    <d v="2025-09-08T00:00:00"/>
    <n v="6"/>
    <n v="2513"/>
  </r>
  <r>
    <s v="CUST0278"/>
    <x v="181"/>
    <x v="0"/>
    <n v="48"/>
    <x v="0"/>
    <x v="3"/>
    <s v="Doctor"/>
    <n v="66167"/>
    <x v="1"/>
    <x v="2"/>
    <d v="2019-02-01T00:00:00"/>
    <d v="2025-09-08T00:00:00"/>
    <n v="6"/>
    <n v="2411"/>
  </r>
  <r>
    <s v="CUST0291"/>
    <x v="182"/>
    <x v="1"/>
    <n v="70"/>
    <x v="2"/>
    <x v="2"/>
    <s v="Engineer"/>
    <n v="26368"/>
    <x v="2"/>
    <x v="1"/>
    <d v="2019-02-03T00:00:00"/>
    <d v="2025-09-08T00:00:00"/>
    <n v="6"/>
    <n v="2409"/>
  </r>
  <r>
    <s v="CUST0313"/>
    <x v="183"/>
    <x v="0"/>
    <n v="61"/>
    <x v="2"/>
    <x v="2"/>
    <s v="Engineer"/>
    <n v="150406"/>
    <x v="0"/>
    <x v="0"/>
    <d v="2019-04-11T00:00:00"/>
    <d v="2025-09-08T00:00:00"/>
    <n v="6"/>
    <n v="2342"/>
  </r>
  <r>
    <s v="CUST0319"/>
    <x v="184"/>
    <x v="1"/>
    <n v="57"/>
    <x v="0"/>
    <x v="0"/>
    <s v="Retired"/>
    <n v="122215"/>
    <x v="0"/>
    <x v="2"/>
    <d v="2019-06-21T00:00:00"/>
    <d v="2025-09-08T00:00:00"/>
    <n v="6"/>
    <n v="2271"/>
  </r>
  <r>
    <s v="CUST0322"/>
    <x v="185"/>
    <x v="1"/>
    <n v="67"/>
    <x v="2"/>
    <x v="0"/>
    <s v="Student"/>
    <n v="176755"/>
    <x v="0"/>
    <x v="0"/>
    <d v="2019-05-28T00:00:00"/>
    <d v="2025-09-08T00:00:00"/>
    <n v="6"/>
    <n v="2295"/>
  </r>
  <r>
    <s v="CUST0323"/>
    <x v="186"/>
    <x v="0"/>
    <n v="44"/>
    <x v="0"/>
    <x v="0"/>
    <s v="Banker"/>
    <n v="164701"/>
    <x v="0"/>
    <x v="0"/>
    <d v="2018-09-22T00:00:00"/>
    <d v="2025-09-08T00:00:00"/>
    <n v="6"/>
    <n v="2543"/>
  </r>
  <r>
    <s v="CUST0334"/>
    <x v="187"/>
    <x v="1"/>
    <n v="39"/>
    <x v="1"/>
    <x v="1"/>
    <s v="Student"/>
    <n v="118818"/>
    <x v="0"/>
    <x v="1"/>
    <d v="2019-01-29T00:00:00"/>
    <d v="2025-09-08T00:00:00"/>
    <n v="6"/>
    <n v="2414"/>
  </r>
  <r>
    <s v="CUST0345"/>
    <x v="188"/>
    <x v="1"/>
    <n v="61"/>
    <x v="2"/>
    <x v="0"/>
    <s v="Engineer"/>
    <n v="103186"/>
    <x v="0"/>
    <x v="0"/>
    <d v="2019-08-27T00:00:00"/>
    <d v="2025-09-08T00:00:00"/>
    <n v="6"/>
    <n v="2204"/>
  </r>
  <r>
    <s v="CUST0348"/>
    <x v="189"/>
    <x v="0"/>
    <n v="44"/>
    <x v="0"/>
    <x v="0"/>
    <s v="Banker"/>
    <n v="171094"/>
    <x v="0"/>
    <x v="1"/>
    <d v="2019-01-20T00:00:00"/>
    <d v="2025-09-08T00:00:00"/>
    <n v="6"/>
    <n v="2423"/>
  </r>
  <r>
    <s v="CUST0356"/>
    <x v="190"/>
    <x v="1"/>
    <n v="67"/>
    <x v="2"/>
    <x v="3"/>
    <s v="Banker"/>
    <n v="134994"/>
    <x v="0"/>
    <x v="1"/>
    <d v="2018-10-01T00:00:00"/>
    <d v="2025-09-08T00:00:00"/>
    <n v="6"/>
    <n v="2534"/>
  </r>
  <r>
    <s v="CUST0381"/>
    <x v="191"/>
    <x v="0"/>
    <n v="33"/>
    <x v="1"/>
    <x v="0"/>
    <s v="Banker"/>
    <n v="136400"/>
    <x v="0"/>
    <x v="1"/>
    <d v="2018-12-29T00:00:00"/>
    <d v="2025-09-08T00:00:00"/>
    <n v="6"/>
    <n v="2445"/>
  </r>
  <r>
    <s v="CUST0387"/>
    <x v="192"/>
    <x v="1"/>
    <n v="52"/>
    <x v="0"/>
    <x v="2"/>
    <s v="Engineer"/>
    <n v="51585"/>
    <x v="1"/>
    <x v="1"/>
    <d v="2019-04-22T00:00:00"/>
    <d v="2025-09-08T00:00:00"/>
    <n v="6"/>
    <n v="2331"/>
  </r>
  <r>
    <s v="CUST0392"/>
    <x v="193"/>
    <x v="1"/>
    <n v="64"/>
    <x v="2"/>
    <x v="1"/>
    <s v="Doctor"/>
    <n v="144677"/>
    <x v="0"/>
    <x v="0"/>
    <d v="2018-11-18T00:00:00"/>
    <d v="2025-09-08T00:00:00"/>
    <n v="6"/>
    <n v="2486"/>
  </r>
  <r>
    <s v="CUST0403"/>
    <x v="194"/>
    <x v="1"/>
    <n v="33"/>
    <x v="1"/>
    <x v="1"/>
    <s v="Banker"/>
    <n v="104878"/>
    <x v="0"/>
    <x v="0"/>
    <d v="2019-02-27T00:00:00"/>
    <d v="2025-09-08T00:00:00"/>
    <n v="6"/>
    <n v="2385"/>
  </r>
  <r>
    <s v="CUST0411"/>
    <x v="195"/>
    <x v="1"/>
    <n v="25"/>
    <x v="3"/>
    <x v="1"/>
    <s v="Engineer"/>
    <n v="53142"/>
    <x v="1"/>
    <x v="1"/>
    <d v="2018-11-07T00:00:00"/>
    <d v="2025-09-08T00:00:00"/>
    <n v="6"/>
    <n v="2497"/>
  </r>
  <r>
    <s v="CUST0418"/>
    <x v="196"/>
    <x v="0"/>
    <n v="45"/>
    <x v="0"/>
    <x v="3"/>
    <s v="Retired"/>
    <n v="116059"/>
    <x v="0"/>
    <x v="0"/>
    <d v="2018-11-28T00:00:00"/>
    <d v="2025-09-08T00:00:00"/>
    <n v="6"/>
    <n v="2476"/>
  </r>
  <r>
    <s v="CUST0428"/>
    <x v="197"/>
    <x v="0"/>
    <n v="44"/>
    <x v="0"/>
    <x v="3"/>
    <s v="Student"/>
    <n v="84674"/>
    <x v="1"/>
    <x v="2"/>
    <d v="2019-06-01T00:00:00"/>
    <d v="2025-09-08T00:00:00"/>
    <n v="6"/>
    <n v="2291"/>
  </r>
  <r>
    <s v="CUST0434"/>
    <x v="198"/>
    <x v="0"/>
    <n v="37"/>
    <x v="1"/>
    <x v="1"/>
    <s v="Teacher"/>
    <n v="141750"/>
    <x v="0"/>
    <x v="0"/>
    <d v="2019-05-14T00:00:00"/>
    <d v="2025-09-08T00:00:00"/>
    <n v="6"/>
    <n v="2309"/>
  </r>
  <r>
    <s v="CUST0453"/>
    <x v="199"/>
    <x v="0"/>
    <n v="62"/>
    <x v="2"/>
    <x v="2"/>
    <s v="Teacher"/>
    <n v="35563"/>
    <x v="3"/>
    <x v="0"/>
    <d v="2019-07-23T00:00:00"/>
    <d v="2025-09-08T00:00:00"/>
    <n v="6"/>
    <n v="2239"/>
  </r>
  <r>
    <s v="CUST0461"/>
    <x v="200"/>
    <x v="0"/>
    <n v="49"/>
    <x v="0"/>
    <x v="1"/>
    <s v="Student"/>
    <n v="151691"/>
    <x v="0"/>
    <x v="0"/>
    <d v="2018-10-28T00:00:00"/>
    <d v="2025-09-08T00:00:00"/>
    <n v="6"/>
    <n v="2507"/>
  </r>
  <r>
    <s v="CUST0472"/>
    <x v="201"/>
    <x v="0"/>
    <n v="50"/>
    <x v="0"/>
    <x v="1"/>
    <s v="Banker"/>
    <n v="179476"/>
    <x v="0"/>
    <x v="0"/>
    <d v="2018-09-26T00:00:00"/>
    <d v="2025-09-08T00:00:00"/>
    <n v="6"/>
    <n v="2539"/>
  </r>
  <r>
    <s v="CUST0476"/>
    <x v="202"/>
    <x v="0"/>
    <n v="18"/>
    <x v="3"/>
    <x v="3"/>
    <s v="Student"/>
    <n v="53997"/>
    <x v="1"/>
    <x v="0"/>
    <d v="2019-01-23T00:00:00"/>
    <d v="2025-09-08T00:00:00"/>
    <n v="6"/>
    <n v="2420"/>
  </r>
  <r>
    <s v="CUST0482"/>
    <x v="203"/>
    <x v="0"/>
    <n v="34"/>
    <x v="1"/>
    <x v="0"/>
    <s v="Engineer"/>
    <n v="146945"/>
    <x v="0"/>
    <x v="0"/>
    <d v="2019-03-29T00:00:00"/>
    <d v="2025-09-08T00:00:00"/>
    <n v="6"/>
    <n v="2355"/>
  </r>
  <r>
    <s v="CUST0485"/>
    <x v="204"/>
    <x v="1"/>
    <n v="22"/>
    <x v="3"/>
    <x v="2"/>
    <s v="Engineer"/>
    <n v="81212"/>
    <x v="1"/>
    <x v="1"/>
    <d v="2018-09-03T00:00:00"/>
    <d v="2025-09-08T00:00:00"/>
    <n v="7"/>
    <n v="2562"/>
  </r>
  <r>
    <s v="CUST0025"/>
    <x v="205"/>
    <x v="0"/>
    <n v="34"/>
    <x v="1"/>
    <x v="1"/>
    <s v="Student"/>
    <n v="97129"/>
    <x v="1"/>
    <x v="0"/>
    <d v="2019-09-10T00:00:00"/>
    <d v="2025-09-08T00:00:00"/>
    <n v="5"/>
    <n v="2190"/>
  </r>
  <r>
    <s v="CUST0073"/>
    <x v="206"/>
    <x v="1"/>
    <n v="54"/>
    <x v="0"/>
    <x v="1"/>
    <s v="Engineer"/>
    <n v="125595"/>
    <x v="0"/>
    <x v="1"/>
    <d v="2020-04-08T00:00:00"/>
    <d v="2025-09-08T00:00:00"/>
    <n v="5"/>
    <n v="1979"/>
  </r>
  <r>
    <s v="CUST0085"/>
    <x v="207"/>
    <x v="1"/>
    <n v="69"/>
    <x v="2"/>
    <x v="2"/>
    <s v="Engineer"/>
    <n v="61755"/>
    <x v="1"/>
    <x v="0"/>
    <d v="2020-01-08T00:00:00"/>
    <d v="2025-09-08T00:00:00"/>
    <n v="5"/>
    <n v="2070"/>
  </r>
  <r>
    <s v="CUST0088"/>
    <x v="208"/>
    <x v="1"/>
    <n v="52"/>
    <x v="0"/>
    <x v="1"/>
    <s v="Retired"/>
    <n v="65648"/>
    <x v="1"/>
    <x v="0"/>
    <d v="2019-10-06T00:00:00"/>
    <d v="2025-09-08T00:00:00"/>
    <n v="5"/>
    <n v="2164"/>
  </r>
  <r>
    <s v="CUST0101"/>
    <x v="209"/>
    <x v="1"/>
    <n v="45"/>
    <x v="0"/>
    <x v="0"/>
    <s v="Trader"/>
    <n v="144165"/>
    <x v="0"/>
    <x v="0"/>
    <d v="2020-07-06T00:00:00"/>
    <d v="2025-09-08T00:00:00"/>
    <n v="5"/>
    <n v="1890"/>
  </r>
  <r>
    <s v="CUST0112"/>
    <x v="210"/>
    <x v="1"/>
    <n v="18"/>
    <x v="3"/>
    <x v="0"/>
    <s v="Retired"/>
    <n v="153541"/>
    <x v="0"/>
    <x v="1"/>
    <d v="2020-04-10T00:00:00"/>
    <d v="2025-09-08T00:00:00"/>
    <n v="5"/>
    <n v="1977"/>
  </r>
  <r>
    <s v="CUST0119"/>
    <x v="211"/>
    <x v="0"/>
    <n v="57"/>
    <x v="0"/>
    <x v="0"/>
    <s v="Engineer"/>
    <n v="69138"/>
    <x v="1"/>
    <x v="1"/>
    <d v="2019-12-22T00:00:00"/>
    <d v="2025-09-08T00:00:00"/>
    <n v="5"/>
    <n v="2087"/>
  </r>
  <r>
    <s v="CUST0126"/>
    <x v="212"/>
    <x v="0"/>
    <n v="39"/>
    <x v="1"/>
    <x v="1"/>
    <s v="Student"/>
    <n v="62534"/>
    <x v="1"/>
    <x v="0"/>
    <d v="2020-03-01T00:00:00"/>
    <d v="2025-09-08T00:00:00"/>
    <n v="5"/>
    <n v="2017"/>
  </r>
  <r>
    <s v="CUST0131"/>
    <x v="213"/>
    <x v="0"/>
    <n v="43"/>
    <x v="1"/>
    <x v="1"/>
    <s v="Student"/>
    <n v="112124"/>
    <x v="0"/>
    <x v="1"/>
    <d v="2020-05-04T00:00:00"/>
    <d v="2025-09-08T00:00:00"/>
    <n v="5"/>
    <n v="1953"/>
  </r>
  <r>
    <s v="CUST0146"/>
    <x v="214"/>
    <x v="1"/>
    <n v="22"/>
    <x v="3"/>
    <x v="1"/>
    <s v="Teacher"/>
    <n v="49257"/>
    <x v="3"/>
    <x v="0"/>
    <d v="2020-07-17T00:00:00"/>
    <d v="2025-09-08T00:00:00"/>
    <n v="5"/>
    <n v="1879"/>
  </r>
  <r>
    <s v="CUST0147"/>
    <x v="215"/>
    <x v="1"/>
    <n v="29"/>
    <x v="1"/>
    <x v="2"/>
    <s v="Doctor"/>
    <n v="193279"/>
    <x v="0"/>
    <x v="2"/>
    <d v="2020-02-27T00:00:00"/>
    <d v="2025-09-08T00:00:00"/>
    <n v="5"/>
    <n v="2020"/>
  </r>
  <r>
    <s v="CUST0150"/>
    <x v="216"/>
    <x v="0"/>
    <n v="43"/>
    <x v="1"/>
    <x v="2"/>
    <s v="Trader"/>
    <n v="21435"/>
    <x v="2"/>
    <x v="0"/>
    <d v="2020-07-03T00:00:00"/>
    <d v="2025-09-08T00:00:00"/>
    <n v="5"/>
    <n v="1893"/>
  </r>
  <r>
    <s v="CUST0151"/>
    <x v="217"/>
    <x v="1"/>
    <n v="65"/>
    <x v="2"/>
    <x v="0"/>
    <s v="Engineer"/>
    <n v="111357"/>
    <x v="0"/>
    <x v="0"/>
    <d v="2020-04-28T00:00:00"/>
    <d v="2025-09-08T00:00:00"/>
    <n v="5"/>
    <n v="1959"/>
  </r>
  <r>
    <s v="CUST0168"/>
    <x v="218"/>
    <x v="1"/>
    <n v="49"/>
    <x v="0"/>
    <x v="2"/>
    <s v="Retired"/>
    <n v="135374"/>
    <x v="0"/>
    <x v="0"/>
    <d v="2019-11-17T00:00:00"/>
    <d v="2025-09-08T00:00:00"/>
    <n v="5"/>
    <n v="2122"/>
  </r>
  <r>
    <s v="CUST0172"/>
    <x v="219"/>
    <x v="1"/>
    <n v="62"/>
    <x v="2"/>
    <x v="0"/>
    <s v="Engineer"/>
    <n v="107266"/>
    <x v="0"/>
    <x v="0"/>
    <d v="2020-06-06T00:00:00"/>
    <d v="2025-09-08T00:00:00"/>
    <n v="5"/>
    <n v="1920"/>
  </r>
  <r>
    <s v="CUST0174"/>
    <x v="220"/>
    <x v="0"/>
    <n v="33"/>
    <x v="1"/>
    <x v="3"/>
    <s v="Retired"/>
    <n v="120732"/>
    <x v="0"/>
    <x v="1"/>
    <d v="2019-10-29T00:00:00"/>
    <d v="2025-09-08T00:00:00"/>
    <n v="5"/>
    <n v="2141"/>
  </r>
  <r>
    <s v="CUST0191"/>
    <x v="221"/>
    <x v="1"/>
    <n v="60"/>
    <x v="0"/>
    <x v="2"/>
    <s v="Retired"/>
    <n v="157612"/>
    <x v="0"/>
    <x v="0"/>
    <d v="2019-11-11T00:00:00"/>
    <d v="2025-09-08T00:00:00"/>
    <n v="5"/>
    <n v="2128"/>
  </r>
  <r>
    <s v="CUST0198"/>
    <x v="222"/>
    <x v="0"/>
    <n v="27"/>
    <x v="3"/>
    <x v="1"/>
    <s v="Trader"/>
    <n v="72307"/>
    <x v="1"/>
    <x v="0"/>
    <d v="2020-04-24T00:00:00"/>
    <d v="2025-09-08T00:00:00"/>
    <n v="5"/>
    <n v="1963"/>
  </r>
  <r>
    <s v="CUST0206"/>
    <x v="223"/>
    <x v="1"/>
    <n v="19"/>
    <x v="3"/>
    <x v="0"/>
    <s v="Trader"/>
    <n v="190286"/>
    <x v="0"/>
    <x v="1"/>
    <d v="2020-03-28T00:00:00"/>
    <d v="2025-09-08T00:00:00"/>
    <n v="5"/>
    <n v="1990"/>
  </r>
  <r>
    <s v="CUST0209"/>
    <x v="224"/>
    <x v="0"/>
    <n v="52"/>
    <x v="0"/>
    <x v="2"/>
    <s v="Retired"/>
    <n v="119986"/>
    <x v="0"/>
    <x v="0"/>
    <d v="2020-04-14T00:00:00"/>
    <d v="2025-09-08T00:00:00"/>
    <n v="5"/>
    <n v="1973"/>
  </r>
  <r>
    <s v="CUST0210"/>
    <x v="225"/>
    <x v="1"/>
    <n v="40"/>
    <x v="1"/>
    <x v="3"/>
    <s v="Teacher"/>
    <n v="183268"/>
    <x v="0"/>
    <x v="1"/>
    <d v="2019-10-04T00:00:00"/>
    <d v="2025-09-08T00:00:00"/>
    <n v="5"/>
    <n v="2166"/>
  </r>
  <r>
    <s v="CUST0211"/>
    <x v="226"/>
    <x v="1"/>
    <n v="34"/>
    <x v="1"/>
    <x v="1"/>
    <s v="Doctor"/>
    <n v="148386"/>
    <x v="0"/>
    <x v="1"/>
    <d v="2020-02-20T00:00:00"/>
    <d v="2025-09-08T00:00:00"/>
    <n v="5"/>
    <n v="2027"/>
  </r>
  <r>
    <s v="CUST0215"/>
    <x v="227"/>
    <x v="1"/>
    <n v="43"/>
    <x v="1"/>
    <x v="1"/>
    <s v="Trader"/>
    <n v="171054"/>
    <x v="0"/>
    <x v="0"/>
    <d v="2020-02-16T00:00:00"/>
    <d v="2025-09-08T00:00:00"/>
    <n v="5"/>
    <n v="2031"/>
  </r>
  <r>
    <s v="CUST0219"/>
    <x v="228"/>
    <x v="0"/>
    <n v="68"/>
    <x v="2"/>
    <x v="1"/>
    <s v="Student"/>
    <n v="104976"/>
    <x v="0"/>
    <x v="0"/>
    <d v="2019-09-11T00:00:00"/>
    <d v="2025-09-08T00:00:00"/>
    <n v="5"/>
    <n v="2189"/>
  </r>
  <r>
    <s v="CUST0261"/>
    <x v="229"/>
    <x v="1"/>
    <n v="66"/>
    <x v="2"/>
    <x v="2"/>
    <s v="Banker"/>
    <n v="122471"/>
    <x v="0"/>
    <x v="2"/>
    <d v="2019-10-06T00:00:00"/>
    <d v="2025-09-08T00:00:00"/>
    <n v="5"/>
    <n v="2164"/>
  </r>
  <r>
    <s v="CUST0263"/>
    <x v="230"/>
    <x v="1"/>
    <n v="65"/>
    <x v="2"/>
    <x v="3"/>
    <s v="Trader"/>
    <n v="181087"/>
    <x v="0"/>
    <x v="2"/>
    <d v="2019-12-30T00:00:00"/>
    <d v="2025-09-08T00:00:00"/>
    <n v="5"/>
    <n v="2079"/>
  </r>
  <r>
    <s v="CUST0268"/>
    <x v="231"/>
    <x v="0"/>
    <n v="66"/>
    <x v="2"/>
    <x v="0"/>
    <s v="Banker"/>
    <n v="177215"/>
    <x v="0"/>
    <x v="0"/>
    <d v="2019-12-20T00:00:00"/>
    <d v="2025-09-08T00:00:00"/>
    <n v="5"/>
    <n v="2089"/>
  </r>
  <r>
    <s v="CUST0272"/>
    <x v="232"/>
    <x v="0"/>
    <n v="36"/>
    <x v="1"/>
    <x v="3"/>
    <s v="Trader"/>
    <n v="84288"/>
    <x v="1"/>
    <x v="1"/>
    <d v="2020-02-29T00:00:00"/>
    <d v="2025-09-08T00:00:00"/>
    <n v="5"/>
    <n v="2018"/>
  </r>
  <r>
    <s v="CUST0273"/>
    <x v="233"/>
    <x v="0"/>
    <n v="29"/>
    <x v="1"/>
    <x v="3"/>
    <s v="Retired"/>
    <n v="71195"/>
    <x v="1"/>
    <x v="0"/>
    <d v="2020-06-26T00:00:00"/>
    <d v="2025-09-08T00:00:00"/>
    <n v="5"/>
    <n v="1900"/>
  </r>
  <r>
    <s v="CUST0275"/>
    <x v="234"/>
    <x v="1"/>
    <n v="24"/>
    <x v="3"/>
    <x v="2"/>
    <s v="Teacher"/>
    <n v="50087"/>
    <x v="1"/>
    <x v="1"/>
    <d v="2019-11-06T00:00:00"/>
    <d v="2025-09-08T00:00:00"/>
    <n v="5"/>
    <n v="2133"/>
  </r>
  <r>
    <s v="CUST0286"/>
    <x v="235"/>
    <x v="1"/>
    <n v="29"/>
    <x v="1"/>
    <x v="3"/>
    <s v="Engineer"/>
    <n v="94441"/>
    <x v="1"/>
    <x v="0"/>
    <d v="2020-01-26T00:00:00"/>
    <d v="2025-09-08T00:00:00"/>
    <n v="5"/>
    <n v="2052"/>
  </r>
  <r>
    <s v="CUST0312"/>
    <x v="236"/>
    <x v="1"/>
    <n v="27"/>
    <x v="3"/>
    <x v="2"/>
    <s v="Trader"/>
    <n v="137832"/>
    <x v="0"/>
    <x v="0"/>
    <d v="2019-10-29T00:00:00"/>
    <d v="2025-09-08T00:00:00"/>
    <n v="5"/>
    <n v="2141"/>
  </r>
  <r>
    <s v="CUST0326"/>
    <x v="237"/>
    <x v="0"/>
    <n v="46"/>
    <x v="0"/>
    <x v="2"/>
    <s v="Trader"/>
    <n v="120734"/>
    <x v="0"/>
    <x v="0"/>
    <d v="2020-01-17T00:00:00"/>
    <d v="2025-09-08T00:00:00"/>
    <n v="5"/>
    <n v="2061"/>
  </r>
  <r>
    <s v="CUST0331"/>
    <x v="238"/>
    <x v="1"/>
    <n v="65"/>
    <x v="2"/>
    <x v="2"/>
    <s v="Trader"/>
    <n v="179033"/>
    <x v="0"/>
    <x v="0"/>
    <d v="2019-11-07T00:00:00"/>
    <d v="2025-09-08T00:00:00"/>
    <n v="5"/>
    <n v="2132"/>
  </r>
  <r>
    <s v="CUST0352"/>
    <x v="239"/>
    <x v="1"/>
    <n v="56"/>
    <x v="0"/>
    <x v="1"/>
    <s v="Retired"/>
    <n v="130198"/>
    <x v="0"/>
    <x v="0"/>
    <d v="2020-05-22T00:00:00"/>
    <d v="2025-09-08T00:00:00"/>
    <n v="5"/>
    <n v="1935"/>
  </r>
  <r>
    <s v="CUST0353"/>
    <x v="240"/>
    <x v="1"/>
    <n v="20"/>
    <x v="3"/>
    <x v="1"/>
    <s v="Doctor"/>
    <n v="22356"/>
    <x v="2"/>
    <x v="0"/>
    <d v="2019-09-19T00:00:00"/>
    <d v="2025-09-08T00:00:00"/>
    <n v="5"/>
    <n v="2181"/>
  </r>
  <r>
    <s v="CUST0354"/>
    <x v="241"/>
    <x v="0"/>
    <n v="62"/>
    <x v="2"/>
    <x v="2"/>
    <s v="Doctor"/>
    <n v="90326"/>
    <x v="1"/>
    <x v="1"/>
    <d v="2019-10-20T00:00:00"/>
    <d v="2025-09-08T00:00:00"/>
    <n v="5"/>
    <n v="2150"/>
  </r>
  <r>
    <s v="CUST0355"/>
    <x v="242"/>
    <x v="0"/>
    <n v="30"/>
    <x v="1"/>
    <x v="3"/>
    <s v="Teacher"/>
    <n v="112447"/>
    <x v="0"/>
    <x v="0"/>
    <d v="2020-01-17T00:00:00"/>
    <d v="2025-09-08T00:00:00"/>
    <n v="5"/>
    <n v="2061"/>
  </r>
  <r>
    <s v="CUST0366"/>
    <x v="243"/>
    <x v="1"/>
    <n v="45"/>
    <x v="0"/>
    <x v="0"/>
    <s v="Trader"/>
    <n v="36309"/>
    <x v="3"/>
    <x v="0"/>
    <d v="2019-11-04T00:00:00"/>
    <d v="2025-09-08T00:00:00"/>
    <n v="5"/>
    <n v="2135"/>
  </r>
  <r>
    <s v="CUST0367"/>
    <x v="244"/>
    <x v="0"/>
    <n v="74"/>
    <x v="2"/>
    <x v="1"/>
    <s v="Doctor"/>
    <n v="75230"/>
    <x v="1"/>
    <x v="0"/>
    <d v="2019-11-26T00:00:00"/>
    <d v="2025-09-08T00:00:00"/>
    <n v="5"/>
    <n v="2113"/>
  </r>
  <r>
    <s v="CUST0368"/>
    <x v="245"/>
    <x v="0"/>
    <n v="66"/>
    <x v="2"/>
    <x v="3"/>
    <s v="Doctor"/>
    <n v="131822"/>
    <x v="0"/>
    <x v="1"/>
    <d v="2019-12-12T00:00:00"/>
    <d v="2025-09-08T00:00:00"/>
    <n v="5"/>
    <n v="2097"/>
  </r>
  <r>
    <s v="CUST0374"/>
    <x v="246"/>
    <x v="0"/>
    <n v="23"/>
    <x v="3"/>
    <x v="3"/>
    <s v="Retired"/>
    <n v="198980"/>
    <x v="0"/>
    <x v="1"/>
    <d v="2019-10-12T00:00:00"/>
    <d v="2025-09-08T00:00:00"/>
    <n v="5"/>
    <n v="2158"/>
  </r>
  <r>
    <s v="CUST0382"/>
    <x v="247"/>
    <x v="0"/>
    <n v="71"/>
    <x v="2"/>
    <x v="1"/>
    <s v="Engineer"/>
    <n v="100818"/>
    <x v="0"/>
    <x v="0"/>
    <d v="2020-06-13T00:00:00"/>
    <d v="2025-09-08T00:00:00"/>
    <n v="5"/>
    <n v="1913"/>
  </r>
  <r>
    <s v="CUST0388"/>
    <x v="248"/>
    <x v="1"/>
    <n v="36"/>
    <x v="1"/>
    <x v="2"/>
    <s v="Teacher"/>
    <n v="173087"/>
    <x v="0"/>
    <x v="0"/>
    <d v="2020-04-26T00:00:00"/>
    <d v="2025-09-08T00:00:00"/>
    <n v="5"/>
    <n v="1961"/>
  </r>
  <r>
    <s v="CUST0409"/>
    <x v="249"/>
    <x v="0"/>
    <n v="49"/>
    <x v="0"/>
    <x v="1"/>
    <s v="Banker"/>
    <n v="162633"/>
    <x v="0"/>
    <x v="0"/>
    <d v="2019-09-13T00:00:00"/>
    <d v="2025-09-08T00:00:00"/>
    <n v="5"/>
    <n v="2187"/>
  </r>
  <r>
    <s v="CUST0433"/>
    <x v="250"/>
    <x v="1"/>
    <n v="70"/>
    <x v="2"/>
    <x v="0"/>
    <s v="Banker"/>
    <n v="163660"/>
    <x v="0"/>
    <x v="1"/>
    <d v="2019-11-05T00:00:00"/>
    <d v="2025-09-08T00:00:00"/>
    <n v="5"/>
    <n v="2134"/>
  </r>
  <r>
    <s v="CUST0436"/>
    <x v="251"/>
    <x v="0"/>
    <n v="45"/>
    <x v="0"/>
    <x v="3"/>
    <s v="Banker"/>
    <n v="64738"/>
    <x v="1"/>
    <x v="1"/>
    <d v="2019-10-22T00:00:00"/>
    <d v="2025-09-08T00:00:00"/>
    <n v="5"/>
    <n v="2148"/>
  </r>
  <r>
    <s v="CUST0449"/>
    <x v="252"/>
    <x v="1"/>
    <n v="27"/>
    <x v="3"/>
    <x v="1"/>
    <s v="Banker"/>
    <n v="91635"/>
    <x v="1"/>
    <x v="0"/>
    <d v="2020-07-20T00:00:00"/>
    <d v="2025-09-08T00:00:00"/>
    <n v="5"/>
    <n v="1876"/>
  </r>
  <r>
    <s v="CUST0459"/>
    <x v="253"/>
    <x v="1"/>
    <n v="18"/>
    <x v="3"/>
    <x v="2"/>
    <s v="Teacher"/>
    <n v="103310"/>
    <x v="0"/>
    <x v="1"/>
    <d v="2020-01-19T00:00:00"/>
    <d v="2025-09-08T00:00:00"/>
    <n v="5"/>
    <n v="2059"/>
  </r>
  <r>
    <s v="CUST0462"/>
    <x v="254"/>
    <x v="1"/>
    <n v="64"/>
    <x v="2"/>
    <x v="0"/>
    <s v="Doctor"/>
    <n v="54707"/>
    <x v="1"/>
    <x v="1"/>
    <d v="2019-09-18T00:00:00"/>
    <d v="2025-09-08T00:00:00"/>
    <n v="5"/>
    <n v="2182"/>
  </r>
  <r>
    <s v="CUST0474"/>
    <x v="255"/>
    <x v="0"/>
    <n v="58"/>
    <x v="0"/>
    <x v="0"/>
    <s v="Engineer"/>
    <n v="160272"/>
    <x v="0"/>
    <x v="1"/>
    <d v="2019-09-11T00:00:00"/>
    <d v="2025-09-08T00:00:00"/>
    <n v="5"/>
    <n v="2189"/>
  </r>
  <r>
    <s v="CUST0002"/>
    <x v="256"/>
    <x v="0"/>
    <n v="49"/>
    <x v="0"/>
    <x v="0"/>
    <s v="Trader"/>
    <n v="186472"/>
    <x v="0"/>
    <x v="1"/>
    <d v="2021-05-15T00:00:00"/>
    <d v="2025-09-08T00:00:00"/>
    <n v="4"/>
    <n v="1577"/>
  </r>
  <r>
    <s v="CUST0017"/>
    <x v="257"/>
    <x v="0"/>
    <n v="64"/>
    <x v="2"/>
    <x v="2"/>
    <s v="Banker"/>
    <n v="199352"/>
    <x v="0"/>
    <x v="0"/>
    <d v="2021-06-28T00:00:00"/>
    <d v="2025-09-08T00:00:00"/>
    <n v="4"/>
    <n v="1533"/>
  </r>
  <r>
    <s v="CUST0030"/>
    <x v="258"/>
    <x v="0"/>
    <n v="71"/>
    <x v="2"/>
    <x v="2"/>
    <s v="Student"/>
    <n v="165271"/>
    <x v="0"/>
    <x v="0"/>
    <d v="2020-10-05T00:00:00"/>
    <d v="2025-09-08T00:00:00"/>
    <n v="4"/>
    <n v="1799"/>
  </r>
  <r>
    <s v="CUST0039"/>
    <x v="259"/>
    <x v="1"/>
    <n v="42"/>
    <x v="1"/>
    <x v="1"/>
    <s v="Trader"/>
    <n v="193946"/>
    <x v="0"/>
    <x v="1"/>
    <d v="2020-08-31T00:00:00"/>
    <d v="2025-09-08T00:00:00"/>
    <n v="5"/>
    <n v="1834"/>
  </r>
  <r>
    <s v="CUST0044"/>
    <x v="260"/>
    <x v="0"/>
    <n v="53"/>
    <x v="0"/>
    <x v="0"/>
    <s v="Retired"/>
    <n v="175650"/>
    <x v="0"/>
    <x v="0"/>
    <d v="2021-08-19T00:00:00"/>
    <d v="2025-09-08T00:00:00"/>
    <n v="4"/>
    <n v="1481"/>
  </r>
  <r>
    <s v="CUST0046"/>
    <x v="261"/>
    <x v="0"/>
    <n v="37"/>
    <x v="1"/>
    <x v="2"/>
    <s v="Retired"/>
    <n v="27906"/>
    <x v="2"/>
    <x v="0"/>
    <d v="2021-05-07T00:00:00"/>
    <d v="2025-09-08T00:00:00"/>
    <n v="4"/>
    <n v="1585"/>
  </r>
  <r>
    <s v="CUST0054"/>
    <x v="262"/>
    <x v="0"/>
    <n v="40"/>
    <x v="1"/>
    <x v="2"/>
    <s v="Teacher"/>
    <n v="103300"/>
    <x v="0"/>
    <x v="0"/>
    <d v="2020-10-03T00:00:00"/>
    <d v="2025-09-08T00:00:00"/>
    <n v="4"/>
    <n v="1801"/>
  </r>
  <r>
    <s v="CUST0065"/>
    <x v="263"/>
    <x v="1"/>
    <n v="39"/>
    <x v="1"/>
    <x v="0"/>
    <s v="Doctor"/>
    <n v="49192"/>
    <x v="3"/>
    <x v="0"/>
    <d v="2020-10-15T00:00:00"/>
    <d v="2025-09-08T00:00:00"/>
    <n v="4"/>
    <n v="1789"/>
  </r>
  <r>
    <s v="CUST0083"/>
    <x v="264"/>
    <x v="1"/>
    <n v="62"/>
    <x v="2"/>
    <x v="1"/>
    <s v="Student"/>
    <n v="160975"/>
    <x v="0"/>
    <x v="0"/>
    <d v="2021-04-16T00:00:00"/>
    <d v="2025-09-08T00:00:00"/>
    <n v="4"/>
    <n v="1606"/>
  </r>
  <r>
    <s v="CUST0084"/>
    <x v="265"/>
    <x v="0"/>
    <n v="49"/>
    <x v="0"/>
    <x v="2"/>
    <s v="Banker"/>
    <n v="154092"/>
    <x v="0"/>
    <x v="2"/>
    <d v="2021-04-02T00:00:00"/>
    <d v="2025-09-08T00:00:00"/>
    <n v="4"/>
    <n v="1620"/>
  </r>
  <r>
    <s v="CUST0086"/>
    <x v="266"/>
    <x v="1"/>
    <n v="47"/>
    <x v="0"/>
    <x v="1"/>
    <s v="Engineer"/>
    <n v="105956"/>
    <x v="0"/>
    <x v="0"/>
    <d v="2021-03-30T00:00:00"/>
    <d v="2025-09-08T00:00:00"/>
    <n v="4"/>
    <n v="1623"/>
  </r>
  <r>
    <s v="CUST0089"/>
    <x v="267"/>
    <x v="0"/>
    <n v="72"/>
    <x v="2"/>
    <x v="2"/>
    <s v="Doctor"/>
    <n v="145991"/>
    <x v="0"/>
    <x v="0"/>
    <d v="2021-01-09T00:00:00"/>
    <d v="2025-09-08T00:00:00"/>
    <n v="4"/>
    <n v="1703"/>
  </r>
  <r>
    <s v="CUST0095"/>
    <x v="268"/>
    <x v="0"/>
    <n v="59"/>
    <x v="0"/>
    <x v="0"/>
    <s v="Engineer"/>
    <n v="148322"/>
    <x v="0"/>
    <x v="1"/>
    <d v="2021-07-04T00:00:00"/>
    <d v="2025-09-08T00:00:00"/>
    <n v="4"/>
    <n v="1527"/>
  </r>
  <r>
    <s v="CUST0099"/>
    <x v="269"/>
    <x v="0"/>
    <n v="73"/>
    <x v="2"/>
    <x v="3"/>
    <s v="Engineer"/>
    <n v="91719"/>
    <x v="1"/>
    <x v="0"/>
    <d v="2020-11-19T00:00:00"/>
    <d v="2025-09-08T00:00:00"/>
    <n v="4"/>
    <n v="1754"/>
  </r>
  <r>
    <s v="CUST0108"/>
    <x v="270"/>
    <x v="0"/>
    <n v="26"/>
    <x v="3"/>
    <x v="3"/>
    <s v="Retired"/>
    <n v="177364"/>
    <x v="0"/>
    <x v="0"/>
    <d v="2021-01-28T00:00:00"/>
    <d v="2025-09-08T00:00:00"/>
    <n v="4"/>
    <n v="1684"/>
  </r>
  <r>
    <s v="CUST0109"/>
    <x v="271"/>
    <x v="0"/>
    <n v="29"/>
    <x v="1"/>
    <x v="1"/>
    <s v="Engineer"/>
    <n v="131785"/>
    <x v="0"/>
    <x v="1"/>
    <d v="2020-09-03T00:00:00"/>
    <d v="2025-09-08T00:00:00"/>
    <n v="5"/>
    <n v="1831"/>
  </r>
  <r>
    <s v="CUST0161"/>
    <x v="272"/>
    <x v="1"/>
    <n v="22"/>
    <x v="3"/>
    <x v="0"/>
    <s v="Doctor"/>
    <n v="93609"/>
    <x v="1"/>
    <x v="0"/>
    <d v="2021-02-25T00:00:00"/>
    <d v="2025-09-08T00:00:00"/>
    <n v="4"/>
    <n v="1656"/>
  </r>
  <r>
    <s v="CUST0164"/>
    <x v="273"/>
    <x v="0"/>
    <n v="69"/>
    <x v="2"/>
    <x v="0"/>
    <s v="Retired"/>
    <n v="134682"/>
    <x v="0"/>
    <x v="0"/>
    <d v="2021-03-02T00:00:00"/>
    <d v="2025-09-08T00:00:00"/>
    <n v="4"/>
    <n v="1651"/>
  </r>
  <r>
    <s v="CUST0193"/>
    <x v="274"/>
    <x v="1"/>
    <n v="29"/>
    <x v="1"/>
    <x v="2"/>
    <s v="Retired"/>
    <n v="61846"/>
    <x v="1"/>
    <x v="1"/>
    <d v="2020-12-04T00:00:00"/>
    <d v="2025-09-08T00:00:00"/>
    <n v="4"/>
    <n v="1739"/>
  </r>
  <r>
    <s v="CUST0238"/>
    <x v="275"/>
    <x v="0"/>
    <n v="52"/>
    <x v="0"/>
    <x v="2"/>
    <s v="Engineer"/>
    <n v="156727"/>
    <x v="0"/>
    <x v="0"/>
    <d v="2020-10-04T00:00:00"/>
    <d v="2025-09-08T00:00:00"/>
    <n v="4"/>
    <n v="1800"/>
  </r>
  <r>
    <s v="CUST0247"/>
    <x v="276"/>
    <x v="1"/>
    <n v="41"/>
    <x v="1"/>
    <x v="1"/>
    <s v="Student"/>
    <n v="48541"/>
    <x v="3"/>
    <x v="0"/>
    <d v="2021-03-02T00:00:00"/>
    <d v="2025-09-08T00:00:00"/>
    <n v="4"/>
    <n v="1651"/>
  </r>
  <r>
    <s v="CUST0249"/>
    <x v="277"/>
    <x v="1"/>
    <n v="49"/>
    <x v="0"/>
    <x v="1"/>
    <s v="Student"/>
    <n v="54531"/>
    <x v="1"/>
    <x v="2"/>
    <d v="2021-01-07T00:00:00"/>
    <d v="2025-09-08T00:00:00"/>
    <n v="4"/>
    <n v="1705"/>
  </r>
  <r>
    <s v="CUST0256"/>
    <x v="278"/>
    <x v="1"/>
    <n v="42"/>
    <x v="1"/>
    <x v="3"/>
    <s v="Retired"/>
    <n v="69268"/>
    <x v="1"/>
    <x v="0"/>
    <d v="2020-09-07T00:00:00"/>
    <d v="2025-09-08T00:00:00"/>
    <n v="5"/>
    <n v="1827"/>
  </r>
  <r>
    <s v="CUST0259"/>
    <x v="279"/>
    <x v="0"/>
    <n v="47"/>
    <x v="0"/>
    <x v="2"/>
    <s v="Student"/>
    <n v="180831"/>
    <x v="0"/>
    <x v="0"/>
    <d v="2020-10-11T00:00:00"/>
    <d v="2025-09-08T00:00:00"/>
    <n v="4"/>
    <n v="1793"/>
  </r>
  <r>
    <s v="CUST0265"/>
    <x v="280"/>
    <x v="1"/>
    <n v="39"/>
    <x v="1"/>
    <x v="1"/>
    <s v="Student"/>
    <n v="103309"/>
    <x v="0"/>
    <x v="0"/>
    <d v="2020-09-28T00:00:00"/>
    <d v="2025-09-08T00:00:00"/>
    <n v="4"/>
    <n v="1806"/>
  </r>
  <r>
    <s v="CUST0267"/>
    <x v="281"/>
    <x v="0"/>
    <n v="36"/>
    <x v="1"/>
    <x v="0"/>
    <s v="Engineer"/>
    <n v="126661"/>
    <x v="0"/>
    <x v="0"/>
    <d v="2021-08-29T00:00:00"/>
    <d v="2025-09-08T00:00:00"/>
    <n v="4"/>
    <n v="1471"/>
  </r>
  <r>
    <s v="CUST0276"/>
    <x v="282"/>
    <x v="0"/>
    <n v="45"/>
    <x v="0"/>
    <x v="2"/>
    <s v="Student"/>
    <n v="184053"/>
    <x v="0"/>
    <x v="0"/>
    <d v="2020-10-18T00:00:00"/>
    <d v="2025-09-08T00:00:00"/>
    <n v="4"/>
    <n v="1786"/>
  </r>
  <r>
    <s v="CUST0285"/>
    <x v="283"/>
    <x v="0"/>
    <n v="52"/>
    <x v="0"/>
    <x v="2"/>
    <s v="Banker"/>
    <n v="55488"/>
    <x v="1"/>
    <x v="0"/>
    <d v="2021-02-22T00:00:00"/>
    <d v="2025-09-08T00:00:00"/>
    <n v="4"/>
    <n v="1659"/>
  </r>
  <r>
    <s v="CUST0289"/>
    <x v="284"/>
    <x v="1"/>
    <n v="38"/>
    <x v="1"/>
    <x v="2"/>
    <s v="Teacher"/>
    <n v="142720"/>
    <x v="0"/>
    <x v="0"/>
    <d v="2021-03-10T00:00:00"/>
    <d v="2025-09-08T00:00:00"/>
    <n v="4"/>
    <n v="1643"/>
  </r>
  <r>
    <s v="CUST0351"/>
    <x v="285"/>
    <x v="0"/>
    <n v="36"/>
    <x v="1"/>
    <x v="0"/>
    <s v="Engineer"/>
    <n v="48380"/>
    <x v="3"/>
    <x v="0"/>
    <d v="2021-02-14T00:00:00"/>
    <d v="2025-09-08T00:00:00"/>
    <n v="4"/>
    <n v="1667"/>
  </r>
  <r>
    <s v="CUST0357"/>
    <x v="286"/>
    <x v="0"/>
    <n v="45"/>
    <x v="0"/>
    <x v="2"/>
    <s v="Trader"/>
    <n v="40049"/>
    <x v="3"/>
    <x v="0"/>
    <d v="2020-12-25T00:00:00"/>
    <d v="2025-09-08T00:00:00"/>
    <n v="4"/>
    <n v="1718"/>
  </r>
  <r>
    <s v="CUST0358"/>
    <x v="287"/>
    <x v="0"/>
    <n v="37"/>
    <x v="1"/>
    <x v="2"/>
    <s v="Trader"/>
    <n v="125361"/>
    <x v="0"/>
    <x v="0"/>
    <d v="2021-05-26T00:00:00"/>
    <d v="2025-09-08T00:00:00"/>
    <n v="4"/>
    <n v="1566"/>
  </r>
  <r>
    <s v="CUST0384"/>
    <x v="288"/>
    <x v="1"/>
    <n v="28"/>
    <x v="1"/>
    <x v="1"/>
    <s v="Banker"/>
    <n v="92099"/>
    <x v="1"/>
    <x v="0"/>
    <d v="2021-08-02T00:00:00"/>
    <d v="2025-09-08T00:00:00"/>
    <n v="4"/>
    <n v="1498"/>
  </r>
  <r>
    <s v="CUST0390"/>
    <x v="289"/>
    <x v="1"/>
    <n v="74"/>
    <x v="2"/>
    <x v="3"/>
    <s v="Trader"/>
    <n v="46958"/>
    <x v="3"/>
    <x v="2"/>
    <d v="2021-01-24T00:00:00"/>
    <d v="2025-09-08T00:00:00"/>
    <n v="4"/>
    <n v="1688"/>
  </r>
  <r>
    <s v="CUST0397"/>
    <x v="290"/>
    <x v="0"/>
    <n v="48"/>
    <x v="0"/>
    <x v="3"/>
    <s v="Retired"/>
    <n v="196313"/>
    <x v="0"/>
    <x v="1"/>
    <d v="2020-12-11T00:00:00"/>
    <d v="2025-09-08T00:00:00"/>
    <n v="4"/>
    <n v="1732"/>
  </r>
  <r>
    <s v="CUST0401"/>
    <x v="291"/>
    <x v="0"/>
    <n v="71"/>
    <x v="2"/>
    <x v="3"/>
    <s v="Retired"/>
    <n v="199436"/>
    <x v="0"/>
    <x v="2"/>
    <d v="2020-09-26T00:00:00"/>
    <d v="2025-09-08T00:00:00"/>
    <n v="4"/>
    <n v="1808"/>
  </r>
  <r>
    <s v="CUST0402"/>
    <x v="292"/>
    <x v="0"/>
    <n v="20"/>
    <x v="3"/>
    <x v="0"/>
    <s v="Teacher"/>
    <n v="146503"/>
    <x v="0"/>
    <x v="0"/>
    <d v="2021-04-24T00:00:00"/>
    <d v="2025-09-08T00:00:00"/>
    <n v="4"/>
    <n v="1598"/>
  </r>
  <r>
    <s v="CUST0404"/>
    <x v="293"/>
    <x v="1"/>
    <n v="40"/>
    <x v="1"/>
    <x v="2"/>
    <s v="Student"/>
    <n v="77056"/>
    <x v="1"/>
    <x v="0"/>
    <d v="2021-03-13T00:00:00"/>
    <d v="2025-09-08T00:00:00"/>
    <n v="4"/>
    <n v="1640"/>
  </r>
  <r>
    <s v="CUST0420"/>
    <x v="294"/>
    <x v="0"/>
    <n v="43"/>
    <x v="1"/>
    <x v="0"/>
    <s v="Trader"/>
    <n v="55046"/>
    <x v="1"/>
    <x v="0"/>
    <d v="2021-04-27T00:00:00"/>
    <d v="2025-09-08T00:00:00"/>
    <n v="4"/>
    <n v="1595"/>
  </r>
  <r>
    <s v="CUST0424"/>
    <x v="295"/>
    <x v="1"/>
    <n v="45"/>
    <x v="0"/>
    <x v="2"/>
    <s v="Doctor"/>
    <n v="121520"/>
    <x v="0"/>
    <x v="1"/>
    <d v="2020-10-07T00:00:00"/>
    <d v="2025-09-08T00:00:00"/>
    <n v="4"/>
    <n v="1797"/>
  </r>
  <r>
    <s v="CUST0460"/>
    <x v="296"/>
    <x v="1"/>
    <n v="35"/>
    <x v="1"/>
    <x v="2"/>
    <s v="Teacher"/>
    <n v="169381"/>
    <x v="0"/>
    <x v="0"/>
    <d v="2021-06-10T00:00:00"/>
    <d v="2025-09-08T00:00:00"/>
    <n v="4"/>
    <n v="1551"/>
  </r>
  <r>
    <s v="CUST0470"/>
    <x v="297"/>
    <x v="0"/>
    <n v="66"/>
    <x v="2"/>
    <x v="1"/>
    <s v="Student"/>
    <n v="152130"/>
    <x v="0"/>
    <x v="0"/>
    <d v="2021-05-29T00:00:00"/>
    <d v="2025-09-08T00:00:00"/>
    <n v="4"/>
    <n v="1563"/>
  </r>
  <r>
    <s v="CUST0473"/>
    <x v="298"/>
    <x v="1"/>
    <n v="51"/>
    <x v="0"/>
    <x v="1"/>
    <s v="Student"/>
    <n v="180928"/>
    <x v="0"/>
    <x v="0"/>
    <d v="2020-09-09T00:00:00"/>
    <d v="2025-09-08T00:00:00"/>
    <n v="4"/>
    <n v="1825"/>
  </r>
  <r>
    <s v="CUST0475"/>
    <x v="299"/>
    <x v="1"/>
    <n v="52"/>
    <x v="0"/>
    <x v="3"/>
    <s v="Banker"/>
    <n v="84178"/>
    <x v="1"/>
    <x v="2"/>
    <d v="2020-10-19T00:00:00"/>
    <d v="2025-09-08T00:00:00"/>
    <n v="4"/>
    <n v="1785"/>
  </r>
  <r>
    <s v="CUST0479"/>
    <x v="300"/>
    <x v="1"/>
    <n v="72"/>
    <x v="2"/>
    <x v="0"/>
    <s v="Engineer"/>
    <n v="192307"/>
    <x v="0"/>
    <x v="1"/>
    <d v="2020-10-04T00:00:00"/>
    <d v="2025-09-08T00:00:00"/>
    <n v="4"/>
    <n v="1800"/>
  </r>
  <r>
    <s v="CUST0494"/>
    <x v="301"/>
    <x v="0"/>
    <n v="27"/>
    <x v="3"/>
    <x v="2"/>
    <s v="Banker"/>
    <n v="32115"/>
    <x v="3"/>
    <x v="0"/>
    <d v="2021-03-12T00:00:00"/>
    <d v="2025-09-08T00:00:00"/>
    <n v="4"/>
    <n v="1641"/>
  </r>
  <r>
    <s v="CUST0004"/>
    <x v="302"/>
    <x v="1"/>
    <n v="50"/>
    <x v="0"/>
    <x v="1"/>
    <s v="Banker"/>
    <n v="142744"/>
    <x v="0"/>
    <x v="0"/>
    <d v="2021-10-25T00:00:00"/>
    <d v="2025-09-08T00:00:00"/>
    <n v="3"/>
    <n v="1414"/>
  </r>
  <r>
    <s v="CUST0019"/>
    <x v="303"/>
    <x v="0"/>
    <n v="40"/>
    <x v="1"/>
    <x v="2"/>
    <s v="Teacher"/>
    <n v="100435"/>
    <x v="0"/>
    <x v="1"/>
    <d v="2021-09-17T00:00:00"/>
    <d v="2025-09-08T00:00:00"/>
    <n v="3"/>
    <n v="1452"/>
  </r>
  <r>
    <s v="CUST0023"/>
    <x v="304"/>
    <x v="0"/>
    <n v="19"/>
    <x v="3"/>
    <x v="2"/>
    <s v="Teacher"/>
    <n v="84754"/>
    <x v="1"/>
    <x v="0"/>
    <d v="2022-07-03T00:00:00"/>
    <d v="2025-09-08T00:00:00"/>
    <n v="3"/>
    <n v="1163"/>
  </r>
  <r>
    <s v="CUST0026"/>
    <x v="305"/>
    <x v="0"/>
    <n v="57"/>
    <x v="0"/>
    <x v="2"/>
    <s v="Doctor"/>
    <n v="60042"/>
    <x v="1"/>
    <x v="1"/>
    <d v="2021-09-30T00:00:00"/>
    <d v="2025-09-08T00:00:00"/>
    <n v="3"/>
    <n v="1439"/>
  </r>
  <r>
    <s v="CUST0034"/>
    <x v="306"/>
    <x v="0"/>
    <n v="59"/>
    <x v="0"/>
    <x v="3"/>
    <s v="Student"/>
    <n v="66600"/>
    <x v="1"/>
    <x v="1"/>
    <d v="2021-11-13T00:00:00"/>
    <d v="2025-09-08T00:00:00"/>
    <n v="3"/>
    <n v="1395"/>
  </r>
  <r>
    <s v="CUST0038"/>
    <x v="307"/>
    <x v="1"/>
    <n v="67"/>
    <x v="2"/>
    <x v="0"/>
    <s v="Student"/>
    <n v="46172"/>
    <x v="3"/>
    <x v="1"/>
    <d v="2021-11-07T00:00:00"/>
    <d v="2025-09-08T00:00:00"/>
    <n v="3"/>
    <n v="1401"/>
  </r>
  <r>
    <s v="CUST0043"/>
    <x v="308"/>
    <x v="0"/>
    <n v="74"/>
    <x v="2"/>
    <x v="0"/>
    <s v="Engineer"/>
    <n v="132855"/>
    <x v="0"/>
    <x v="1"/>
    <d v="2022-07-10T00:00:00"/>
    <d v="2025-09-08T00:00:00"/>
    <n v="3"/>
    <n v="1156"/>
  </r>
  <r>
    <s v="CUST0053"/>
    <x v="309"/>
    <x v="1"/>
    <n v="68"/>
    <x v="2"/>
    <x v="2"/>
    <s v="Engineer"/>
    <n v="54701"/>
    <x v="1"/>
    <x v="0"/>
    <d v="2022-06-28T00:00:00"/>
    <d v="2025-09-08T00:00:00"/>
    <n v="3"/>
    <n v="1168"/>
  </r>
  <r>
    <s v="CUST0056"/>
    <x v="310"/>
    <x v="0"/>
    <n v="45"/>
    <x v="0"/>
    <x v="0"/>
    <s v="Engineer"/>
    <n v="103560"/>
    <x v="0"/>
    <x v="0"/>
    <d v="2022-05-30T00:00:00"/>
    <d v="2025-09-08T00:00:00"/>
    <n v="3"/>
    <n v="1197"/>
  </r>
  <r>
    <s v="CUST0077"/>
    <x v="311"/>
    <x v="0"/>
    <n v="61"/>
    <x v="2"/>
    <x v="1"/>
    <s v="Doctor"/>
    <n v="155044"/>
    <x v="0"/>
    <x v="0"/>
    <d v="2022-01-23T00:00:00"/>
    <d v="2025-09-08T00:00:00"/>
    <n v="3"/>
    <n v="1324"/>
  </r>
  <r>
    <s v="CUST0079"/>
    <x v="312"/>
    <x v="1"/>
    <n v="22"/>
    <x v="3"/>
    <x v="1"/>
    <s v="Student"/>
    <n v="132217"/>
    <x v="0"/>
    <x v="1"/>
    <d v="2022-01-04T00:00:00"/>
    <d v="2025-09-08T00:00:00"/>
    <n v="3"/>
    <n v="1343"/>
  </r>
  <r>
    <s v="CUST0091"/>
    <x v="313"/>
    <x v="0"/>
    <n v="69"/>
    <x v="2"/>
    <x v="0"/>
    <s v="Teacher"/>
    <n v="135005"/>
    <x v="0"/>
    <x v="1"/>
    <d v="2022-08-02T00:00:00"/>
    <d v="2025-09-08T00:00:00"/>
    <n v="3"/>
    <n v="1133"/>
  </r>
  <r>
    <s v="CUST0102"/>
    <x v="314"/>
    <x v="0"/>
    <n v="72"/>
    <x v="2"/>
    <x v="2"/>
    <s v="Student"/>
    <n v="106231"/>
    <x v="0"/>
    <x v="0"/>
    <d v="2021-12-30T00:00:00"/>
    <d v="2025-09-08T00:00:00"/>
    <n v="3"/>
    <n v="1348"/>
  </r>
  <r>
    <s v="CUST0103"/>
    <x v="315"/>
    <x v="0"/>
    <n v="43"/>
    <x v="1"/>
    <x v="3"/>
    <s v="Student"/>
    <n v="27314"/>
    <x v="2"/>
    <x v="1"/>
    <d v="2022-05-25T00:00:00"/>
    <d v="2025-09-08T00:00:00"/>
    <n v="3"/>
    <n v="1202"/>
  </r>
  <r>
    <s v="CUST0124"/>
    <x v="316"/>
    <x v="1"/>
    <n v="56"/>
    <x v="0"/>
    <x v="3"/>
    <s v="Teacher"/>
    <n v="173962"/>
    <x v="0"/>
    <x v="0"/>
    <d v="2022-07-10T00:00:00"/>
    <d v="2025-09-08T00:00:00"/>
    <n v="3"/>
    <n v="1156"/>
  </r>
  <r>
    <s v="CUST0133"/>
    <x v="317"/>
    <x v="1"/>
    <n v="68"/>
    <x v="2"/>
    <x v="3"/>
    <s v="Engineer"/>
    <n v="184134"/>
    <x v="0"/>
    <x v="0"/>
    <d v="2021-09-15T00:00:00"/>
    <d v="2025-09-08T00:00:00"/>
    <n v="3"/>
    <n v="1454"/>
  </r>
  <r>
    <s v="CUST0143"/>
    <x v="318"/>
    <x v="0"/>
    <n v="47"/>
    <x v="0"/>
    <x v="2"/>
    <s v="Retired"/>
    <n v="152079"/>
    <x v="0"/>
    <x v="0"/>
    <d v="2021-11-28T00:00:00"/>
    <d v="2025-09-08T00:00:00"/>
    <n v="3"/>
    <n v="1380"/>
  </r>
  <r>
    <s v="CUST0163"/>
    <x v="319"/>
    <x v="0"/>
    <n v="51"/>
    <x v="0"/>
    <x v="3"/>
    <s v="Doctor"/>
    <n v="40953"/>
    <x v="3"/>
    <x v="0"/>
    <d v="2022-08-16T00:00:00"/>
    <d v="2025-09-08T00:00:00"/>
    <n v="3"/>
    <n v="1119"/>
  </r>
  <r>
    <s v="CUST0173"/>
    <x v="320"/>
    <x v="1"/>
    <n v="21"/>
    <x v="3"/>
    <x v="2"/>
    <s v="Trader"/>
    <n v="172499"/>
    <x v="0"/>
    <x v="1"/>
    <d v="2021-11-01T00:00:00"/>
    <d v="2025-09-08T00:00:00"/>
    <n v="3"/>
    <n v="1407"/>
  </r>
  <r>
    <s v="CUST0184"/>
    <x v="321"/>
    <x v="1"/>
    <n v="41"/>
    <x v="1"/>
    <x v="0"/>
    <s v="Banker"/>
    <n v="195641"/>
    <x v="0"/>
    <x v="0"/>
    <d v="2022-08-02T00:00:00"/>
    <d v="2025-09-08T00:00:00"/>
    <n v="3"/>
    <n v="1133"/>
  </r>
  <r>
    <s v="CUST0208"/>
    <x v="322"/>
    <x v="0"/>
    <n v="67"/>
    <x v="2"/>
    <x v="2"/>
    <s v="Teacher"/>
    <n v="68901"/>
    <x v="1"/>
    <x v="1"/>
    <d v="2022-03-24T00:00:00"/>
    <d v="2025-09-08T00:00:00"/>
    <n v="3"/>
    <n v="1264"/>
  </r>
  <r>
    <s v="CUST0214"/>
    <x v="323"/>
    <x v="1"/>
    <n v="46"/>
    <x v="0"/>
    <x v="3"/>
    <s v="Trader"/>
    <n v="32857"/>
    <x v="3"/>
    <x v="0"/>
    <d v="2022-08-26T00:00:00"/>
    <d v="2025-09-08T00:00:00"/>
    <n v="3"/>
    <n v="1109"/>
  </r>
  <r>
    <s v="CUST0229"/>
    <x v="324"/>
    <x v="1"/>
    <n v="53"/>
    <x v="0"/>
    <x v="3"/>
    <s v="Engineer"/>
    <n v="156848"/>
    <x v="0"/>
    <x v="0"/>
    <d v="2022-08-13T00:00:00"/>
    <d v="2025-09-08T00:00:00"/>
    <n v="3"/>
    <n v="1122"/>
  </r>
  <r>
    <s v="CUST0240"/>
    <x v="325"/>
    <x v="0"/>
    <n v="52"/>
    <x v="0"/>
    <x v="2"/>
    <s v="Engineer"/>
    <n v="72098"/>
    <x v="1"/>
    <x v="0"/>
    <d v="2021-12-14T00:00:00"/>
    <d v="2025-09-08T00:00:00"/>
    <n v="3"/>
    <n v="1364"/>
  </r>
  <r>
    <s v="CUST0242"/>
    <x v="326"/>
    <x v="1"/>
    <n v="53"/>
    <x v="0"/>
    <x v="3"/>
    <s v="Banker"/>
    <n v="142413"/>
    <x v="0"/>
    <x v="1"/>
    <d v="2022-03-02T00:00:00"/>
    <d v="2025-09-08T00:00:00"/>
    <n v="3"/>
    <n v="1286"/>
  </r>
  <r>
    <s v="CUST0260"/>
    <x v="327"/>
    <x v="1"/>
    <n v="34"/>
    <x v="1"/>
    <x v="2"/>
    <s v="Teacher"/>
    <n v="105708"/>
    <x v="0"/>
    <x v="0"/>
    <d v="2022-01-27T00:00:00"/>
    <d v="2025-09-08T00:00:00"/>
    <n v="3"/>
    <n v="1320"/>
  </r>
  <r>
    <s v="CUST0281"/>
    <x v="328"/>
    <x v="0"/>
    <n v="64"/>
    <x v="2"/>
    <x v="0"/>
    <s v="Student"/>
    <n v="145816"/>
    <x v="0"/>
    <x v="2"/>
    <d v="2021-10-31T00:00:00"/>
    <d v="2025-09-08T00:00:00"/>
    <n v="3"/>
    <n v="1408"/>
  </r>
  <r>
    <s v="CUST0296"/>
    <x v="329"/>
    <x v="0"/>
    <n v="62"/>
    <x v="2"/>
    <x v="0"/>
    <s v="Teacher"/>
    <n v="76985"/>
    <x v="1"/>
    <x v="0"/>
    <d v="2022-03-26T00:00:00"/>
    <d v="2025-09-08T00:00:00"/>
    <n v="3"/>
    <n v="1262"/>
  </r>
  <r>
    <s v="CUST0302"/>
    <x v="330"/>
    <x v="1"/>
    <n v="22"/>
    <x v="3"/>
    <x v="2"/>
    <s v="Engineer"/>
    <n v="95897"/>
    <x v="1"/>
    <x v="0"/>
    <d v="2021-10-04T00:00:00"/>
    <d v="2025-09-08T00:00:00"/>
    <n v="3"/>
    <n v="1435"/>
  </r>
  <r>
    <s v="CUST0314"/>
    <x v="331"/>
    <x v="1"/>
    <n v="34"/>
    <x v="1"/>
    <x v="3"/>
    <s v="Doctor"/>
    <n v="145150"/>
    <x v="0"/>
    <x v="0"/>
    <d v="2022-06-02T00:00:00"/>
    <d v="2025-09-08T00:00:00"/>
    <n v="3"/>
    <n v="1194"/>
  </r>
  <r>
    <s v="CUST0317"/>
    <x v="332"/>
    <x v="1"/>
    <n v="63"/>
    <x v="2"/>
    <x v="2"/>
    <s v="Student"/>
    <n v="84881"/>
    <x v="1"/>
    <x v="2"/>
    <d v="2022-03-30T00:00:00"/>
    <d v="2025-09-08T00:00:00"/>
    <n v="3"/>
    <n v="1258"/>
  </r>
  <r>
    <s v="CUST0325"/>
    <x v="333"/>
    <x v="0"/>
    <n v="22"/>
    <x v="3"/>
    <x v="2"/>
    <s v="Teacher"/>
    <n v="44826"/>
    <x v="3"/>
    <x v="0"/>
    <d v="2022-03-20T00:00:00"/>
    <d v="2025-09-08T00:00:00"/>
    <n v="3"/>
    <n v="1268"/>
  </r>
  <r>
    <s v="CUST0328"/>
    <x v="334"/>
    <x v="1"/>
    <n v="55"/>
    <x v="0"/>
    <x v="2"/>
    <s v="Trader"/>
    <n v="197235"/>
    <x v="0"/>
    <x v="0"/>
    <d v="2021-09-22T00:00:00"/>
    <d v="2025-09-08T00:00:00"/>
    <n v="3"/>
    <n v="1447"/>
  </r>
  <r>
    <s v="CUST0329"/>
    <x v="335"/>
    <x v="0"/>
    <n v="36"/>
    <x v="1"/>
    <x v="1"/>
    <s v="Doctor"/>
    <n v="118511"/>
    <x v="0"/>
    <x v="1"/>
    <d v="2022-08-18T00:00:00"/>
    <d v="2025-09-08T00:00:00"/>
    <n v="3"/>
    <n v="1117"/>
  </r>
  <r>
    <s v="CUST0332"/>
    <x v="336"/>
    <x v="1"/>
    <n v="62"/>
    <x v="2"/>
    <x v="3"/>
    <s v="Doctor"/>
    <n v="101941"/>
    <x v="0"/>
    <x v="0"/>
    <d v="2021-09-09T00:00:00"/>
    <d v="2025-09-08T00:00:00"/>
    <n v="3"/>
    <n v="1460"/>
  </r>
  <r>
    <s v="CUST0335"/>
    <x v="337"/>
    <x v="0"/>
    <n v="69"/>
    <x v="2"/>
    <x v="3"/>
    <s v="Doctor"/>
    <n v="172360"/>
    <x v="0"/>
    <x v="1"/>
    <d v="2022-01-12T00:00:00"/>
    <d v="2025-09-08T00:00:00"/>
    <n v="3"/>
    <n v="1335"/>
  </r>
  <r>
    <s v="CUST0346"/>
    <x v="338"/>
    <x v="1"/>
    <n v="71"/>
    <x v="2"/>
    <x v="3"/>
    <s v="Engineer"/>
    <n v="177817"/>
    <x v="0"/>
    <x v="1"/>
    <d v="2022-05-28T00:00:00"/>
    <d v="2025-09-08T00:00:00"/>
    <n v="3"/>
    <n v="1199"/>
  </r>
  <r>
    <s v="CUST0372"/>
    <x v="339"/>
    <x v="0"/>
    <n v="55"/>
    <x v="0"/>
    <x v="3"/>
    <s v="Teacher"/>
    <n v="152028"/>
    <x v="0"/>
    <x v="0"/>
    <d v="2022-07-03T00:00:00"/>
    <d v="2025-09-08T00:00:00"/>
    <n v="3"/>
    <n v="1163"/>
  </r>
  <r>
    <s v="CUST0375"/>
    <x v="340"/>
    <x v="1"/>
    <n v="61"/>
    <x v="2"/>
    <x v="0"/>
    <s v="Engineer"/>
    <n v="45963"/>
    <x v="3"/>
    <x v="0"/>
    <d v="2022-08-25T00:00:00"/>
    <d v="2025-09-08T00:00:00"/>
    <n v="3"/>
    <n v="1110"/>
  </r>
  <r>
    <s v="CUST0380"/>
    <x v="341"/>
    <x v="1"/>
    <n v="38"/>
    <x v="1"/>
    <x v="2"/>
    <s v="Retired"/>
    <n v="134225"/>
    <x v="0"/>
    <x v="1"/>
    <d v="2021-12-08T00:00:00"/>
    <d v="2025-09-08T00:00:00"/>
    <n v="3"/>
    <n v="1370"/>
  </r>
  <r>
    <s v="CUST0393"/>
    <x v="342"/>
    <x v="0"/>
    <n v="58"/>
    <x v="0"/>
    <x v="2"/>
    <s v="Teacher"/>
    <n v="196422"/>
    <x v="0"/>
    <x v="2"/>
    <d v="2021-12-15T00:00:00"/>
    <d v="2025-09-08T00:00:00"/>
    <n v="3"/>
    <n v="1363"/>
  </r>
  <r>
    <s v="CUST0396"/>
    <x v="343"/>
    <x v="0"/>
    <n v="32"/>
    <x v="1"/>
    <x v="3"/>
    <s v="Teacher"/>
    <n v="37778"/>
    <x v="3"/>
    <x v="1"/>
    <d v="2022-06-02T00:00:00"/>
    <d v="2025-09-08T00:00:00"/>
    <n v="3"/>
    <n v="1194"/>
  </r>
  <r>
    <s v="CUST0422"/>
    <x v="344"/>
    <x v="0"/>
    <n v="67"/>
    <x v="2"/>
    <x v="0"/>
    <s v="Doctor"/>
    <n v="121459"/>
    <x v="0"/>
    <x v="1"/>
    <d v="2021-11-23T00:00:00"/>
    <d v="2025-09-08T00:00:00"/>
    <n v="3"/>
    <n v="1385"/>
  </r>
  <r>
    <s v="CUST0423"/>
    <x v="295"/>
    <x v="0"/>
    <n v="45"/>
    <x v="0"/>
    <x v="2"/>
    <s v="Teacher"/>
    <n v="65893"/>
    <x v="1"/>
    <x v="1"/>
    <d v="2021-11-13T00:00:00"/>
    <d v="2025-09-08T00:00:00"/>
    <n v="3"/>
    <n v="1395"/>
  </r>
  <r>
    <s v="CUST0442"/>
    <x v="345"/>
    <x v="0"/>
    <n v="23"/>
    <x v="3"/>
    <x v="2"/>
    <s v="Retired"/>
    <n v="131453"/>
    <x v="0"/>
    <x v="0"/>
    <d v="2022-05-11T00:00:00"/>
    <d v="2025-09-08T00:00:00"/>
    <n v="3"/>
    <n v="1216"/>
  </r>
  <r>
    <s v="CUST0445"/>
    <x v="346"/>
    <x v="0"/>
    <n v="22"/>
    <x v="3"/>
    <x v="1"/>
    <s v="Trader"/>
    <n v="157348"/>
    <x v="0"/>
    <x v="1"/>
    <d v="2022-04-15T00:00:00"/>
    <d v="2025-09-08T00:00:00"/>
    <n v="3"/>
    <n v="1242"/>
  </r>
  <r>
    <s v="CUST0446"/>
    <x v="347"/>
    <x v="1"/>
    <n v="64"/>
    <x v="2"/>
    <x v="1"/>
    <s v="Banker"/>
    <n v="99530"/>
    <x v="1"/>
    <x v="1"/>
    <d v="2021-09-20T00:00:00"/>
    <d v="2025-09-08T00:00:00"/>
    <n v="3"/>
    <n v="1449"/>
  </r>
  <r>
    <s v="CUST0448"/>
    <x v="348"/>
    <x v="0"/>
    <n v="19"/>
    <x v="3"/>
    <x v="0"/>
    <s v="Engineer"/>
    <n v="128856"/>
    <x v="0"/>
    <x v="0"/>
    <d v="2021-10-24T00:00:00"/>
    <d v="2025-09-08T00:00:00"/>
    <n v="3"/>
    <n v="1415"/>
  </r>
  <r>
    <s v="CUST0455"/>
    <x v="349"/>
    <x v="1"/>
    <n v="72"/>
    <x v="2"/>
    <x v="1"/>
    <s v="Student"/>
    <n v="29847"/>
    <x v="2"/>
    <x v="1"/>
    <d v="2021-12-27T00:00:00"/>
    <d v="2025-09-08T00:00:00"/>
    <n v="3"/>
    <n v="1351"/>
  </r>
  <r>
    <s v="CUST0466"/>
    <x v="350"/>
    <x v="1"/>
    <n v="43"/>
    <x v="1"/>
    <x v="3"/>
    <s v="Teacher"/>
    <n v="111155"/>
    <x v="0"/>
    <x v="0"/>
    <d v="2022-07-03T00:00:00"/>
    <d v="2025-09-08T00:00:00"/>
    <n v="3"/>
    <n v="1163"/>
  </r>
  <r>
    <s v="CUST0467"/>
    <x v="351"/>
    <x v="0"/>
    <n v="42"/>
    <x v="1"/>
    <x v="3"/>
    <s v="Doctor"/>
    <n v="20281"/>
    <x v="2"/>
    <x v="1"/>
    <d v="2021-10-29T00:00:00"/>
    <d v="2025-09-08T00:00:00"/>
    <n v="3"/>
    <n v="1410"/>
  </r>
  <r>
    <s v="CUST0490"/>
    <x v="352"/>
    <x v="1"/>
    <n v="54"/>
    <x v="0"/>
    <x v="0"/>
    <s v="Engineer"/>
    <n v="26570"/>
    <x v="2"/>
    <x v="0"/>
    <d v="2022-08-27T00:00:00"/>
    <d v="2025-09-08T00:00:00"/>
    <n v="3"/>
    <n v="1108"/>
  </r>
  <r>
    <s v="CUST0491"/>
    <x v="353"/>
    <x v="0"/>
    <n v="70"/>
    <x v="2"/>
    <x v="2"/>
    <s v="Student"/>
    <n v="88785"/>
    <x v="1"/>
    <x v="1"/>
    <d v="2022-08-05T00:00:00"/>
    <d v="2025-09-08T00:00:00"/>
    <n v="3"/>
    <n v="1130"/>
  </r>
  <r>
    <s v="CUST0495"/>
    <x v="354"/>
    <x v="1"/>
    <n v="36"/>
    <x v="1"/>
    <x v="2"/>
    <s v="Student"/>
    <n v="59062"/>
    <x v="1"/>
    <x v="0"/>
    <d v="2022-01-24T00:00:00"/>
    <d v="2025-09-08T00:00:00"/>
    <n v="3"/>
    <n v="1323"/>
  </r>
  <r>
    <s v="CUST0001"/>
    <x v="355"/>
    <x v="1"/>
    <n v="38"/>
    <x v="1"/>
    <x v="1"/>
    <s v="Doctor"/>
    <n v="191672"/>
    <x v="0"/>
    <x v="0"/>
    <d v="2023-04-25T00:00:00"/>
    <d v="2025-09-08T00:00:00"/>
    <n v="2"/>
    <n v="867"/>
  </r>
  <r>
    <s v="CUST0013"/>
    <x v="356"/>
    <x v="1"/>
    <n v="63"/>
    <x v="2"/>
    <x v="0"/>
    <s v="Trader"/>
    <n v="148301"/>
    <x v="0"/>
    <x v="0"/>
    <d v="2023-04-02T00:00:00"/>
    <d v="2025-09-08T00:00:00"/>
    <n v="2"/>
    <n v="890"/>
  </r>
  <r>
    <s v="CUST0020"/>
    <x v="357"/>
    <x v="1"/>
    <n v="19"/>
    <x v="3"/>
    <x v="2"/>
    <s v="Engineer"/>
    <n v="148583"/>
    <x v="0"/>
    <x v="1"/>
    <d v="2023-05-12T00:00:00"/>
    <d v="2025-09-08T00:00:00"/>
    <n v="2"/>
    <n v="850"/>
  </r>
  <r>
    <s v="CUST0022"/>
    <x v="358"/>
    <x v="1"/>
    <n v="59"/>
    <x v="0"/>
    <x v="0"/>
    <s v="Retired"/>
    <n v="61844"/>
    <x v="1"/>
    <x v="1"/>
    <d v="2023-07-11T00:00:00"/>
    <d v="2025-09-08T00:00:00"/>
    <n v="2"/>
    <n v="790"/>
  </r>
  <r>
    <s v="CUST0029"/>
    <x v="359"/>
    <x v="0"/>
    <n v="60"/>
    <x v="0"/>
    <x v="2"/>
    <s v="Engineer"/>
    <n v="178448"/>
    <x v="0"/>
    <x v="2"/>
    <d v="2022-09-30T00:00:00"/>
    <d v="2025-09-08T00:00:00"/>
    <n v="2"/>
    <n v="1074"/>
  </r>
  <r>
    <s v="CUST0050"/>
    <x v="360"/>
    <x v="0"/>
    <n v="33"/>
    <x v="1"/>
    <x v="2"/>
    <s v="Retired"/>
    <n v="53660"/>
    <x v="1"/>
    <x v="1"/>
    <d v="2023-03-07T00:00:00"/>
    <d v="2025-09-08T00:00:00"/>
    <n v="2"/>
    <n v="916"/>
  </r>
  <r>
    <s v="CUST0052"/>
    <x v="361"/>
    <x v="0"/>
    <n v="29"/>
    <x v="1"/>
    <x v="2"/>
    <s v="Banker"/>
    <n v="122979"/>
    <x v="0"/>
    <x v="0"/>
    <d v="2023-05-26T00:00:00"/>
    <d v="2025-09-08T00:00:00"/>
    <n v="2"/>
    <n v="836"/>
  </r>
  <r>
    <s v="CUST0055"/>
    <x v="362"/>
    <x v="1"/>
    <n v="32"/>
    <x v="1"/>
    <x v="0"/>
    <s v="Trader"/>
    <n v="168746"/>
    <x v="0"/>
    <x v="0"/>
    <d v="2022-12-21T00:00:00"/>
    <d v="2025-09-08T00:00:00"/>
    <n v="2"/>
    <n v="992"/>
  </r>
  <r>
    <s v="CUST0061"/>
    <x v="363"/>
    <x v="1"/>
    <n v="39"/>
    <x v="1"/>
    <x v="1"/>
    <s v="Retired"/>
    <n v="123320"/>
    <x v="0"/>
    <x v="0"/>
    <d v="2022-11-13T00:00:00"/>
    <d v="2025-09-08T00:00:00"/>
    <n v="2"/>
    <n v="1030"/>
  </r>
  <r>
    <s v="CUST0063"/>
    <x v="364"/>
    <x v="1"/>
    <n v="42"/>
    <x v="1"/>
    <x v="1"/>
    <s v="Engineer"/>
    <n v="45931"/>
    <x v="3"/>
    <x v="0"/>
    <d v="2023-04-26T00:00:00"/>
    <d v="2025-09-08T00:00:00"/>
    <n v="2"/>
    <n v="866"/>
  </r>
  <r>
    <s v="CUST0064"/>
    <x v="365"/>
    <x v="1"/>
    <n v="39"/>
    <x v="1"/>
    <x v="3"/>
    <s v="Teacher"/>
    <n v="114377"/>
    <x v="0"/>
    <x v="0"/>
    <d v="2023-03-12T00:00:00"/>
    <d v="2025-09-08T00:00:00"/>
    <n v="2"/>
    <n v="911"/>
  </r>
  <r>
    <s v="CUST0067"/>
    <x v="366"/>
    <x v="0"/>
    <n v="69"/>
    <x v="2"/>
    <x v="2"/>
    <s v="Teacher"/>
    <n v="147015"/>
    <x v="0"/>
    <x v="0"/>
    <d v="2023-03-11T00:00:00"/>
    <d v="2025-09-08T00:00:00"/>
    <n v="2"/>
    <n v="912"/>
  </r>
  <r>
    <s v="CUST0081"/>
    <x v="367"/>
    <x v="1"/>
    <n v="21"/>
    <x v="3"/>
    <x v="3"/>
    <s v="Retired"/>
    <n v="126532"/>
    <x v="0"/>
    <x v="0"/>
    <d v="2023-03-26T00:00:00"/>
    <d v="2025-09-08T00:00:00"/>
    <n v="2"/>
    <n v="897"/>
  </r>
  <r>
    <s v="CUST0098"/>
    <x v="368"/>
    <x v="0"/>
    <n v="34"/>
    <x v="1"/>
    <x v="0"/>
    <s v="Trader"/>
    <n v="181633"/>
    <x v="0"/>
    <x v="0"/>
    <d v="2023-06-22T00:00:00"/>
    <d v="2025-09-08T00:00:00"/>
    <n v="2"/>
    <n v="809"/>
  </r>
  <r>
    <s v="CUST0100"/>
    <x v="369"/>
    <x v="1"/>
    <n v="36"/>
    <x v="1"/>
    <x v="0"/>
    <s v="Engineer"/>
    <n v="119616"/>
    <x v="0"/>
    <x v="1"/>
    <d v="2023-01-16T00:00:00"/>
    <d v="2025-09-08T00:00:00"/>
    <n v="2"/>
    <n v="966"/>
  </r>
  <r>
    <s v="CUST0121"/>
    <x v="370"/>
    <x v="0"/>
    <n v="70"/>
    <x v="2"/>
    <x v="1"/>
    <s v="Banker"/>
    <n v="98249"/>
    <x v="1"/>
    <x v="1"/>
    <d v="2023-06-17T00:00:00"/>
    <d v="2025-09-08T00:00:00"/>
    <n v="2"/>
    <n v="814"/>
  </r>
  <r>
    <s v="CUST0128"/>
    <x v="371"/>
    <x v="1"/>
    <n v="72"/>
    <x v="2"/>
    <x v="1"/>
    <s v="Retired"/>
    <n v="169859"/>
    <x v="0"/>
    <x v="0"/>
    <d v="2023-04-23T00:00:00"/>
    <d v="2025-09-08T00:00:00"/>
    <n v="2"/>
    <n v="869"/>
  </r>
  <r>
    <s v="CUST0149"/>
    <x v="372"/>
    <x v="1"/>
    <n v="43"/>
    <x v="1"/>
    <x v="3"/>
    <s v="Teacher"/>
    <n v="81246"/>
    <x v="1"/>
    <x v="1"/>
    <d v="2022-11-28T00:00:00"/>
    <d v="2025-09-08T00:00:00"/>
    <n v="2"/>
    <n v="1015"/>
  </r>
  <r>
    <s v="CUST0156"/>
    <x v="373"/>
    <x v="0"/>
    <n v="47"/>
    <x v="0"/>
    <x v="2"/>
    <s v="Retired"/>
    <n v="196611"/>
    <x v="0"/>
    <x v="0"/>
    <d v="2022-10-16T00:00:00"/>
    <d v="2025-09-08T00:00:00"/>
    <n v="2"/>
    <n v="1058"/>
  </r>
  <r>
    <s v="CUST0170"/>
    <x v="374"/>
    <x v="0"/>
    <n v="73"/>
    <x v="2"/>
    <x v="2"/>
    <s v="Doctor"/>
    <n v="172267"/>
    <x v="0"/>
    <x v="1"/>
    <d v="2022-11-22T00:00:00"/>
    <d v="2025-09-08T00:00:00"/>
    <n v="2"/>
    <n v="1021"/>
  </r>
  <r>
    <s v="CUST0187"/>
    <x v="375"/>
    <x v="0"/>
    <n v="52"/>
    <x v="0"/>
    <x v="0"/>
    <s v="Retired"/>
    <n v="164097"/>
    <x v="0"/>
    <x v="0"/>
    <d v="2023-06-24T00:00:00"/>
    <d v="2025-09-08T00:00:00"/>
    <n v="2"/>
    <n v="807"/>
  </r>
  <r>
    <s v="CUST0217"/>
    <x v="376"/>
    <x v="0"/>
    <n v="43"/>
    <x v="1"/>
    <x v="2"/>
    <s v="Banker"/>
    <n v="199362"/>
    <x v="0"/>
    <x v="0"/>
    <d v="2023-06-06T00:00:00"/>
    <d v="2025-09-08T00:00:00"/>
    <n v="2"/>
    <n v="825"/>
  </r>
  <r>
    <s v="CUST0231"/>
    <x v="377"/>
    <x v="0"/>
    <n v="38"/>
    <x v="1"/>
    <x v="3"/>
    <s v="Student"/>
    <n v="159783"/>
    <x v="0"/>
    <x v="0"/>
    <d v="2023-01-11T00:00:00"/>
    <d v="2025-09-08T00:00:00"/>
    <n v="2"/>
    <n v="971"/>
  </r>
  <r>
    <s v="CUST0235"/>
    <x v="378"/>
    <x v="0"/>
    <n v="54"/>
    <x v="0"/>
    <x v="1"/>
    <s v="Engineer"/>
    <n v="190182"/>
    <x v="0"/>
    <x v="1"/>
    <d v="2023-04-17T00:00:00"/>
    <d v="2025-09-08T00:00:00"/>
    <n v="2"/>
    <n v="875"/>
  </r>
  <r>
    <s v="CUST0244"/>
    <x v="379"/>
    <x v="1"/>
    <n v="66"/>
    <x v="2"/>
    <x v="1"/>
    <s v="Retired"/>
    <n v="88760"/>
    <x v="1"/>
    <x v="2"/>
    <d v="2022-12-27T00:00:00"/>
    <d v="2025-09-08T00:00:00"/>
    <n v="2"/>
    <n v="986"/>
  </r>
  <r>
    <s v="CUST0252"/>
    <x v="380"/>
    <x v="1"/>
    <n v="66"/>
    <x v="2"/>
    <x v="2"/>
    <s v="Teacher"/>
    <n v="85455"/>
    <x v="1"/>
    <x v="1"/>
    <d v="2023-06-01T00:00:00"/>
    <d v="2025-09-08T00:00:00"/>
    <n v="2"/>
    <n v="830"/>
  </r>
  <r>
    <s v="CUST0271"/>
    <x v="381"/>
    <x v="0"/>
    <n v="58"/>
    <x v="0"/>
    <x v="1"/>
    <s v="Teacher"/>
    <n v="192760"/>
    <x v="0"/>
    <x v="1"/>
    <d v="2023-05-05T00:00:00"/>
    <d v="2025-09-08T00:00:00"/>
    <n v="2"/>
    <n v="857"/>
  </r>
  <r>
    <s v="CUST0288"/>
    <x v="382"/>
    <x v="1"/>
    <n v="69"/>
    <x v="2"/>
    <x v="0"/>
    <s v="Retired"/>
    <n v="81681"/>
    <x v="1"/>
    <x v="0"/>
    <d v="2022-10-22T00:00:00"/>
    <d v="2025-09-08T00:00:00"/>
    <n v="2"/>
    <n v="1052"/>
  </r>
  <r>
    <s v="CUST0292"/>
    <x v="383"/>
    <x v="1"/>
    <n v="40"/>
    <x v="1"/>
    <x v="0"/>
    <s v="Teacher"/>
    <n v="178496"/>
    <x v="0"/>
    <x v="1"/>
    <d v="2022-11-28T00:00:00"/>
    <d v="2025-09-08T00:00:00"/>
    <n v="2"/>
    <n v="1015"/>
  </r>
  <r>
    <s v="CUST0297"/>
    <x v="384"/>
    <x v="0"/>
    <n v="70"/>
    <x v="2"/>
    <x v="1"/>
    <s v="Student"/>
    <n v="70069"/>
    <x v="1"/>
    <x v="0"/>
    <d v="2022-10-28T00:00:00"/>
    <d v="2025-09-08T00:00:00"/>
    <n v="2"/>
    <n v="1046"/>
  </r>
  <r>
    <s v="CUST0303"/>
    <x v="385"/>
    <x v="1"/>
    <n v="52"/>
    <x v="0"/>
    <x v="3"/>
    <s v="Doctor"/>
    <n v="147118"/>
    <x v="0"/>
    <x v="1"/>
    <d v="2023-01-31T00:00:00"/>
    <d v="2025-09-08T00:00:00"/>
    <n v="2"/>
    <n v="951"/>
  </r>
  <r>
    <s v="CUST0316"/>
    <x v="386"/>
    <x v="0"/>
    <n v="24"/>
    <x v="3"/>
    <x v="1"/>
    <s v="Doctor"/>
    <n v="53320"/>
    <x v="1"/>
    <x v="0"/>
    <d v="2023-05-12T00:00:00"/>
    <d v="2025-09-08T00:00:00"/>
    <n v="2"/>
    <n v="850"/>
  </r>
  <r>
    <s v="CUST0321"/>
    <x v="387"/>
    <x v="0"/>
    <n v="26"/>
    <x v="3"/>
    <x v="1"/>
    <s v="Student"/>
    <n v="154461"/>
    <x v="0"/>
    <x v="0"/>
    <d v="2022-12-05T00:00:00"/>
    <d v="2025-09-08T00:00:00"/>
    <n v="2"/>
    <n v="1008"/>
  </r>
  <r>
    <s v="CUST0327"/>
    <x v="388"/>
    <x v="1"/>
    <n v="54"/>
    <x v="0"/>
    <x v="3"/>
    <s v="Retired"/>
    <n v="177702"/>
    <x v="0"/>
    <x v="0"/>
    <d v="2023-07-20T00:00:00"/>
    <d v="2025-09-08T00:00:00"/>
    <n v="2"/>
    <n v="781"/>
  </r>
  <r>
    <s v="CUST0338"/>
    <x v="389"/>
    <x v="1"/>
    <n v="42"/>
    <x v="1"/>
    <x v="1"/>
    <s v="Teacher"/>
    <n v="131562"/>
    <x v="0"/>
    <x v="0"/>
    <d v="2022-11-03T00:00:00"/>
    <d v="2025-09-08T00:00:00"/>
    <n v="2"/>
    <n v="1040"/>
  </r>
  <r>
    <s v="CUST0342"/>
    <x v="390"/>
    <x v="0"/>
    <n v="23"/>
    <x v="3"/>
    <x v="1"/>
    <s v="Banker"/>
    <n v="130091"/>
    <x v="0"/>
    <x v="1"/>
    <d v="2023-04-01T00:00:00"/>
    <d v="2025-09-08T00:00:00"/>
    <n v="2"/>
    <n v="891"/>
  </r>
  <r>
    <s v="CUST0350"/>
    <x v="391"/>
    <x v="1"/>
    <n v="43"/>
    <x v="1"/>
    <x v="2"/>
    <s v="Teacher"/>
    <n v="90316"/>
    <x v="1"/>
    <x v="1"/>
    <d v="2022-12-31T00:00:00"/>
    <d v="2025-09-08T00:00:00"/>
    <n v="2"/>
    <n v="982"/>
  </r>
  <r>
    <s v="CUST0359"/>
    <x v="392"/>
    <x v="1"/>
    <n v="45"/>
    <x v="0"/>
    <x v="1"/>
    <s v="Doctor"/>
    <n v="36082"/>
    <x v="3"/>
    <x v="1"/>
    <d v="2023-01-28T00:00:00"/>
    <d v="2025-09-08T00:00:00"/>
    <n v="2"/>
    <n v="954"/>
  </r>
  <r>
    <s v="CUST0360"/>
    <x v="393"/>
    <x v="1"/>
    <n v="25"/>
    <x v="3"/>
    <x v="3"/>
    <s v="Student"/>
    <n v="20661"/>
    <x v="2"/>
    <x v="0"/>
    <d v="2022-09-15T00:00:00"/>
    <d v="2025-09-08T00:00:00"/>
    <n v="2"/>
    <n v="1089"/>
  </r>
  <r>
    <s v="CUST0369"/>
    <x v="394"/>
    <x v="1"/>
    <n v="42"/>
    <x v="1"/>
    <x v="3"/>
    <s v="Engineer"/>
    <n v="181099"/>
    <x v="0"/>
    <x v="1"/>
    <d v="2023-01-28T00:00:00"/>
    <d v="2025-09-08T00:00:00"/>
    <n v="2"/>
    <n v="954"/>
  </r>
  <r>
    <s v="CUST0377"/>
    <x v="395"/>
    <x v="0"/>
    <n v="49"/>
    <x v="0"/>
    <x v="1"/>
    <s v="Trader"/>
    <n v="190515"/>
    <x v="0"/>
    <x v="0"/>
    <d v="2022-12-23T00:00:00"/>
    <d v="2025-09-08T00:00:00"/>
    <n v="2"/>
    <n v="990"/>
  </r>
  <r>
    <s v="CUST0379"/>
    <x v="396"/>
    <x v="0"/>
    <n v="64"/>
    <x v="2"/>
    <x v="3"/>
    <s v="Doctor"/>
    <n v="59063"/>
    <x v="1"/>
    <x v="0"/>
    <d v="2023-02-15T00:00:00"/>
    <d v="2025-09-08T00:00:00"/>
    <n v="2"/>
    <n v="936"/>
  </r>
  <r>
    <s v="CUST0383"/>
    <x v="397"/>
    <x v="0"/>
    <n v="38"/>
    <x v="1"/>
    <x v="1"/>
    <s v="Retired"/>
    <n v="24703"/>
    <x v="2"/>
    <x v="0"/>
    <d v="2022-12-01T00:00:00"/>
    <d v="2025-09-08T00:00:00"/>
    <n v="2"/>
    <n v="1012"/>
  </r>
  <r>
    <s v="CUST0385"/>
    <x v="398"/>
    <x v="1"/>
    <n v="54"/>
    <x v="0"/>
    <x v="0"/>
    <s v="Student"/>
    <n v="176921"/>
    <x v="0"/>
    <x v="1"/>
    <d v="2022-11-24T00:00:00"/>
    <d v="2025-09-08T00:00:00"/>
    <n v="2"/>
    <n v="1019"/>
  </r>
  <r>
    <s v="CUST0386"/>
    <x v="399"/>
    <x v="0"/>
    <n v="53"/>
    <x v="0"/>
    <x v="0"/>
    <s v="Student"/>
    <n v="182932"/>
    <x v="0"/>
    <x v="1"/>
    <d v="2023-08-19T00:00:00"/>
    <d v="2025-09-08T00:00:00"/>
    <n v="2"/>
    <n v="751"/>
  </r>
  <r>
    <s v="CUST0398"/>
    <x v="400"/>
    <x v="0"/>
    <n v="18"/>
    <x v="3"/>
    <x v="0"/>
    <s v="Teacher"/>
    <n v="62229"/>
    <x v="1"/>
    <x v="1"/>
    <d v="2023-08-22T00:00:00"/>
    <d v="2025-09-08T00:00:00"/>
    <n v="2"/>
    <n v="748"/>
  </r>
  <r>
    <s v="CUST0406"/>
    <x v="401"/>
    <x v="0"/>
    <n v="28"/>
    <x v="1"/>
    <x v="0"/>
    <s v="Retired"/>
    <n v="39975"/>
    <x v="3"/>
    <x v="1"/>
    <d v="2022-12-07T00:00:00"/>
    <d v="2025-09-08T00:00:00"/>
    <n v="2"/>
    <n v="1006"/>
  </r>
  <r>
    <s v="CUST0413"/>
    <x v="402"/>
    <x v="0"/>
    <n v="29"/>
    <x v="1"/>
    <x v="0"/>
    <s v="Teacher"/>
    <n v="84324"/>
    <x v="1"/>
    <x v="0"/>
    <d v="2023-02-08T00:00:00"/>
    <d v="2025-09-08T00:00:00"/>
    <n v="2"/>
    <n v="943"/>
  </r>
  <r>
    <s v="CUST0427"/>
    <x v="403"/>
    <x v="1"/>
    <n v="53"/>
    <x v="0"/>
    <x v="0"/>
    <s v="Engineer"/>
    <n v="87649"/>
    <x v="1"/>
    <x v="2"/>
    <d v="2023-05-06T00:00:00"/>
    <d v="2025-09-08T00:00:00"/>
    <n v="2"/>
    <n v="856"/>
  </r>
  <r>
    <s v="CUST0431"/>
    <x v="404"/>
    <x v="1"/>
    <n v="26"/>
    <x v="3"/>
    <x v="3"/>
    <s v="Trader"/>
    <n v="106475"/>
    <x v="0"/>
    <x v="0"/>
    <d v="2023-07-26T00:00:00"/>
    <d v="2025-09-08T00:00:00"/>
    <n v="2"/>
    <n v="775"/>
  </r>
  <r>
    <s v="CUST0435"/>
    <x v="405"/>
    <x v="0"/>
    <n v="30"/>
    <x v="1"/>
    <x v="1"/>
    <s v="Doctor"/>
    <n v="138154"/>
    <x v="0"/>
    <x v="0"/>
    <d v="2022-12-01T00:00:00"/>
    <d v="2025-09-08T00:00:00"/>
    <n v="2"/>
    <n v="1012"/>
  </r>
  <r>
    <s v="CUST0438"/>
    <x v="406"/>
    <x v="0"/>
    <n v="46"/>
    <x v="0"/>
    <x v="0"/>
    <s v="Teacher"/>
    <n v="102189"/>
    <x v="0"/>
    <x v="0"/>
    <d v="2023-04-21T00:00:00"/>
    <d v="2025-09-08T00:00:00"/>
    <n v="2"/>
    <n v="871"/>
  </r>
  <r>
    <s v="CUST0441"/>
    <x v="407"/>
    <x v="1"/>
    <n v="52"/>
    <x v="0"/>
    <x v="1"/>
    <s v="Trader"/>
    <n v="96619"/>
    <x v="1"/>
    <x v="0"/>
    <d v="2023-02-07T00:00:00"/>
    <d v="2025-09-08T00:00:00"/>
    <n v="2"/>
    <n v="944"/>
  </r>
  <r>
    <s v="CUST0447"/>
    <x v="408"/>
    <x v="1"/>
    <n v="42"/>
    <x v="1"/>
    <x v="0"/>
    <s v="Student"/>
    <n v="174571"/>
    <x v="0"/>
    <x v="0"/>
    <d v="2023-03-09T00:00:00"/>
    <d v="2025-09-08T00:00:00"/>
    <n v="2"/>
    <n v="914"/>
  </r>
  <r>
    <s v="CUST0484"/>
    <x v="409"/>
    <x v="0"/>
    <n v="48"/>
    <x v="0"/>
    <x v="3"/>
    <s v="Student"/>
    <n v="109393"/>
    <x v="0"/>
    <x v="0"/>
    <d v="2023-06-10T00:00:00"/>
    <d v="2025-09-08T00:00:00"/>
    <n v="2"/>
    <n v="821"/>
  </r>
  <r>
    <s v="CUST0487"/>
    <x v="410"/>
    <x v="1"/>
    <n v="20"/>
    <x v="3"/>
    <x v="0"/>
    <s v="Retired"/>
    <n v="140030"/>
    <x v="0"/>
    <x v="1"/>
    <d v="2023-02-18T00:00:00"/>
    <d v="2025-09-08T00:00:00"/>
    <n v="2"/>
    <n v="933"/>
  </r>
  <r>
    <s v="CUST0489"/>
    <x v="411"/>
    <x v="1"/>
    <n v="40"/>
    <x v="1"/>
    <x v="3"/>
    <s v="Banker"/>
    <n v="157710"/>
    <x v="0"/>
    <x v="0"/>
    <d v="2023-06-27T00:00:00"/>
    <d v="2025-09-08T00:00:00"/>
    <n v="2"/>
    <n v="804"/>
  </r>
  <r>
    <s v="CUST0492"/>
    <x v="412"/>
    <x v="1"/>
    <n v="54"/>
    <x v="0"/>
    <x v="2"/>
    <s v="Engineer"/>
    <n v="29110"/>
    <x v="2"/>
    <x v="0"/>
    <d v="2022-10-25T00:00:00"/>
    <d v="2025-09-08T00:00:00"/>
    <n v="2"/>
    <n v="1049"/>
  </r>
  <r>
    <s v="CUST0008"/>
    <x v="413"/>
    <x v="1"/>
    <n v="59"/>
    <x v="0"/>
    <x v="1"/>
    <s v="Engineer"/>
    <n v="144988"/>
    <x v="0"/>
    <x v="0"/>
    <d v="2024-06-05T00:00:00"/>
    <d v="2025-09-08T00:00:00"/>
    <n v="1"/>
    <n v="460"/>
  </r>
  <r>
    <s v="CUST0012"/>
    <x v="414"/>
    <x v="1"/>
    <n v="57"/>
    <x v="0"/>
    <x v="3"/>
    <s v="Trader"/>
    <n v="144343"/>
    <x v="0"/>
    <x v="1"/>
    <d v="2023-12-20T00:00:00"/>
    <d v="2025-09-08T00:00:00"/>
    <n v="1"/>
    <n v="628"/>
  </r>
  <r>
    <s v="CUST0021"/>
    <x v="415"/>
    <x v="0"/>
    <n v="44"/>
    <x v="0"/>
    <x v="0"/>
    <s v="Trader"/>
    <n v="189269"/>
    <x v="0"/>
    <x v="0"/>
    <d v="2024-05-02T00:00:00"/>
    <d v="2025-09-08T00:00:00"/>
    <n v="1"/>
    <n v="494"/>
  </r>
  <r>
    <s v="CUST0048"/>
    <x v="416"/>
    <x v="1"/>
    <n v="25"/>
    <x v="3"/>
    <x v="3"/>
    <s v="Retired"/>
    <n v="74028"/>
    <x v="1"/>
    <x v="0"/>
    <d v="2024-07-05T00:00:00"/>
    <d v="2025-09-08T00:00:00"/>
    <n v="1"/>
    <n v="430"/>
  </r>
  <r>
    <s v="CUST0059"/>
    <x v="417"/>
    <x v="1"/>
    <n v="49"/>
    <x v="0"/>
    <x v="2"/>
    <s v="Engineer"/>
    <n v="85160"/>
    <x v="1"/>
    <x v="1"/>
    <d v="2024-03-09T00:00:00"/>
    <d v="2025-09-08T00:00:00"/>
    <n v="1"/>
    <n v="548"/>
  </r>
  <r>
    <s v="CUST0070"/>
    <x v="418"/>
    <x v="0"/>
    <n v="32"/>
    <x v="1"/>
    <x v="0"/>
    <s v="Doctor"/>
    <n v="70106"/>
    <x v="1"/>
    <x v="0"/>
    <d v="2024-07-04T00:00:00"/>
    <d v="2025-09-08T00:00:00"/>
    <n v="1"/>
    <n v="431"/>
  </r>
  <r>
    <s v="CUST0094"/>
    <x v="419"/>
    <x v="0"/>
    <n v="67"/>
    <x v="2"/>
    <x v="0"/>
    <s v="Banker"/>
    <n v="170201"/>
    <x v="0"/>
    <x v="1"/>
    <d v="2023-11-04T00:00:00"/>
    <d v="2025-09-08T00:00:00"/>
    <n v="1"/>
    <n v="674"/>
  </r>
  <r>
    <s v="CUST0115"/>
    <x v="420"/>
    <x v="1"/>
    <n v="49"/>
    <x v="0"/>
    <x v="3"/>
    <s v="Doctor"/>
    <n v="68874"/>
    <x v="1"/>
    <x v="1"/>
    <d v="2024-08-28T00:00:00"/>
    <d v="2025-09-08T00:00:00"/>
    <n v="1"/>
    <n v="376"/>
  </r>
  <r>
    <s v="CUST0130"/>
    <x v="421"/>
    <x v="0"/>
    <n v="29"/>
    <x v="1"/>
    <x v="1"/>
    <s v="Teacher"/>
    <n v="199917"/>
    <x v="0"/>
    <x v="0"/>
    <d v="2024-07-25T00:00:00"/>
    <d v="2025-09-08T00:00:00"/>
    <n v="1"/>
    <n v="410"/>
  </r>
  <r>
    <s v="CUST0136"/>
    <x v="422"/>
    <x v="1"/>
    <n v="74"/>
    <x v="2"/>
    <x v="2"/>
    <s v="Student"/>
    <n v="148232"/>
    <x v="0"/>
    <x v="1"/>
    <d v="2024-05-27T00:00:00"/>
    <d v="2025-09-08T00:00:00"/>
    <n v="1"/>
    <n v="469"/>
  </r>
  <r>
    <s v="CUST0155"/>
    <x v="423"/>
    <x v="1"/>
    <n v="50"/>
    <x v="0"/>
    <x v="1"/>
    <s v="Teacher"/>
    <n v="103807"/>
    <x v="0"/>
    <x v="0"/>
    <d v="2023-12-04T00:00:00"/>
    <d v="2025-09-08T00:00:00"/>
    <n v="1"/>
    <n v="644"/>
  </r>
  <r>
    <s v="CUST0165"/>
    <x v="424"/>
    <x v="0"/>
    <n v="48"/>
    <x v="0"/>
    <x v="0"/>
    <s v="Banker"/>
    <n v="87889"/>
    <x v="1"/>
    <x v="0"/>
    <d v="2023-09-03T00:00:00"/>
    <d v="2025-09-08T00:00:00"/>
    <n v="2"/>
    <n v="736"/>
  </r>
  <r>
    <s v="CUST0167"/>
    <x v="425"/>
    <x v="0"/>
    <n v="36"/>
    <x v="1"/>
    <x v="3"/>
    <s v="Engineer"/>
    <n v="188639"/>
    <x v="0"/>
    <x v="0"/>
    <d v="2024-07-19T00:00:00"/>
    <d v="2025-09-08T00:00:00"/>
    <n v="1"/>
    <n v="416"/>
  </r>
  <r>
    <s v="CUST0185"/>
    <x v="426"/>
    <x v="1"/>
    <n v="29"/>
    <x v="1"/>
    <x v="0"/>
    <s v="Student"/>
    <n v="31745"/>
    <x v="3"/>
    <x v="0"/>
    <d v="2024-05-10T00:00:00"/>
    <d v="2025-09-08T00:00:00"/>
    <n v="1"/>
    <n v="486"/>
  </r>
  <r>
    <s v="CUST0188"/>
    <x v="427"/>
    <x v="1"/>
    <n v="50"/>
    <x v="0"/>
    <x v="0"/>
    <s v="Teacher"/>
    <n v="143395"/>
    <x v="0"/>
    <x v="1"/>
    <d v="2023-10-12T00:00:00"/>
    <d v="2025-09-08T00:00:00"/>
    <n v="1"/>
    <n v="697"/>
  </r>
  <r>
    <s v="CUST0194"/>
    <x v="428"/>
    <x v="1"/>
    <n v="20"/>
    <x v="3"/>
    <x v="0"/>
    <s v="Banker"/>
    <n v="95932"/>
    <x v="1"/>
    <x v="0"/>
    <d v="2024-06-03T00:00:00"/>
    <d v="2025-09-08T00:00:00"/>
    <n v="1"/>
    <n v="462"/>
  </r>
  <r>
    <s v="CUST0200"/>
    <x v="429"/>
    <x v="1"/>
    <n v="61"/>
    <x v="2"/>
    <x v="1"/>
    <s v="Trader"/>
    <n v="42042"/>
    <x v="3"/>
    <x v="0"/>
    <d v="2024-03-14T00:00:00"/>
    <d v="2025-09-08T00:00:00"/>
    <n v="1"/>
    <n v="543"/>
  </r>
  <r>
    <s v="CUST0203"/>
    <x v="430"/>
    <x v="1"/>
    <n v="29"/>
    <x v="1"/>
    <x v="0"/>
    <s v="Engineer"/>
    <n v="117883"/>
    <x v="0"/>
    <x v="0"/>
    <d v="2024-08-21T00:00:00"/>
    <d v="2025-09-08T00:00:00"/>
    <n v="1"/>
    <n v="383"/>
  </r>
  <r>
    <s v="CUST0220"/>
    <x v="431"/>
    <x v="1"/>
    <n v="58"/>
    <x v="0"/>
    <x v="1"/>
    <s v="Engineer"/>
    <n v="102711"/>
    <x v="0"/>
    <x v="0"/>
    <d v="2024-05-15T00:00:00"/>
    <d v="2025-09-08T00:00:00"/>
    <n v="1"/>
    <n v="481"/>
  </r>
  <r>
    <s v="CUST0222"/>
    <x v="432"/>
    <x v="1"/>
    <n v="21"/>
    <x v="3"/>
    <x v="0"/>
    <s v="Banker"/>
    <n v="189230"/>
    <x v="0"/>
    <x v="0"/>
    <d v="2024-07-22T00:00:00"/>
    <d v="2025-09-08T00:00:00"/>
    <n v="1"/>
    <n v="413"/>
  </r>
  <r>
    <s v="CUST0226"/>
    <x v="433"/>
    <x v="0"/>
    <n v="28"/>
    <x v="1"/>
    <x v="2"/>
    <s v="Teacher"/>
    <n v="41563"/>
    <x v="3"/>
    <x v="0"/>
    <d v="2024-04-05T00:00:00"/>
    <d v="2025-09-08T00:00:00"/>
    <n v="1"/>
    <n v="521"/>
  </r>
  <r>
    <s v="CUST0241"/>
    <x v="434"/>
    <x v="0"/>
    <n v="65"/>
    <x v="2"/>
    <x v="0"/>
    <s v="Teacher"/>
    <n v="166323"/>
    <x v="0"/>
    <x v="0"/>
    <d v="2024-05-08T00:00:00"/>
    <d v="2025-09-08T00:00:00"/>
    <n v="1"/>
    <n v="488"/>
  </r>
  <r>
    <s v="CUST0248"/>
    <x v="435"/>
    <x v="1"/>
    <n v="40"/>
    <x v="1"/>
    <x v="1"/>
    <s v="Doctor"/>
    <n v="99083"/>
    <x v="1"/>
    <x v="1"/>
    <d v="2023-09-10T00:00:00"/>
    <d v="2025-09-08T00:00:00"/>
    <n v="1"/>
    <n v="729"/>
  </r>
  <r>
    <s v="CUST0251"/>
    <x v="436"/>
    <x v="0"/>
    <n v="29"/>
    <x v="1"/>
    <x v="1"/>
    <s v="Teacher"/>
    <n v="124101"/>
    <x v="0"/>
    <x v="1"/>
    <d v="2024-05-10T00:00:00"/>
    <d v="2025-09-08T00:00:00"/>
    <n v="1"/>
    <n v="486"/>
  </r>
  <r>
    <s v="CUST0262"/>
    <x v="437"/>
    <x v="0"/>
    <n v="37"/>
    <x v="1"/>
    <x v="0"/>
    <s v="Teacher"/>
    <n v="177661"/>
    <x v="0"/>
    <x v="0"/>
    <d v="2024-08-12T00:00:00"/>
    <d v="2025-09-08T00:00:00"/>
    <n v="1"/>
    <n v="392"/>
  </r>
  <r>
    <s v="CUST0299"/>
    <x v="438"/>
    <x v="1"/>
    <n v="56"/>
    <x v="0"/>
    <x v="1"/>
    <s v="Trader"/>
    <n v="128737"/>
    <x v="0"/>
    <x v="0"/>
    <d v="2023-10-01T00:00:00"/>
    <d v="2025-09-08T00:00:00"/>
    <n v="1"/>
    <n v="708"/>
  </r>
  <r>
    <s v="CUST0300"/>
    <x v="439"/>
    <x v="0"/>
    <n v="31"/>
    <x v="1"/>
    <x v="2"/>
    <s v="Student"/>
    <n v="174470"/>
    <x v="0"/>
    <x v="0"/>
    <d v="2024-04-20T00:00:00"/>
    <d v="2025-09-08T00:00:00"/>
    <n v="1"/>
    <n v="506"/>
  </r>
  <r>
    <s v="CUST0301"/>
    <x v="440"/>
    <x v="1"/>
    <n v="48"/>
    <x v="0"/>
    <x v="2"/>
    <s v="Doctor"/>
    <n v="70861"/>
    <x v="1"/>
    <x v="0"/>
    <d v="2024-02-12T00:00:00"/>
    <d v="2025-09-08T00:00:00"/>
    <n v="1"/>
    <n v="574"/>
  </r>
  <r>
    <s v="CUST0320"/>
    <x v="441"/>
    <x v="0"/>
    <n v="59"/>
    <x v="0"/>
    <x v="3"/>
    <s v="Retired"/>
    <n v="177361"/>
    <x v="0"/>
    <x v="0"/>
    <d v="2023-09-16T00:00:00"/>
    <d v="2025-09-08T00:00:00"/>
    <n v="1"/>
    <n v="723"/>
  </r>
  <r>
    <s v="CUST0361"/>
    <x v="442"/>
    <x v="0"/>
    <n v="58"/>
    <x v="0"/>
    <x v="0"/>
    <s v="Student"/>
    <n v="188484"/>
    <x v="0"/>
    <x v="0"/>
    <d v="2024-04-10T00:00:00"/>
    <d v="2025-09-08T00:00:00"/>
    <n v="1"/>
    <n v="516"/>
  </r>
  <r>
    <s v="CUST0373"/>
    <x v="443"/>
    <x v="0"/>
    <n v="70"/>
    <x v="2"/>
    <x v="1"/>
    <s v="Engineer"/>
    <n v="94131"/>
    <x v="1"/>
    <x v="1"/>
    <d v="2024-07-28T00:00:00"/>
    <d v="2025-09-08T00:00:00"/>
    <n v="1"/>
    <n v="407"/>
  </r>
  <r>
    <s v="CUST0395"/>
    <x v="444"/>
    <x v="1"/>
    <n v="31"/>
    <x v="1"/>
    <x v="2"/>
    <s v="Banker"/>
    <n v="49426"/>
    <x v="3"/>
    <x v="0"/>
    <d v="2024-03-21T00:00:00"/>
    <d v="2025-09-08T00:00:00"/>
    <n v="1"/>
    <n v="536"/>
  </r>
  <r>
    <s v="CUST0405"/>
    <x v="445"/>
    <x v="0"/>
    <n v="74"/>
    <x v="2"/>
    <x v="1"/>
    <s v="Teacher"/>
    <n v="178562"/>
    <x v="0"/>
    <x v="0"/>
    <d v="2023-11-16T00:00:00"/>
    <d v="2025-09-08T00:00:00"/>
    <n v="1"/>
    <n v="662"/>
  </r>
  <r>
    <s v="CUST0437"/>
    <x v="446"/>
    <x v="0"/>
    <n v="65"/>
    <x v="2"/>
    <x v="2"/>
    <s v="Doctor"/>
    <n v="53397"/>
    <x v="1"/>
    <x v="1"/>
    <d v="2023-12-21T00:00:00"/>
    <d v="2025-09-08T00:00:00"/>
    <n v="1"/>
    <n v="627"/>
  </r>
  <r>
    <s v="CUST0439"/>
    <x v="447"/>
    <x v="1"/>
    <n v="30"/>
    <x v="1"/>
    <x v="0"/>
    <s v="Retired"/>
    <n v="96367"/>
    <x v="1"/>
    <x v="0"/>
    <d v="2024-02-06T00:00:00"/>
    <d v="2025-09-08T00:00:00"/>
    <n v="1"/>
    <n v="580"/>
  </r>
  <r>
    <s v="CUST0450"/>
    <x v="448"/>
    <x v="0"/>
    <n v="73"/>
    <x v="2"/>
    <x v="2"/>
    <s v="Teacher"/>
    <n v="127803"/>
    <x v="0"/>
    <x v="0"/>
    <d v="2024-07-13T00:00:00"/>
    <d v="2025-09-08T00:00:00"/>
    <n v="1"/>
    <n v="422"/>
  </r>
  <r>
    <s v="CUST0452"/>
    <x v="449"/>
    <x v="0"/>
    <n v="67"/>
    <x v="2"/>
    <x v="2"/>
    <s v="Banker"/>
    <n v="75204"/>
    <x v="1"/>
    <x v="2"/>
    <d v="2024-04-30T00:00:00"/>
    <d v="2025-09-08T00:00:00"/>
    <n v="1"/>
    <n v="496"/>
  </r>
  <r>
    <s v="CUST0458"/>
    <x v="450"/>
    <x v="0"/>
    <n v="71"/>
    <x v="2"/>
    <x v="1"/>
    <s v="Doctor"/>
    <n v="136891"/>
    <x v="0"/>
    <x v="1"/>
    <d v="2024-06-26T00:00:00"/>
    <d v="2025-09-08T00:00:00"/>
    <n v="1"/>
    <n v="439"/>
  </r>
  <r>
    <s v="CUST0463"/>
    <x v="451"/>
    <x v="0"/>
    <n v="66"/>
    <x v="2"/>
    <x v="0"/>
    <s v="Retired"/>
    <n v="171409"/>
    <x v="0"/>
    <x v="0"/>
    <d v="2024-07-11T00:00:00"/>
    <d v="2025-09-08T00:00:00"/>
    <n v="1"/>
    <n v="424"/>
  </r>
  <r>
    <s v="CUST0468"/>
    <x v="452"/>
    <x v="1"/>
    <n v="39"/>
    <x v="1"/>
    <x v="3"/>
    <s v="Doctor"/>
    <n v="178492"/>
    <x v="0"/>
    <x v="0"/>
    <d v="2024-01-28T00:00:00"/>
    <d v="2025-09-08T00:00:00"/>
    <n v="1"/>
    <n v="589"/>
  </r>
  <r>
    <s v="CUST0480"/>
    <x v="453"/>
    <x v="0"/>
    <n v="23"/>
    <x v="3"/>
    <x v="0"/>
    <s v="Trader"/>
    <n v="186129"/>
    <x v="0"/>
    <x v="0"/>
    <d v="2024-07-03T00:00:00"/>
    <d v="2025-09-08T00:00:00"/>
    <n v="1"/>
    <n v="432"/>
  </r>
  <r>
    <s v="CUST0483"/>
    <x v="454"/>
    <x v="1"/>
    <n v="22"/>
    <x v="3"/>
    <x v="3"/>
    <s v="Teacher"/>
    <n v="65272"/>
    <x v="1"/>
    <x v="1"/>
    <d v="2024-08-08T00:00:00"/>
    <d v="2025-09-08T00:00:00"/>
    <n v="1"/>
    <n v="396"/>
  </r>
  <r>
    <s v="CUST0493"/>
    <x v="455"/>
    <x v="1"/>
    <n v="27"/>
    <x v="3"/>
    <x v="3"/>
    <s v="Doctor"/>
    <n v="99141"/>
    <x v="1"/>
    <x v="0"/>
    <d v="2024-04-11T00:00:00"/>
    <d v="2025-09-08T00:00:00"/>
    <n v="1"/>
    <n v="515"/>
  </r>
  <r>
    <s v="CUST0497"/>
    <x v="456"/>
    <x v="1"/>
    <n v="38"/>
    <x v="1"/>
    <x v="0"/>
    <s v="Teacher"/>
    <n v="124061"/>
    <x v="0"/>
    <x v="1"/>
    <d v="2024-06-08T00:00:00"/>
    <d v="2025-09-08T00:00:00"/>
    <n v="1"/>
    <n v="457"/>
  </r>
  <r>
    <s v="CUST0499"/>
    <x v="457"/>
    <x v="1"/>
    <n v="26"/>
    <x v="3"/>
    <x v="2"/>
    <s v="Teacher"/>
    <n v="148335"/>
    <x v="0"/>
    <x v="0"/>
    <d v="2024-05-31T00:00:00"/>
    <d v="2025-09-08T00:00:00"/>
    <n v="1"/>
    <n v="465"/>
  </r>
  <r>
    <s v="CUST0500"/>
    <x v="458"/>
    <x v="0"/>
    <n v="63"/>
    <x v="2"/>
    <x v="2"/>
    <s v="Student"/>
    <n v="21969"/>
    <x v="2"/>
    <x v="1"/>
    <d v="2024-07-15T00:00:00"/>
    <d v="2025-09-08T00:00:00"/>
    <n v="1"/>
    <n v="420"/>
  </r>
  <r>
    <s v="CUST0018"/>
    <x v="459"/>
    <x v="0"/>
    <n v="39"/>
    <x v="1"/>
    <x v="2"/>
    <s v="Retired"/>
    <n v="44262"/>
    <x v="3"/>
    <x v="2"/>
    <d v="2025-03-12T00:00:00"/>
    <d v="2025-09-08T00:00:00"/>
    <n v="0"/>
    <n v="180"/>
  </r>
  <r>
    <s v="CUST0062"/>
    <x v="460"/>
    <x v="1"/>
    <n v="68"/>
    <x v="2"/>
    <x v="2"/>
    <s v="Trader"/>
    <n v="108801"/>
    <x v="0"/>
    <x v="1"/>
    <d v="2024-11-01T00:00:00"/>
    <d v="2025-09-08T00:00:00"/>
    <n v="0"/>
    <n v="311"/>
  </r>
  <r>
    <s v="CUST0071"/>
    <x v="461"/>
    <x v="0"/>
    <n v="71"/>
    <x v="2"/>
    <x v="1"/>
    <s v="Teacher"/>
    <n v="101121"/>
    <x v="0"/>
    <x v="1"/>
    <d v="2025-06-07T00:00:00"/>
    <d v="2025-09-08T00:00:00"/>
    <n v="0"/>
    <n v="93"/>
  </r>
  <r>
    <s v="CUST0074"/>
    <x v="462"/>
    <x v="0"/>
    <n v="50"/>
    <x v="0"/>
    <x v="3"/>
    <s v="Doctor"/>
    <n v="53742"/>
    <x v="1"/>
    <x v="1"/>
    <d v="2025-01-20T00:00:00"/>
    <d v="2025-09-08T00:00:00"/>
    <n v="0"/>
    <n v="231"/>
  </r>
  <r>
    <s v="CUST0082"/>
    <x v="463"/>
    <x v="0"/>
    <n v="23"/>
    <x v="3"/>
    <x v="3"/>
    <s v="Trader"/>
    <n v="146267"/>
    <x v="0"/>
    <x v="2"/>
    <d v="2025-05-14T00:00:00"/>
    <d v="2025-09-08T00:00:00"/>
    <n v="0"/>
    <n v="117"/>
  </r>
  <r>
    <s v="CUST0087"/>
    <x v="464"/>
    <x v="0"/>
    <n v="64"/>
    <x v="2"/>
    <x v="2"/>
    <s v="Banker"/>
    <n v="106988"/>
    <x v="0"/>
    <x v="0"/>
    <d v="2025-06-03T00:00:00"/>
    <d v="2025-09-08T00:00:00"/>
    <n v="0"/>
    <n v="97"/>
  </r>
  <r>
    <s v="CUST0105"/>
    <x v="465"/>
    <x v="0"/>
    <n v="43"/>
    <x v="1"/>
    <x v="3"/>
    <s v="Retired"/>
    <n v="125228"/>
    <x v="0"/>
    <x v="0"/>
    <d v="2025-04-01T00:00:00"/>
    <d v="2025-09-08T00:00:00"/>
    <n v="0"/>
    <n v="160"/>
  </r>
  <r>
    <s v="CUST0107"/>
    <x v="466"/>
    <x v="0"/>
    <n v="40"/>
    <x v="1"/>
    <x v="3"/>
    <s v="Engineer"/>
    <n v="117624"/>
    <x v="0"/>
    <x v="2"/>
    <d v="2025-03-04T00:00:00"/>
    <d v="2025-09-08T00:00:00"/>
    <n v="0"/>
    <n v="188"/>
  </r>
  <r>
    <s v="CUST0116"/>
    <x v="467"/>
    <x v="0"/>
    <n v="71"/>
    <x v="2"/>
    <x v="2"/>
    <s v="Student"/>
    <n v="69708"/>
    <x v="1"/>
    <x v="1"/>
    <d v="2025-05-20T00:00:00"/>
    <d v="2025-09-08T00:00:00"/>
    <n v="0"/>
    <n v="111"/>
  </r>
  <r>
    <s v="CUST0117"/>
    <x v="468"/>
    <x v="1"/>
    <n v="65"/>
    <x v="2"/>
    <x v="1"/>
    <s v="Student"/>
    <n v="94553"/>
    <x v="1"/>
    <x v="0"/>
    <d v="2025-02-18T00:00:00"/>
    <d v="2025-09-08T00:00:00"/>
    <n v="0"/>
    <n v="202"/>
  </r>
  <r>
    <s v="CUST0118"/>
    <x v="469"/>
    <x v="0"/>
    <n v="42"/>
    <x v="1"/>
    <x v="2"/>
    <s v="Banker"/>
    <n v="88344"/>
    <x v="1"/>
    <x v="0"/>
    <d v="2025-03-04T00:00:00"/>
    <d v="2025-09-08T00:00:00"/>
    <n v="0"/>
    <n v="188"/>
  </r>
  <r>
    <s v="CUST0139"/>
    <x v="470"/>
    <x v="1"/>
    <n v="45"/>
    <x v="0"/>
    <x v="2"/>
    <s v="Trader"/>
    <n v="164059"/>
    <x v="0"/>
    <x v="0"/>
    <d v="2024-11-23T00:00:00"/>
    <d v="2025-09-08T00:00:00"/>
    <n v="0"/>
    <n v="289"/>
  </r>
  <r>
    <s v="CUST0142"/>
    <x v="471"/>
    <x v="1"/>
    <n v="66"/>
    <x v="2"/>
    <x v="1"/>
    <s v="Retired"/>
    <n v="83852"/>
    <x v="1"/>
    <x v="0"/>
    <d v="2024-09-25T00:00:00"/>
    <d v="2025-09-08T00:00:00"/>
    <n v="0"/>
    <n v="348"/>
  </r>
  <r>
    <s v="CUST0158"/>
    <x v="472"/>
    <x v="0"/>
    <n v="40"/>
    <x v="1"/>
    <x v="1"/>
    <s v="Engineer"/>
    <n v="158563"/>
    <x v="0"/>
    <x v="0"/>
    <d v="2025-04-27T00:00:00"/>
    <d v="2025-09-08T00:00:00"/>
    <n v="0"/>
    <n v="134"/>
  </r>
  <r>
    <s v="CUST0169"/>
    <x v="473"/>
    <x v="1"/>
    <n v="18"/>
    <x v="3"/>
    <x v="2"/>
    <s v="Banker"/>
    <n v="44860"/>
    <x v="3"/>
    <x v="0"/>
    <d v="2025-02-26T00:00:00"/>
    <d v="2025-09-08T00:00:00"/>
    <n v="0"/>
    <n v="194"/>
  </r>
  <r>
    <s v="CUST0177"/>
    <x v="474"/>
    <x v="1"/>
    <n v="72"/>
    <x v="2"/>
    <x v="2"/>
    <s v="Student"/>
    <n v="143786"/>
    <x v="0"/>
    <x v="0"/>
    <d v="2024-09-03T00:00:00"/>
    <d v="2025-09-08T00:00:00"/>
    <n v="1"/>
    <n v="370"/>
  </r>
  <r>
    <s v="CUST0178"/>
    <x v="475"/>
    <x v="1"/>
    <n v="19"/>
    <x v="3"/>
    <x v="2"/>
    <s v="Student"/>
    <n v="195136"/>
    <x v="0"/>
    <x v="1"/>
    <d v="2024-12-16T00:00:00"/>
    <d v="2025-09-08T00:00:00"/>
    <n v="0"/>
    <n v="266"/>
  </r>
  <r>
    <s v="CUST0180"/>
    <x v="476"/>
    <x v="1"/>
    <n v="45"/>
    <x v="0"/>
    <x v="3"/>
    <s v="Trader"/>
    <n v="51598"/>
    <x v="1"/>
    <x v="1"/>
    <d v="2025-02-16T00:00:00"/>
    <d v="2025-09-08T00:00:00"/>
    <n v="0"/>
    <n v="204"/>
  </r>
  <r>
    <s v="CUST0182"/>
    <x v="477"/>
    <x v="1"/>
    <n v="44"/>
    <x v="0"/>
    <x v="0"/>
    <s v="Banker"/>
    <n v="47082"/>
    <x v="3"/>
    <x v="1"/>
    <d v="2025-07-05T00:00:00"/>
    <d v="2025-09-08T00:00:00"/>
    <n v="0"/>
    <n v="65"/>
  </r>
  <r>
    <s v="CUST0189"/>
    <x v="478"/>
    <x v="1"/>
    <n v="50"/>
    <x v="0"/>
    <x v="3"/>
    <s v="Retired"/>
    <n v="165360"/>
    <x v="0"/>
    <x v="0"/>
    <d v="2024-08-31T00:00:00"/>
    <d v="2025-09-08T00:00:00"/>
    <n v="1"/>
    <n v="373"/>
  </r>
  <r>
    <s v="CUST0192"/>
    <x v="479"/>
    <x v="1"/>
    <n v="54"/>
    <x v="0"/>
    <x v="2"/>
    <s v="Engineer"/>
    <n v="117768"/>
    <x v="0"/>
    <x v="0"/>
    <d v="2025-08-22T00:00:00"/>
    <d v="2025-09-08T00:00:00"/>
    <n v="0"/>
    <n v="17"/>
  </r>
  <r>
    <s v="CUST0205"/>
    <x v="480"/>
    <x v="0"/>
    <n v="63"/>
    <x v="2"/>
    <x v="1"/>
    <s v="Banker"/>
    <n v="73268"/>
    <x v="1"/>
    <x v="0"/>
    <d v="2024-10-22T00:00:00"/>
    <d v="2025-09-08T00:00:00"/>
    <n v="0"/>
    <n v="321"/>
  </r>
  <r>
    <s v="CUST0237"/>
    <x v="481"/>
    <x v="0"/>
    <n v="41"/>
    <x v="1"/>
    <x v="3"/>
    <s v="Doctor"/>
    <n v="189899"/>
    <x v="0"/>
    <x v="1"/>
    <d v="2024-10-14T00:00:00"/>
    <d v="2025-09-08T00:00:00"/>
    <n v="0"/>
    <n v="329"/>
  </r>
  <r>
    <s v="CUST0239"/>
    <x v="482"/>
    <x v="1"/>
    <n v="66"/>
    <x v="2"/>
    <x v="3"/>
    <s v="Student"/>
    <n v="64859"/>
    <x v="1"/>
    <x v="0"/>
    <d v="2024-11-05T00:00:00"/>
    <d v="2025-09-08T00:00:00"/>
    <n v="0"/>
    <n v="307"/>
  </r>
  <r>
    <s v="CUST0258"/>
    <x v="483"/>
    <x v="0"/>
    <n v="58"/>
    <x v="0"/>
    <x v="0"/>
    <s v="Doctor"/>
    <n v="102503"/>
    <x v="0"/>
    <x v="0"/>
    <d v="2025-06-11T00:00:00"/>
    <d v="2025-09-08T00:00:00"/>
    <n v="0"/>
    <n v="89"/>
  </r>
  <r>
    <s v="CUST0274"/>
    <x v="484"/>
    <x v="0"/>
    <n v="26"/>
    <x v="3"/>
    <x v="0"/>
    <s v="Banker"/>
    <n v="40581"/>
    <x v="3"/>
    <x v="0"/>
    <d v="2024-09-24T00:00:00"/>
    <d v="2025-09-08T00:00:00"/>
    <n v="0"/>
    <n v="349"/>
  </r>
  <r>
    <s v="CUST0287"/>
    <x v="485"/>
    <x v="1"/>
    <n v="42"/>
    <x v="1"/>
    <x v="2"/>
    <s v="Banker"/>
    <n v="42431"/>
    <x v="3"/>
    <x v="1"/>
    <d v="2025-04-22T00:00:00"/>
    <d v="2025-09-08T00:00:00"/>
    <n v="0"/>
    <n v="139"/>
  </r>
  <r>
    <s v="CUST0315"/>
    <x v="486"/>
    <x v="1"/>
    <n v="55"/>
    <x v="0"/>
    <x v="2"/>
    <s v="Retired"/>
    <n v="177087"/>
    <x v="0"/>
    <x v="0"/>
    <d v="2025-05-17T00:00:00"/>
    <d v="2025-09-08T00:00:00"/>
    <n v="0"/>
    <n v="114"/>
  </r>
  <r>
    <s v="CUST0337"/>
    <x v="487"/>
    <x v="1"/>
    <n v="24"/>
    <x v="3"/>
    <x v="3"/>
    <s v="Doctor"/>
    <n v="56877"/>
    <x v="1"/>
    <x v="1"/>
    <d v="2025-08-08T00:00:00"/>
    <d v="2025-09-08T00:00:00"/>
    <n v="0"/>
    <n v="31"/>
  </r>
  <r>
    <s v="CUST0347"/>
    <x v="488"/>
    <x v="1"/>
    <n v="56"/>
    <x v="0"/>
    <x v="2"/>
    <s v="Engineer"/>
    <n v="182962"/>
    <x v="0"/>
    <x v="1"/>
    <d v="2024-09-25T00:00:00"/>
    <d v="2025-09-08T00:00:00"/>
    <n v="0"/>
    <n v="348"/>
  </r>
  <r>
    <s v="CUST0349"/>
    <x v="489"/>
    <x v="0"/>
    <n v="27"/>
    <x v="3"/>
    <x v="0"/>
    <s v="Doctor"/>
    <n v="143629"/>
    <x v="0"/>
    <x v="1"/>
    <d v="2025-08-19T00:00:00"/>
    <d v="2025-09-08T00:00:00"/>
    <n v="0"/>
    <n v="20"/>
  </r>
  <r>
    <s v="CUST0365"/>
    <x v="490"/>
    <x v="1"/>
    <n v="30"/>
    <x v="1"/>
    <x v="0"/>
    <s v="Banker"/>
    <n v="196572"/>
    <x v="0"/>
    <x v="0"/>
    <d v="2024-11-11T00:00:00"/>
    <d v="2025-09-08T00:00:00"/>
    <n v="0"/>
    <n v="301"/>
  </r>
  <r>
    <s v="CUST0399"/>
    <x v="491"/>
    <x v="0"/>
    <n v="70"/>
    <x v="2"/>
    <x v="3"/>
    <s v="Retired"/>
    <n v="106652"/>
    <x v="0"/>
    <x v="0"/>
    <d v="2025-02-14T00:00:00"/>
    <d v="2025-09-08T00:00:00"/>
    <n v="0"/>
    <n v="206"/>
  </r>
  <r>
    <s v="CUST0412"/>
    <x v="492"/>
    <x v="0"/>
    <n v="55"/>
    <x v="0"/>
    <x v="1"/>
    <s v="Doctor"/>
    <n v="46916"/>
    <x v="3"/>
    <x v="1"/>
    <d v="2024-11-12T00:00:00"/>
    <d v="2025-09-08T00:00:00"/>
    <n v="0"/>
    <n v="300"/>
  </r>
  <r>
    <s v="CUST0415"/>
    <x v="493"/>
    <x v="1"/>
    <n v="45"/>
    <x v="0"/>
    <x v="2"/>
    <s v="Retired"/>
    <n v="145932"/>
    <x v="0"/>
    <x v="1"/>
    <d v="2025-08-15T00:00:00"/>
    <d v="2025-09-08T00:00:00"/>
    <n v="0"/>
    <n v="24"/>
  </r>
  <r>
    <s v="CUST0417"/>
    <x v="494"/>
    <x v="1"/>
    <n v="25"/>
    <x v="3"/>
    <x v="1"/>
    <s v="Teacher"/>
    <n v="186205"/>
    <x v="0"/>
    <x v="2"/>
    <d v="2024-10-30T00:00:00"/>
    <d v="2025-09-08T00:00:00"/>
    <n v="0"/>
    <n v="313"/>
  </r>
  <r>
    <s v="CUST0465"/>
    <x v="495"/>
    <x v="0"/>
    <n v="38"/>
    <x v="1"/>
    <x v="1"/>
    <s v="Banker"/>
    <n v="198686"/>
    <x v="0"/>
    <x v="1"/>
    <d v="2025-05-24T00:00:00"/>
    <d v="2025-09-08T00:00:00"/>
    <n v="0"/>
    <n v="107"/>
  </r>
  <r>
    <s v="CUST0471"/>
    <x v="496"/>
    <x v="1"/>
    <n v="30"/>
    <x v="1"/>
    <x v="3"/>
    <s v="Trader"/>
    <n v="96260"/>
    <x v="1"/>
    <x v="0"/>
    <d v="2025-01-07T00:00:00"/>
    <d v="2025-09-08T00:00:00"/>
    <n v="0"/>
    <n v="244"/>
  </r>
  <r>
    <s v="CUST0486"/>
    <x v="497"/>
    <x v="0"/>
    <n v="55"/>
    <x v="0"/>
    <x v="0"/>
    <s v="Retired"/>
    <n v="166470"/>
    <x v="0"/>
    <x v="0"/>
    <d v="2024-11-25T00:00:00"/>
    <d v="2025-09-08T00:00:00"/>
    <n v="0"/>
    <n v="287"/>
  </r>
  <r>
    <s v="CUST0488"/>
    <x v="498"/>
    <x v="0"/>
    <n v="70"/>
    <x v="2"/>
    <x v="1"/>
    <s v="Trader"/>
    <n v="76503"/>
    <x v="1"/>
    <x v="0"/>
    <d v="2025-01-24T00:00:00"/>
    <d v="2025-09-08T00:00:00"/>
    <n v="0"/>
    <n v="2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7D4C80-EF7A-4424-A7C2-41AE1F6EDF9D}" name="PivotTable4"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0:H11" firstHeaderRow="1" firstDataRow="1" firstDataCol="0"/>
  <pivotFields count="14">
    <pivotField showAll="0"/>
    <pivotField showAll="0"/>
    <pivotField showAll="0">
      <items count="4">
        <item x="0"/>
        <item x="1"/>
        <item m="1" x="2"/>
        <item t="default"/>
      </items>
    </pivotField>
    <pivotField showAll="0"/>
    <pivotField showAll="0"/>
    <pivotField showAll="0"/>
    <pivotField showAll="0"/>
    <pivotField showAll="0"/>
    <pivotField showAll="0"/>
    <pivotField showAll="0">
      <items count="5">
        <item x="1"/>
        <item x="2"/>
        <item x="0"/>
        <item m="1" x="3"/>
        <item t="default"/>
      </items>
    </pivotField>
    <pivotField numFmtId="14" showAll="0"/>
    <pivotField numFmtId="14" showAll="0"/>
    <pivotField dataField="1" showAll="0"/>
    <pivotField showAll="0"/>
  </pivotFields>
  <rowItems count="1">
    <i/>
  </rowItems>
  <colItems count="1">
    <i/>
  </colItems>
  <dataFields count="1">
    <dataField name="Average of Years of Loyality" fld="12" subtotal="average" baseField="0" baseItem="0" numFmtId="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DFA46A-DFD5-4B94-9B45-E865C0653DD7}" name="PivotTable7"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21:C25" firstHeaderRow="1" firstDataRow="1" firstDataCol="1"/>
  <pivotFields count="14">
    <pivotField dataField="1" showAll="0"/>
    <pivotField showAll="0"/>
    <pivotField showAll="0">
      <items count="4">
        <item x="0"/>
        <item x="1"/>
        <item m="1" x="2"/>
        <item t="default"/>
      </items>
    </pivotField>
    <pivotField showAll="0"/>
    <pivotField showAll="0"/>
    <pivotField showAll="0"/>
    <pivotField showAll="0"/>
    <pivotField showAll="0"/>
    <pivotField showAll="0"/>
    <pivotField axis="axisRow" showAll="0">
      <items count="5">
        <item x="1"/>
        <item x="2"/>
        <item x="0"/>
        <item m="1" x="3"/>
        <item t="default"/>
      </items>
    </pivotField>
    <pivotField numFmtId="14" showAll="0"/>
    <pivotField numFmtId="14" showAll="0"/>
    <pivotField showAll="0"/>
    <pivotField showAll="0"/>
  </pivotFields>
  <rowFields count="1">
    <field x="9"/>
  </rowFields>
  <rowItems count="4">
    <i>
      <x/>
    </i>
    <i>
      <x v="1"/>
    </i>
    <i>
      <x v="2"/>
    </i>
    <i t="grand">
      <x/>
    </i>
  </rowItems>
  <colItems count="1">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05243F-696C-4CDF-8F04-5AA61AFE7F9B}" name="PivotTable3"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9:C12" firstHeaderRow="1" firstDataRow="1" firstDataCol="1"/>
  <pivotFields count="14">
    <pivotField dataField="1" showAll="0"/>
    <pivotField showAll="0"/>
    <pivotField axis="axisRow" showAll="0">
      <items count="4">
        <item x="0"/>
        <item x="1"/>
        <item m="1" x="2"/>
        <item t="default"/>
      </items>
    </pivotField>
    <pivotField showAll="0"/>
    <pivotField showAll="0"/>
    <pivotField showAll="0"/>
    <pivotField showAll="0"/>
    <pivotField showAll="0"/>
    <pivotField showAll="0"/>
    <pivotField showAll="0">
      <items count="5">
        <item x="1"/>
        <item x="2"/>
        <item x="0"/>
        <item m="1" x="3"/>
        <item t="default"/>
      </items>
    </pivotField>
    <pivotField numFmtId="14" showAll="0"/>
    <pivotField numFmtId="14" showAll="0"/>
    <pivotField showAll="0"/>
    <pivotField showAll="0"/>
  </pivotFields>
  <rowFields count="1">
    <field x="2"/>
  </rowFields>
  <rowItems count="3">
    <i>
      <x/>
    </i>
    <i>
      <x v="1"/>
    </i>
    <i t="grand">
      <x/>
    </i>
  </rowItems>
  <colItems count="1">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760381-3590-4907-879E-18DE88844BC3}" name="PivotTable13"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10:G11" firstHeaderRow="1" firstDataRow="1" firstDataCol="0"/>
  <pivotFields count="14">
    <pivotField showAll="0"/>
    <pivotField showAll="0"/>
    <pivotField showAll="0">
      <items count="4">
        <item x="0"/>
        <item x="1"/>
        <item m="1" x="2"/>
        <item t="default"/>
      </items>
    </pivotField>
    <pivotField showAll="0"/>
    <pivotField showAll="0"/>
    <pivotField showAll="0"/>
    <pivotField showAll="0"/>
    <pivotField showAll="0"/>
    <pivotField showAll="0"/>
    <pivotField showAll="0">
      <items count="5">
        <item x="1"/>
        <item x="2"/>
        <item x="0"/>
        <item m="1" x="3"/>
        <item t="default"/>
      </items>
    </pivotField>
    <pivotField numFmtId="14" showAll="0"/>
    <pivotField numFmtId="14" showAll="0"/>
    <pivotField showAll="0"/>
    <pivotField dataField="1" showAll="0"/>
  </pivotFields>
  <rowItems count="1">
    <i/>
  </rowItems>
  <colItems count="1">
    <i/>
  </colItems>
  <dataFields count="1">
    <dataField name="Max of Days of Loyality" fld="13"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D6A740-BF22-4149-AA59-6AA92C3F47D4}" name="PivotTable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B2:C7" firstHeaderRow="1" firstDataRow="1" firstDataCol="1"/>
  <pivotFields count="14">
    <pivotField dataField="1" showAll="0"/>
    <pivotField showAll="0"/>
    <pivotField showAll="0">
      <items count="4">
        <item x="0"/>
        <item x="1"/>
        <item m="1" x="2"/>
        <item t="default"/>
      </items>
    </pivotField>
    <pivotField showAll="0"/>
    <pivotField showAll="0"/>
    <pivotField axis="axisRow" showAll="0">
      <items count="6">
        <item x="0"/>
        <item x="1"/>
        <item x="2"/>
        <item x="3"/>
        <item m="1" x="4"/>
        <item t="default"/>
      </items>
    </pivotField>
    <pivotField showAll="0"/>
    <pivotField showAll="0"/>
    <pivotField showAll="0"/>
    <pivotField showAll="0">
      <items count="5">
        <item x="1"/>
        <item x="2"/>
        <item x="0"/>
        <item m="1" x="3"/>
        <item t="default"/>
      </items>
    </pivotField>
    <pivotField numFmtId="14" showAll="0"/>
    <pivotField numFmtId="14" showAll="0"/>
    <pivotField showAll="0"/>
    <pivotField showAll="0"/>
  </pivotFields>
  <rowFields count="1">
    <field x="5"/>
  </rowFields>
  <rowItems count="5">
    <i>
      <x/>
    </i>
    <i>
      <x v="1"/>
    </i>
    <i>
      <x v="2"/>
    </i>
    <i>
      <x v="3"/>
    </i>
    <i t="grand">
      <x/>
    </i>
  </rowItems>
  <colItems count="1">
    <i/>
  </colItems>
  <dataFields count="1">
    <dataField name="Count of CustomerID" fld="0" subtotal="count" baseField="0" baseItem="0"/>
  </dataFields>
  <chartFormats count="5">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5" count="1" selected="0">
            <x v="0"/>
          </reference>
        </references>
      </pivotArea>
    </chartFormat>
    <chartFormat chart="12" format="8">
      <pivotArea type="data" outline="0" fieldPosition="0">
        <references count="2">
          <reference field="4294967294" count="1" selected="0">
            <x v="0"/>
          </reference>
          <reference field="5" count="1" selected="0">
            <x v="1"/>
          </reference>
        </references>
      </pivotArea>
    </chartFormat>
    <chartFormat chart="12" format="9">
      <pivotArea type="data" outline="0" fieldPosition="0">
        <references count="2">
          <reference field="4294967294" count="1" selected="0">
            <x v="0"/>
          </reference>
          <reference field="5" count="1" selected="0">
            <x v="2"/>
          </reference>
        </references>
      </pivotArea>
    </chartFormat>
    <chartFormat chart="12"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49C969-3E04-4E88-BDCB-BE196504AA1A}" name="PivotTable12"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2:H3" firstHeaderRow="1" firstDataRow="1" firstDataCol="0"/>
  <pivotFields count="14">
    <pivotField showAll="0"/>
    <pivotField showAll="0"/>
    <pivotField showAll="0">
      <items count="4">
        <item x="0"/>
        <item x="1"/>
        <item m="1" x="2"/>
        <item t="default"/>
      </items>
    </pivotField>
    <pivotField showAll="0"/>
    <pivotField showAll="0"/>
    <pivotField showAll="0"/>
    <pivotField showAll="0"/>
    <pivotField dataField="1" showAll="0"/>
    <pivotField showAll="0"/>
    <pivotField showAll="0">
      <items count="5">
        <item x="1"/>
        <item x="2"/>
        <item x="0"/>
        <item m="1" x="3"/>
        <item t="default"/>
      </items>
    </pivotField>
    <pivotField numFmtId="14" showAll="0"/>
    <pivotField numFmtId="14" showAll="0"/>
    <pivotField showAll="0"/>
    <pivotField showAll="0"/>
  </pivotFields>
  <rowItems count="1">
    <i/>
  </rowItems>
  <colItems count="1">
    <i/>
  </colItems>
  <dataFields count="1">
    <dataField name="Average of Income" fld="7" subtotal="average" baseField="9" baseItem="0" numFmtId="16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FF76F05-4713-40F7-88E1-BE44FD4464D5}" name="PivotTable8"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2:F8" firstHeaderRow="1" firstDataRow="1" firstDataCol="1"/>
  <pivotFields count="14">
    <pivotField showAll="0"/>
    <pivotField axis="axisRow" showAll="0" measureFilter="1" sortType="descending">
      <items count="501">
        <item x="104"/>
        <item x="248"/>
        <item x="392"/>
        <item x="51"/>
        <item x="237"/>
        <item x="413"/>
        <item x="36"/>
        <item x="202"/>
        <item x="218"/>
        <item x="19"/>
        <item x="247"/>
        <item x="456"/>
        <item x="174"/>
        <item x="251"/>
        <item x="127"/>
        <item x="140"/>
        <item x="214"/>
        <item x="2"/>
        <item x="139"/>
        <item x="211"/>
        <item x="190"/>
        <item x="108"/>
        <item x="383"/>
        <item x="460"/>
        <item x="234"/>
        <item x="298"/>
        <item x="342"/>
        <item x="379"/>
        <item x="130"/>
        <item x="191"/>
        <item x="473"/>
        <item x="419"/>
        <item x="98"/>
        <item x="200"/>
        <item x="233"/>
        <item x="203"/>
        <item x="123"/>
        <item x="238"/>
        <item x="433"/>
        <item x="21"/>
        <item x="367"/>
        <item x="485"/>
        <item x="350"/>
        <item x="149"/>
        <item x="287"/>
        <item x="483"/>
        <item x="144"/>
        <item x="5"/>
        <item x="239"/>
        <item x="385"/>
        <item x="450"/>
        <item x="177"/>
        <item x="112"/>
        <item x="378"/>
        <item x="439"/>
        <item x="308"/>
        <item x="181"/>
        <item x="125"/>
        <item x="182"/>
        <item x="119"/>
        <item x="168"/>
        <item x="42"/>
        <item x="469"/>
        <item x="74"/>
        <item x="249"/>
        <item x="448"/>
        <item x="232"/>
        <item x="408"/>
        <item x="245"/>
        <item x="446"/>
        <item x="63"/>
        <item x="323"/>
        <item x="131"/>
        <item x="82"/>
        <item x="222"/>
        <item x="420"/>
        <item x="206"/>
        <item x="373"/>
        <item x="107"/>
        <item x="60"/>
        <item x="124"/>
        <item x="26"/>
        <item x="226"/>
        <item x="132"/>
        <item x="76"/>
        <item x="429"/>
        <item x="478"/>
        <item x="329"/>
        <item x="497"/>
        <item x="34"/>
        <item x="41"/>
        <item x="496"/>
        <item x="209"/>
        <item x="304"/>
        <item x="274"/>
        <item x="332"/>
        <item x="24"/>
        <item x="278"/>
        <item x="29"/>
        <item x="192"/>
        <item x="454"/>
        <item x="363"/>
        <item x="382"/>
        <item x="179"/>
        <item x="312"/>
        <item x="164"/>
        <item x="199"/>
        <item x="184"/>
        <item x="440"/>
        <item x="260"/>
        <item x="242"/>
        <item x="282"/>
        <item x="388"/>
        <item x="253"/>
        <item x="349"/>
        <item x="16"/>
        <item x="122"/>
        <item x="335"/>
        <item x="390"/>
        <item x="425"/>
        <item x="340"/>
        <item x="145"/>
        <item x="14"/>
        <item x="77"/>
        <item x="314"/>
        <item x="59"/>
        <item x="444"/>
        <item x="62"/>
        <item x="428"/>
        <item x="488"/>
        <item x="458"/>
        <item x="121"/>
        <item x="481"/>
        <item x="327"/>
        <item x="221"/>
        <item x="372"/>
        <item x="281"/>
        <item x="79"/>
        <item x="228"/>
        <item x="319"/>
        <item x="338"/>
        <item x="72"/>
        <item x="126"/>
        <item x="158"/>
        <item x="240"/>
        <item x="309"/>
        <item x="355"/>
        <item x="432"/>
        <item x="280"/>
        <item x="445"/>
        <item x="106"/>
        <item x="84"/>
        <item x="406"/>
        <item x="411"/>
        <item x="133"/>
        <item x="136"/>
        <item x="115"/>
        <item x="197"/>
        <item x="55"/>
        <item x="412"/>
        <item x="101"/>
        <item x="360"/>
        <item x="398"/>
        <item x="472"/>
        <item x="213"/>
        <item x="414"/>
        <item x="4"/>
        <item x="96"/>
        <item x="46"/>
        <item x="421"/>
        <item x="105"/>
        <item x="257"/>
        <item x="443"/>
        <item x="303"/>
        <item x="178"/>
        <item x="235"/>
        <item x="165"/>
        <item x="167"/>
        <item x="399"/>
        <item x="484"/>
        <item x="417"/>
        <item x="364"/>
        <item x="64"/>
        <item x="295"/>
        <item x="452"/>
        <item x="374"/>
        <item x="449"/>
        <item x="370"/>
        <item x="103"/>
        <item x="3"/>
        <item x="22"/>
        <item x="12"/>
        <item x="431"/>
        <item x="81"/>
        <item x="463"/>
        <item x="143"/>
        <item x="447"/>
        <item x="217"/>
        <item x="317"/>
        <item x="324"/>
        <item x="438"/>
        <item x="49"/>
        <item x="494"/>
        <item x="254"/>
        <item x="80"/>
        <item x="185"/>
        <item x="453"/>
        <item x="161"/>
        <item x="65"/>
        <item x="141"/>
        <item x="369"/>
        <item x="322"/>
        <item x="17"/>
        <item x="224"/>
        <item x="426"/>
        <item x="493"/>
        <item x="151"/>
        <item x="94"/>
        <item x="83"/>
        <item x="427"/>
        <item x="230"/>
        <item x="85"/>
        <item x="15"/>
        <item x="402"/>
        <item x="283"/>
        <item x="476"/>
        <item x="361"/>
        <item x="99"/>
        <item x="93"/>
        <item x="86"/>
        <item x="479"/>
        <item x="114"/>
        <item x="28"/>
        <item x="52"/>
        <item x="6"/>
        <item x="491"/>
        <item x="219"/>
        <item x="66"/>
        <item x="331"/>
        <item x="75"/>
        <item x="180"/>
        <item x="118"/>
        <item x="291"/>
        <item x="284"/>
        <item x="261"/>
        <item x="345"/>
        <item x="381"/>
        <item x="457"/>
        <item x="477"/>
        <item x="241"/>
        <item x="401"/>
        <item x="296"/>
        <item x="73"/>
        <item x="148"/>
        <item x="380"/>
        <item x="470"/>
        <item x="18"/>
        <item x="67"/>
        <item x="403"/>
        <item x="437"/>
        <item x="365"/>
        <item x="89"/>
        <item x="134"/>
        <item x="475"/>
        <item x="8"/>
        <item x="387"/>
        <item x="455"/>
        <item x="264"/>
        <item x="150"/>
        <item x="117"/>
        <item x="259"/>
        <item x="286"/>
        <item x="44"/>
        <item x="207"/>
        <item x="409"/>
        <item x="193"/>
        <item x="289"/>
        <item x="229"/>
        <item x="358"/>
        <item x="225"/>
        <item x="375"/>
        <item x="366"/>
        <item x="371"/>
        <item x="212"/>
        <item x="293"/>
        <item x="368"/>
        <item x="376"/>
        <item x="92"/>
        <item x="13"/>
        <item x="43"/>
        <item x="405"/>
        <item x="236"/>
        <item x="279"/>
        <item x="189"/>
        <item x="113"/>
        <item x="37"/>
        <item x="347"/>
        <item x="424"/>
        <item x="384"/>
        <item x="459"/>
        <item x="434"/>
        <item x="32"/>
        <item x="169"/>
        <item x="396"/>
        <item x="33"/>
        <item x="153"/>
        <item x="175"/>
        <item x="297"/>
        <item x="357"/>
        <item x="354"/>
        <item x="495"/>
        <item x="318"/>
        <item x="170"/>
        <item x="78"/>
        <item x="325"/>
        <item x="186"/>
        <item x="135"/>
        <item x="423"/>
        <item x="294"/>
        <item x="359"/>
        <item x="356"/>
        <item x="246"/>
        <item x="68"/>
        <item x="310"/>
        <item x="492"/>
        <item x="442"/>
        <item x="464"/>
        <item x="468"/>
        <item x="301"/>
        <item x="88"/>
        <item x="394"/>
        <item x="386"/>
        <item x="252"/>
        <item x="273"/>
        <item x="467"/>
        <item x="100"/>
        <item x="243"/>
        <item x="255"/>
        <item x="333"/>
        <item x="129"/>
        <item x="337"/>
        <item x="71"/>
        <item x="353"/>
        <item x="299"/>
        <item x="109"/>
        <item x="23"/>
        <item x="220"/>
        <item x="91"/>
        <item x="256"/>
        <item x="288"/>
        <item x="142"/>
        <item x="441"/>
        <item x="352"/>
        <item x="53"/>
        <item x="465"/>
        <item x="70"/>
        <item x="346"/>
        <item x="173"/>
        <item x="407"/>
        <item x="271"/>
        <item x="415"/>
        <item x="198"/>
        <item x="400"/>
        <item x="267"/>
        <item x="0"/>
        <item x="160"/>
        <item x="47"/>
        <item x="328"/>
        <item x="326"/>
        <item x="120"/>
        <item x="58"/>
        <item x="90"/>
        <item x="451"/>
        <item x="351"/>
        <item x="430"/>
        <item x="157"/>
        <item x="315"/>
        <item x="30"/>
        <item x="155"/>
        <item x="389"/>
        <item x="231"/>
        <item x="48"/>
        <item x="69"/>
        <item x="487"/>
        <item x="416"/>
        <item x="57"/>
        <item x="320"/>
        <item x="300"/>
        <item x="316"/>
        <item x="272"/>
        <item x="244"/>
        <item x="195"/>
        <item x="362"/>
        <item x="436"/>
        <item x="116"/>
        <item x="146"/>
        <item x="482"/>
        <item x="223"/>
        <item x="40"/>
        <item x="1"/>
        <item x="61"/>
        <item x="152"/>
        <item x="343"/>
        <item x="210"/>
        <item x="404"/>
        <item x="277"/>
        <item x="339"/>
        <item x="54"/>
        <item x="263"/>
        <item x="275"/>
        <item x="102"/>
        <item x="171"/>
        <item x="95"/>
        <item x="205"/>
        <item x="176"/>
        <item x="321"/>
        <item x="489"/>
        <item x="313"/>
        <item x="268"/>
        <item x="204"/>
        <item x="462"/>
        <item x="410"/>
        <item x="215"/>
        <item x="147"/>
        <item x="276"/>
        <item x="305"/>
        <item x="471"/>
        <item x="27"/>
        <item x="474"/>
        <item x="128"/>
        <item x="227"/>
        <item x="50"/>
        <item x="262"/>
        <item x="270"/>
        <item x="265"/>
        <item x="302"/>
        <item x="196"/>
        <item x="311"/>
        <item x="480"/>
        <item x="38"/>
        <item x="306"/>
        <item x="250"/>
        <item x="498"/>
        <item x="334"/>
        <item x="163"/>
        <item x="341"/>
        <item x="391"/>
        <item x="292"/>
        <item x="138"/>
        <item x="56"/>
        <item x="418"/>
        <item x="9"/>
        <item x="187"/>
        <item x="110"/>
        <item x="20"/>
        <item x="330"/>
        <item x="486"/>
        <item x="45"/>
        <item x="154"/>
        <item x="162"/>
        <item x="266"/>
        <item x="461"/>
        <item x="395"/>
        <item x="137"/>
        <item x="159"/>
        <item x="35"/>
        <item x="11"/>
        <item x="201"/>
        <item x="166"/>
        <item x="258"/>
        <item x="39"/>
        <item x="31"/>
        <item x="377"/>
        <item x="466"/>
        <item x="490"/>
        <item x="422"/>
        <item x="435"/>
        <item x="183"/>
        <item x="194"/>
        <item x="336"/>
        <item x="290"/>
        <item x="344"/>
        <item x="10"/>
        <item x="156"/>
        <item x="208"/>
        <item x="111"/>
        <item x="188"/>
        <item x="393"/>
        <item x="97"/>
        <item x="269"/>
        <item x="348"/>
        <item x="285"/>
        <item x="172"/>
        <item x="87"/>
        <item x="7"/>
        <item x="307"/>
        <item x="25"/>
        <item x="216"/>
        <item x="397"/>
        <item m="1" x="499"/>
        <item t="default"/>
      </items>
      <autoSortScope>
        <pivotArea dataOnly="0" outline="0" fieldPosition="0">
          <references count="1">
            <reference field="4294967294" count="1" selected="0">
              <x v="0"/>
            </reference>
          </references>
        </pivotArea>
      </autoSortScope>
    </pivotField>
    <pivotField showAll="0">
      <items count="4">
        <item x="0"/>
        <item x="1"/>
        <item m="1" x="2"/>
        <item t="default"/>
      </items>
    </pivotField>
    <pivotField showAll="0"/>
    <pivotField showAll="0"/>
    <pivotField showAll="0"/>
    <pivotField showAll="0"/>
    <pivotField showAll="0"/>
    <pivotField showAll="0"/>
    <pivotField showAll="0">
      <items count="5">
        <item x="1"/>
        <item x="2"/>
        <item x="0"/>
        <item m="1" x="3"/>
        <item t="default"/>
      </items>
    </pivotField>
    <pivotField numFmtId="14" showAll="0"/>
    <pivotField numFmtId="14" showAll="0"/>
    <pivotField showAll="0"/>
    <pivotField dataField="1" showAll="0"/>
  </pivotFields>
  <rowFields count="1">
    <field x="1"/>
  </rowFields>
  <rowItems count="6">
    <i>
      <x v="364"/>
    </i>
    <i>
      <x v="399"/>
    </i>
    <i>
      <x v="212"/>
    </i>
    <i>
      <x v="190"/>
    </i>
    <i>
      <x v="191"/>
    </i>
    <i t="grand">
      <x/>
    </i>
  </rowItems>
  <colItems count="1">
    <i/>
  </colItems>
  <dataFields count="1">
    <dataField name="Sum of Days of Loyality" fld="13" baseField="1"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A4BD674-DA93-42F4-95F5-D90D6E225205}" name="PivotTable9"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10:E11" firstHeaderRow="1" firstDataRow="1" firstDataCol="0"/>
  <pivotFields count="14">
    <pivotField dataField="1" showAll="0"/>
    <pivotField showAll="0"/>
    <pivotField showAll="0">
      <items count="4">
        <item x="0"/>
        <item x="1"/>
        <item m="1" x="2"/>
        <item t="default"/>
      </items>
    </pivotField>
    <pivotField showAll="0"/>
    <pivotField showAll="0"/>
    <pivotField showAll="0"/>
    <pivotField showAll="0"/>
    <pivotField showAll="0"/>
    <pivotField showAll="0"/>
    <pivotField showAll="0">
      <items count="5">
        <item x="1"/>
        <item x="2"/>
        <item x="0"/>
        <item m="1" x="3"/>
        <item t="default"/>
      </items>
    </pivotField>
    <pivotField numFmtId="14" showAll="0"/>
    <pivotField numFmtId="14" showAll="0"/>
    <pivotField showAll="0"/>
    <pivotField showAll="0"/>
  </pivotFields>
  <rowItems count="1">
    <i/>
  </rowItems>
  <colItems count="1">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79080CB-A25F-458F-9007-5F76716BC3A3}" name="PivotTable10"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E16:F21" firstHeaderRow="1" firstDataRow="1" firstDataCol="1"/>
  <pivotFields count="14">
    <pivotField showAll="0"/>
    <pivotField showAll="0"/>
    <pivotField showAll="0">
      <items count="4">
        <item x="0"/>
        <item x="1"/>
        <item m="1" x="2"/>
        <item t="default"/>
      </items>
    </pivotField>
    <pivotField showAll="0"/>
    <pivotField showAll="0"/>
    <pivotField showAll="0"/>
    <pivotField showAll="0"/>
    <pivotField dataField="1" showAll="0"/>
    <pivotField axis="axisRow" showAll="0">
      <items count="6">
        <item x="1"/>
        <item x="2"/>
        <item x="3"/>
        <item x="0"/>
        <item m="1" x="4"/>
        <item t="default"/>
      </items>
    </pivotField>
    <pivotField showAll="0">
      <items count="5">
        <item x="1"/>
        <item x="2"/>
        <item x="0"/>
        <item m="1" x="3"/>
        <item t="default"/>
      </items>
    </pivotField>
    <pivotField numFmtId="14" showAll="0"/>
    <pivotField numFmtId="14" showAll="0"/>
    <pivotField showAll="0"/>
    <pivotField showAll="0"/>
  </pivotFields>
  <rowFields count="1">
    <field x="8"/>
  </rowFields>
  <rowItems count="5">
    <i>
      <x/>
    </i>
    <i>
      <x v="1"/>
    </i>
    <i>
      <x v="2"/>
    </i>
    <i>
      <x v="3"/>
    </i>
    <i t="grand">
      <x/>
    </i>
  </rowItems>
  <colItems count="1">
    <i/>
  </colItems>
  <dataFields count="1">
    <dataField name="Average of Income" fld="7"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853B3F9-35A9-44BC-9BDB-B93616D6FA16}" name="PivotTable2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3:F26" firstHeaderRow="1" firstDataRow="1" firstDataCol="1"/>
  <pivotFields count="14">
    <pivotField dataField="1" showAll="0"/>
    <pivotField showAll="0"/>
    <pivotField axis="axisRow" showAll="0">
      <items count="4">
        <item x="0"/>
        <item x="1"/>
        <item m="1" x="2"/>
        <item t="default"/>
      </items>
    </pivotField>
    <pivotField showAll="0"/>
    <pivotField showAll="0"/>
    <pivotField showAll="0"/>
    <pivotField showAll="0"/>
    <pivotField showAll="0"/>
    <pivotField showAll="0"/>
    <pivotField showAll="0">
      <items count="5">
        <item x="1"/>
        <item x="2"/>
        <item x="0"/>
        <item m="1" x="3"/>
        <item t="default"/>
      </items>
    </pivotField>
    <pivotField numFmtId="14" showAll="0"/>
    <pivotField numFmtId="14" showAll="0"/>
    <pivotField showAll="0"/>
    <pivotField showAll="0"/>
  </pivotFields>
  <rowFields count="1">
    <field x="2"/>
  </rowFields>
  <rowItems count="3">
    <i>
      <x/>
    </i>
    <i>
      <x v="1"/>
    </i>
    <i t="grand">
      <x/>
    </i>
  </rowItems>
  <colItems count="1">
    <i/>
  </colItems>
  <dataFields count="1">
    <dataField name="Count of Customer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F5BCD6-EEA5-4A05-8919-5AE2D8C1F14D}" name="PivotTable5"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14:C19" firstHeaderRow="1" firstDataRow="1" firstDataCol="1"/>
  <pivotFields count="14">
    <pivotField dataField="1" showAll="0"/>
    <pivotField showAll="0"/>
    <pivotField showAll="0">
      <items count="4">
        <item x="0"/>
        <item x="1"/>
        <item m="1" x="2"/>
        <item t="default"/>
      </items>
    </pivotField>
    <pivotField showAll="0"/>
    <pivotField axis="axisRow" showAll="0" sortType="ascending">
      <items count="7">
        <item x="3"/>
        <item x="1"/>
        <item m="1" x="5"/>
        <item x="0"/>
        <item h="1" m="1"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1"/>
        <item x="2"/>
        <item x="0"/>
        <item m="1" x="3"/>
        <item t="default"/>
      </items>
    </pivotField>
    <pivotField numFmtId="14" showAll="0"/>
    <pivotField numFmtId="14" showAll="0"/>
    <pivotField showAll="0"/>
    <pivotField showAll="0"/>
  </pivotFields>
  <rowFields count="1">
    <field x="4"/>
  </rowFields>
  <rowItems count="5">
    <i>
      <x/>
    </i>
    <i>
      <x v="5"/>
    </i>
    <i>
      <x v="1"/>
    </i>
    <i>
      <x v="3"/>
    </i>
    <i t="grand">
      <x/>
    </i>
  </rowItems>
  <colItems count="1">
    <i/>
  </colItems>
  <dataFields count="1">
    <dataField name="Count of CustomerID"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A485408-FDC1-432F-8FF8-C221120A6613}" autoFormatId="16" applyNumberFormats="0" applyBorderFormats="0" applyFontFormats="0" applyPatternFormats="0" applyAlignmentFormats="0" applyWidthHeightFormats="0">
  <queryTableRefresh nextId="16" unboundColumnsRight="4">
    <queryTableFields count="15">
      <queryTableField id="1" name="CustomerID" tableColumnId="1"/>
      <queryTableField id="2" name="Name" tableColumnId="2"/>
      <queryTableField id="3" name="Gender" tableColumnId="3"/>
      <queryTableField id="4" name="Age" tableColumnId="4"/>
      <queryTableField id="10" dataBound="0" tableColumnId="10"/>
      <queryTableField id="5" name="Region" tableColumnId="5"/>
      <queryTableField id="6" name="Occupation" tableColumnId="6"/>
      <queryTableField id="7" name="Income" tableColumnId="7"/>
      <queryTableField id="11" dataBound="0" tableColumnId="11"/>
      <queryTableField id="8" name="Customer_Segment" tableColumnId="8"/>
      <queryTableField id="9" name="Join_Date" tableColumnId="9"/>
      <queryTableField id="12" dataBound="0" tableColumnId="12"/>
      <queryTableField id="14" dataBound="0" tableColumnId="14"/>
      <queryTableField id="13" dataBound="0" tableColumnId="13"/>
      <queryTableField id="15" dataBound="0"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BB809707-178A-4CB2-A7BA-D9CF90A270EB}" sourceName="Customer_Segment">
  <pivotTables>
    <pivotTable tabId="1" name="PivotTable21"/>
    <pivotTable tabId="1" name="PivotTable1"/>
    <pivotTable tabId="1" name="PivotTable10"/>
    <pivotTable tabId="1" name="PivotTable12"/>
    <pivotTable tabId="1" name="PivotTable13"/>
    <pivotTable tabId="1" name="PivotTable3"/>
    <pivotTable tabId="1" name="PivotTable5"/>
    <pivotTable tabId="1" name="PivotTable7"/>
    <pivotTable tabId="1" name="PivotTable8"/>
    <pivotTable tabId="1" name="PivotTable9"/>
    <pivotTable tabId="1" name="PivotTable4"/>
  </pivotTables>
  <data>
    <tabular pivotCacheId="1354488164">
      <items count="4">
        <i x="1" s="1"/>
        <i x="2"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E0B38A8-7AB9-47DD-B317-44F80DA0E9D5}" sourceName="Gender">
  <pivotTables>
    <pivotTable tabId="1" name="PivotTable21"/>
    <pivotTable tabId="1" name="PivotTable1"/>
    <pivotTable tabId="1" name="PivotTable10"/>
    <pivotTable tabId="1" name="PivotTable12"/>
    <pivotTable tabId="1" name="PivotTable13"/>
    <pivotTable tabId="1" name="PivotTable3"/>
    <pivotTable tabId="1" name="PivotTable5"/>
    <pivotTable tabId="1" name="PivotTable7"/>
    <pivotTable tabId="1" name="PivotTable8"/>
    <pivotTable tabId="1" name="PivotTable9"/>
    <pivotTable tabId="1" name="PivotTable4"/>
  </pivotTables>
  <data>
    <tabular pivotCacheId="1354488164">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Segment" xr10:uid="{827F12D0-D154-44AE-8C5B-5E355EF35276}" cache="Slicer_Customer_Segment" caption="Customer_Segment" columnCount="3" showCaption="0" style="Slicer Style 1" rowHeight="241300"/>
  <slicer name="Gender" xr10:uid="{4C123B5F-6A06-44DB-B3A2-A0F66C4AA961}" cache="Slicer_Gender" caption="Gender" columnCount="2" showCaption="0"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305979-5F7A-45B6-9978-388A9CEFF55C}" name="customers" displayName="customers" ref="A1:O501" tableType="queryTable" totalsRowShown="0">
  <tableColumns count="15">
    <tableColumn id="1" xr3:uid="{E24AACED-1B24-47A3-B79D-5F0D61FA6834}" uniqueName="1" name="CustomerID" queryTableFieldId="1" dataDxfId="19"/>
    <tableColumn id="2" xr3:uid="{472B7BFE-55EE-4593-B983-54C1ED9AE909}" uniqueName="2" name="Name" queryTableFieldId="2" dataDxfId="18"/>
    <tableColumn id="3" xr3:uid="{FC758CE3-1B0B-4931-8D62-CDAD66432820}" uniqueName="3" name="Gender" queryTableFieldId="3" dataDxfId="17"/>
    <tableColumn id="4" xr3:uid="{4C823857-6F2D-4E97-93E4-1BF6980DC619}" uniqueName="4" name="Age" queryTableFieldId="4"/>
    <tableColumn id="10" xr3:uid="{B1507A9B-33B6-42A2-9E8D-5FA5ACF01F49}" uniqueName="10" name="Age Group" queryTableFieldId="10" dataDxfId="16">
      <calculatedColumnFormula>IF(customers[[#This Row],[Age]]&gt;=61,"Boomer",IF(customers[[#This Row],[Age]]&gt;=44,"Gen X",IF(customers[[#This Row],[Age]]&gt;=28,"Millenials",IF(customers[[#This Row],[Age]]&lt;28,"Gen Z"))))</calculatedColumnFormula>
    </tableColumn>
    <tableColumn id="5" xr3:uid="{92E8299A-2459-48AC-940D-AD55366EDCE4}" uniqueName="5" name="Region" queryTableFieldId="5" dataDxfId="15"/>
    <tableColumn id="6" xr3:uid="{80CF909C-A214-4273-82FD-ECDEAD87AB17}" uniqueName="6" name="Occupation" queryTableFieldId="6" dataDxfId="14"/>
    <tableColumn id="7" xr3:uid="{71CBB25C-8280-400A-A2B0-C06F88A93B55}" uniqueName="7" name="Income" queryTableFieldId="7"/>
    <tableColumn id="11" xr3:uid="{93B85711-5F3A-4534-9C8A-5115F56AD0D0}" uniqueName="11" name="Income Group" queryTableFieldId="11" dataDxfId="13">
      <calculatedColumnFormula>IF(customers[[#This Row],[Income]]&lt;=30000, "Low", IF(customers[[#This Row],[Income]]&lt;=50000,"Medium", IF(customers[[#This Row],[Income]]&lt;=100000,"High","Premium")))</calculatedColumnFormula>
    </tableColumn>
    <tableColumn id="8" xr3:uid="{CFAFD8CC-7557-447B-BE06-3287164D291D}" uniqueName="8" name="Customer_Segment" queryTableFieldId="8" dataDxfId="12"/>
    <tableColumn id="9" xr3:uid="{029A61EE-03A5-41CE-A043-70CB9555EB55}" uniqueName="9" name="Join_Date" queryTableFieldId="9" dataDxfId="11"/>
    <tableColumn id="12" xr3:uid="{626867DD-AC80-4E99-8031-AA5CB5BD57FB}" uniqueName="12" name="Today" queryTableFieldId="12" dataDxfId="10">
      <calculatedColumnFormula>TODAY()</calculatedColumnFormula>
    </tableColumn>
    <tableColumn id="14" xr3:uid="{2A1B8155-E75A-458A-907C-9B751145F2F8}" uniqueName="14" name="Years of Loyalty" queryTableFieldId="14" dataDxfId="9">
      <calculatedColumnFormula>DATEDIF(customers[[#This Row],[Join_Date]],customers[[#This Row],[Today]],"Y")</calculatedColumnFormula>
    </tableColumn>
    <tableColumn id="13" xr3:uid="{001F7DB7-C616-419D-81EA-823567E47F3C}" uniqueName="13" name="Days of Loyalty" queryTableFieldId="13" dataDxfId="8">
      <calculatedColumnFormula>DATEDIF(customers[[#This Row],[Join_Date]], customers[[#This Row],[Today]], "D")</calculatedColumnFormula>
    </tableColumn>
    <tableColumn id="15" xr3:uid="{A2A41A03-DC72-44F3-8D77-EBAF01FE7948}" uniqueName="15" name="Loyalty Segmentation" queryTableFieldId="15" dataDxfId="0">
      <calculatedColumnFormula>IF(customers[[#This Row],[Years of Loyalty]]&gt;=8, "Loyal", IF(customers[[#This Row],[Years of Loyalty]]=7,"Legacy", IF(customers[[#This Row],[Years of Loyalty]]&gt;=3,"Emerging", IF(customers[[#This Row],[Years of Loyalty]]&lt;3,"New"))))</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46604-C86D-4088-BDD4-FBE04E534A54}">
  <dimension ref="A1:T503"/>
  <sheetViews>
    <sheetView tabSelected="1" topLeftCell="C479" workbookViewId="0">
      <selection activeCell="P487" sqref="P487"/>
    </sheetView>
  </sheetViews>
  <sheetFormatPr defaultRowHeight="15" x14ac:dyDescent="0.25"/>
  <cols>
    <col min="1" max="1" width="13.7109375" bestFit="1" customWidth="1"/>
    <col min="2" max="2" width="27.28515625" bestFit="1" customWidth="1"/>
    <col min="3" max="3" width="10" bestFit="1" customWidth="1"/>
    <col min="4" max="4" width="6.7109375" bestFit="1" customWidth="1"/>
    <col min="5" max="5" width="12.7109375" bestFit="1" customWidth="1"/>
    <col min="6" max="6" width="9.42578125" bestFit="1" customWidth="1"/>
    <col min="7" max="7" width="13.28515625" bestFit="1" customWidth="1"/>
    <col min="8" max="8" width="9.85546875" bestFit="1" customWidth="1"/>
    <col min="9" max="9" width="16" bestFit="1" customWidth="1"/>
    <col min="10" max="10" width="21" bestFit="1" customWidth="1"/>
    <col min="11" max="11" width="12" bestFit="1" customWidth="1"/>
    <col min="12" max="12" width="9.7109375" bestFit="1" customWidth="1"/>
    <col min="13" max="13" width="17.85546875" bestFit="1" customWidth="1"/>
    <col min="14" max="14" width="17.140625" bestFit="1" customWidth="1"/>
    <col min="15" max="15" width="17.140625" customWidth="1"/>
    <col min="16" max="16" width="9.7109375" bestFit="1" customWidth="1"/>
    <col min="19" max="19" width="16.28515625" bestFit="1" customWidth="1"/>
  </cols>
  <sheetData>
    <row r="1" spans="1:20" x14ac:dyDescent="0.25">
      <c r="A1" t="s">
        <v>0</v>
      </c>
      <c r="B1" t="s">
        <v>1</v>
      </c>
      <c r="C1" t="s">
        <v>2</v>
      </c>
      <c r="D1" t="s">
        <v>3</v>
      </c>
      <c r="E1" t="s">
        <v>1024</v>
      </c>
      <c r="F1" t="s">
        <v>4</v>
      </c>
      <c r="G1" t="s">
        <v>5</v>
      </c>
      <c r="H1" t="s">
        <v>6</v>
      </c>
      <c r="I1" t="s">
        <v>1025</v>
      </c>
      <c r="J1" t="s">
        <v>7</v>
      </c>
      <c r="K1" t="s">
        <v>8</v>
      </c>
      <c r="L1" t="s">
        <v>1026</v>
      </c>
      <c r="M1" t="s">
        <v>1046</v>
      </c>
      <c r="N1" t="s">
        <v>1045</v>
      </c>
      <c r="O1" t="s">
        <v>1044</v>
      </c>
    </row>
    <row r="2" spans="1:20" x14ac:dyDescent="0.25">
      <c r="A2" t="s">
        <v>203</v>
      </c>
      <c r="B2" t="s">
        <v>204</v>
      </c>
      <c r="C2" t="s">
        <v>17</v>
      </c>
      <c r="D2">
        <v>57</v>
      </c>
      <c r="E2" t="str">
        <f>IF(customers[[#This Row],[Age]]&gt;=61,"Boomer",IF(customers[[#This Row],[Age]]&gt;=44,"Gen X",IF(customers[[#This Row],[Age]]&gt;=28,"Millenials",IF(customers[[#This Row],[Age]]&lt;28,"Gen Z"))))</f>
        <v>Gen X</v>
      </c>
      <c r="F2" t="s">
        <v>18</v>
      </c>
      <c r="G2" t="s">
        <v>31</v>
      </c>
      <c r="H2">
        <v>160588</v>
      </c>
      <c r="I2" t="str">
        <f>IF(customers[[#This Row],[Income]]&lt;=30000, "Low", IF(customers[[#This Row],[Income]]&lt;=50000,"Medium", IF(customers[[#This Row],[Income]]&lt;=100000,"High","Premium")))</f>
        <v>Premium</v>
      </c>
      <c r="J2" t="s">
        <v>14</v>
      </c>
      <c r="K2" s="1">
        <v>42239</v>
      </c>
      <c r="L2" s="1">
        <f t="shared" ref="L2:L65" ca="1" si="0">TODAY()</f>
        <v>45908</v>
      </c>
      <c r="M2">
        <f ca="1">DATEDIF(customers[[#This Row],[Join_Date]],customers[[#This Row],[Today]],"Y")</f>
        <v>10</v>
      </c>
      <c r="N2">
        <f ca="1">DATEDIF(customers[[#This Row],[Join_Date]], customers[[#This Row],[Today]], "D")</f>
        <v>3669</v>
      </c>
      <c r="O2" s="7" t="str">
        <f ca="1">IF(customers[[#This Row],[Years of Loyalty]]&gt;=8, "Loyal", IF(customers[[#This Row],[Years of Loyalty]]=7,"Legacy", IF(customers[[#This Row],[Years of Loyalty]]&gt;=3,"Emerging", IF(customers[[#This Row],[Years of Loyalty]]&lt;3,"New"))))</f>
        <v>Loyal</v>
      </c>
    </row>
    <row r="3" spans="1:20" x14ac:dyDescent="0.25">
      <c r="A3" t="s">
        <v>639</v>
      </c>
      <c r="B3" t="s">
        <v>640</v>
      </c>
      <c r="C3" t="s">
        <v>17</v>
      </c>
      <c r="D3">
        <v>35</v>
      </c>
      <c r="E3" t="str">
        <f>IF(customers[[#This Row],[Age]]&gt;=61,"Boomer",IF(customers[[#This Row],[Age]]&gt;=44,"Gen X",IF(customers[[#This Row],[Age]]&gt;=28,"Millenials",IF(customers[[#This Row],[Age]]&lt;28,"Gen Z"))))</f>
        <v>Millenials</v>
      </c>
      <c r="F3" t="s">
        <v>12</v>
      </c>
      <c r="G3" t="s">
        <v>27</v>
      </c>
      <c r="H3">
        <v>71047</v>
      </c>
      <c r="I3" t="str">
        <f>IF(customers[[#This Row],[Income]]&lt;=30000, "Low", IF(customers[[#This Row],[Income]]&lt;=50000,"Medium", IF(customers[[#This Row],[Income]]&lt;=100000,"High","Premium")))</f>
        <v>High</v>
      </c>
      <c r="J3" t="s">
        <v>14</v>
      </c>
      <c r="K3" s="1">
        <v>42239</v>
      </c>
      <c r="L3" s="1">
        <f t="shared" ca="1" si="0"/>
        <v>45908</v>
      </c>
      <c r="M3">
        <f ca="1">DATEDIF(customers[[#This Row],[Join_Date]],customers[[#This Row],[Today]],"Y")</f>
        <v>10</v>
      </c>
      <c r="N3">
        <f ca="1">DATEDIF(customers[[#This Row],[Join_Date]], customers[[#This Row],[Today]], "D")</f>
        <v>3669</v>
      </c>
      <c r="O3" s="7" t="str">
        <f ca="1">IF(customers[[#This Row],[Years of Loyalty]]&gt;=8, "Loyal", IF(customers[[#This Row],[Years of Loyalty]]=7,"Legacy", IF(customers[[#This Row],[Years of Loyalty]]&gt;=3,"Emerging", IF(customers[[#This Row],[Years of Loyalty]]&lt;3,"New"))))</f>
        <v>Loyal</v>
      </c>
    </row>
    <row r="4" spans="1:20" x14ac:dyDescent="0.25">
      <c r="A4" t="s">
        <v>32</v>
      </c>
      <c r="B4" t="s">
        <v>33</v>
      </c>
      <c r="C4" t="s">
        <v>17</v>
      </c>
      <c r="D4">
        <v>35</v>
      </c>
      <c r="E4" t="str">
        <f>IF(customers[[#This Row],[Age]]&gt;=61,"Boomer",IF(customers[[#This Row],[Age]]&gt;=44,"Gen X",IF(customers[[#This Row],[Age]]&gt;=28,"Millenials",IF(customers[[#This Row],[Age]]&lt;28,"Gen Z"))))</f>
        <v>Millenials</v>
      </c>
      <c r="F4" t="s">
        <v>34</v>
      </c>
      <c r="G4" t="s">
        <v>23</v>
      </c>
      <c r="H4">
        <v>63001</v>
      </c>
      <c r="I4" t="str">
        <f>IF(customers[[#This Row],[Income]]&lt;=30000, "Low", IF(customers[[#This Row],[Income]]&lt;=50000,"Medium", IF(customers[[#This Row],[Income]]&lt;=100000,"High","Premium")))</f>
        <v>High</v>
      </c>
      <c r="J4" t="s">
        <v>14</v>
      </c>
      <c r="K4" s="1">
        <v>42520</v>
      </c>
      <c r="L4" s="1">
        <f t="shared" ca="1" si="0"/>
        <v>45908</v>
      </c>
      <c r="M4">
        <f ca="1">DATEDIF(customers[[#This Row],[Join_Date]],customers[[#This Row],[Today]],"Y")</f>
        <v>9</v>
      </c>
      <c r="N4">
        <f ca="1">DATEDIF(customers[[#This Row],[Join_Date]], customers[[#This Row],[Today]], "D")</f>
        <v>3388</v>
      </c>
      <c r="O4" s="7" t="str">
        <f ca="1">IF(customers[[#This Row],[Years of Loyalty]]&gt;=8, "Loyal", IF(customers[[#This Row],[Years of Loyalty]]=7,"Legacy", IF(customers[[#This Row],[Years of Loyalty]]&gt;=3,"Emerging", IF(customers[[#This Row],[Years of Loyalty]]&lt;3,"New"))))</f>
        <v>Loyal</v>
      </c>
    </row>
    <row r="5" spans="1:20" x14ac:dyDescent="0.25">
      <c r="A5" t="s">
        <v>43</v>
      </c>
      <c r="B5" t="s">
        <v>44</v>
      </c>
      <c r="C5" t="s">
        <v>17</v>
      </c>
      <c r="D5">
        <v>71</v>
      </c>
      <c r="E5" t="str">
        <f>IF(customers[[#This Row],[Age]]&gt;=61,"Boomer",IF(customers[[#This Row],[Age]]&gt;=44,"Gen X",IF(customers[[#This Row],[Age]]&gt;=28,"Millenials",IF(customers[[#This Row],[Age]]&lt;28,"Gen Z"))))</f>
        <v>Boomer</v>
      </c>
      <c r="F5" t="s">
        <v>30</v>
      </c>
      <c r="G5" t="s">
        <v>19</v>
      </c>
      <c r="H5">
        <v>188645</v>
      </c>
      <c r="I5" t="str">
        <f>IF(customers[[#This Row],[Income]]&lt;=30000, "Low", IF(customers[[#This Row],[Income]]&lt;=50000,"Medium", IF(customers[[#This Row],[Income]]&lt;=100000,"High","Premium")))</f>
        <v>Premium</v>
      </c>
      <c r="J5" t="s">
        <v>20</v>
      </c>
      <c r="K5" s="1">
        <v>42405</v>
      </c>
      <c r="L5" s="1">
        <f t="shared" ca="1" si="0"/>
        <v>45908</v>
      </c>
      <c r="M5">
        <f ca="1">DATEDIF(customers[[#This Row],[Join_Date]],customers[[#This Row],[Today]],"Y")</f>
        <v>9</v>
      </c>
      <c r="N5">
        <f ca="1">DATEDIF(customers[[#This Row],[Join_Date]], customers[[#This Row],[Today]], "D")</f>
        <v>3503</v>
      </c>
      <c r="O5" s="7" t="str">
        <f ca="1">IF(customers[[#This Row],[Years of Loyalty]]&gt;=8, "Loyal", IF(customers[[#This Row],[Years of Loyalty]]=7,"Legacy", IF(customers[[#This Row],[Years of Loyalty]]&gt;=3,"Emerging", IF(customers[[#This Row],[Years of Loyalty]]&lt;3,"New"))))</f>
        <v>Loyal</v>
      </c>
    </row>
    <row r="6" spans="1:20" x14ac:dyDescent="0.25">
      <c r="A6" t="s">
        <v>77</v>
      </c>
      <c r="B6" t="s">
        <v>78</v>
      </c>
      <c r="C6" t="s">
        <v>17</v>
      </c>
      <c r="D6">
        <v>50</v>
      </c>
      <c r="E6" t="str">
        <f>IF(customers[[#This Row],[Age]]&gt;=61,"Boomer",IF(customers[[#This Row],[Age]]&gt;=44,"Gen X",IF(customers[[#This Row],[Age]]&gt;=28,"Millenials",IF(customers[[#This Row],[Age]]&lt;28,"Gen Z"))))</f>
        <v>Gen X</v>
      </c>
      <c r="F6" t="s">
        <v>30</v>
      </c>
      <c r="G6" t="s">
        <v>27</v>
      </c>
      <c r="H6">
        <v>81665</v>
      </c>
      <c r="I6" t="str">
        <f>IF(customers[[#This Row],[Income]]&lt;=30000, "Low", IF(customers[[#This Row],[Income]]&lt;=50000,"Medium", IF(customers[[#This Row],[Income]]&lt;=100000,"High","Premium")))</f>
        <v>High</v>
      </c>
      <c r="J6" t="s">
        <v>24</v>
      </c>
      <c r="K6" s="1">
        <v>42607</v>
      </c>
      <c r="L6" s="1">
        <f t="shared" ca="1" si="0"/>
        <v>45908</v>
      </c>
      <c r="M6">
        <f ca="1">DATEDIF(customers[[#This Row],[Join_Date]],customers[[#This Row],[Today]],"Y")</f>
        <v>9</v>
      </c>
      <c r="N6">
        <f ca="1">DATEDIF(customers[[#This Row],[Join_Date]], customers[[#This Row],[Today]], "D")</f>
        <v>3301</v>
      </c>
      <c r="O6" s="7" t="str">
        <f ca="1">IF(customers[[#This Row],[Years of Loyalty]]&gt;=8, "Loyal", IF(customers[[#This Row],[Years of Loyalty]]=7,"Legacy", IF(customers[[#This Row],[Years of Loyalty]]&gt;=3,"Emerging", IF(customers[[#This Row],[Years of Loyalty]]&lt;3,"New"))))</f>
        <v>Loyal</v>
      </c>
    </row>
    <row r="7" spans="1:20" x14ac:dyDescent="0.25">
      <c r="A7" t="s">
        <v>87</v>
      </c>
      <c r="B7" t="s">
        <v>88</v>
      </c>
      <c r="C7" t="s">
        <v>11</v>
      </c>
      <c r="D7">
        <v>56</v>
      </c>
      <c r="E7" t="str">
        <f>IF(customers[[#This Row],[Age]]&gt;=61,"Boomer",IF(customers[[#This Row],[Age]]&gt;=44,"Gen X",IF(customers[[#This Row],[Age]]&gt;=28,"Millenials",IF(customers[[#This Row],[Age]]&lt;28,"Gen Z"))))</f>
        <v>Gen X</v>
      </c>
      <c r="F7" t="s">
        <v>12</v>
      </c>
      <c r="G7" t="s">
        <v>42</v>
      </c>
      <c r="H7">
        <v>93781</v>
      </c>
      <c r="I7" t="str">
        <f>IF(customers[[#This Row],[Income]]&lt;=30000, "Low", IF(customers[[#This Row],[Income]]&lt;=50000,"Medium", IF(customers[[#This Row],[Income]]&lt;=100000,"High","Premium")))</f>
        <v>High</v>
      </c>
      <c r="J7" t="s">
        <v>20</v>
      </c>
      <c r="K7" s="1">
        <v>42565</v>
      </c>
      <c r="L7" s="1">
        <f t="shared" ca="1" si="0"/>
        <v>45908</v>
      </c>
      <c r="M7">
        <f ca="1">DATEDIF(customers[[#This Row],[Join_Date]],customers[[#This Row],[Today]],"Y")</f>
        <v>9</v>
      </c>
      <c r="N7">
        <f ca="1">DATEDIF(customers[[#This Row],[Join_Date]], customers[[#This Row],[Today]], "D")</f>
        <v>3343</v>
      </c>
      <c r="O7" s="7" t="str">
        <f ca="1">IF(customers[[#This Row],[Years of Loyalty]]&gt;=8, "Loyal", IF(customers[[#This Row],[Years of Loyalty]]=7,"Legacy", IF(customers[[#This Row],[Years of Loyalty]]&gt;=3,"Emerging", IF(customers[[#This Row],[Years of Loyalty]]&lt;3,"New"))))</f>
        <v>Loyal</v>
      </c>
    </row>
    <row r="8" spans="1:20" x14ac:dyDescent="0.25">
      <c r="A8" t="s">
        <v>93</v>
      </c>
      <c r="B8" t="s">
        <v>94</v>
      </c>
      <c r="C8" t="s">
        <v>17</v>
      </c>
      <c r="D8">
        <v>72</v>
      </c>
      <c r="E8" t="str">
        <f>IF(customers[[#This Row],[Age]]&gt;=61,"Boomer",IF(customers[[#This Row],[Age]]&gt;=44,"Gen X",IF(customers[[#This Row],[Age]]&gt;=28,"Millenials",IF(customers[[#This Row],[Age]]&lt;28,"Gen Z"))))</f>
        <v>Boomer</v>
      </c>
      <c r="F8" t="s">
        <v>18</v>
      </c>
      <c r="G8" t="s">
        <v>27</v>
      </c>
      <c r="H8">
        <v>96898</v>
      </c>
      <c r="I8" t="str">
        <f>IF(customers[[#This Row],[Income]]&lt;=30000, "Low", IF(customers[[#This Row],[Income]]&lt;=50000,"Medium", IF(customers[[#This Row],[Income]]&lt;=100000,"High","Premium")))</f>
        <v>High</v>
      </c>
      <c r="J8" t="s">
        <v>20</v>
      </c>
      <c r="K8" s="1">
        <v>42533</v>
      </c>
      <c r="L8" s="1">
        <f t="shared" ca="1" si="0"/>
        <v>45908</v>
      </c>
      <c r="M8">
        <f ca="1">DATEDIF(customers[[#This Row],[Join_Date]],customers[[#This Row],[Today]],"Y")</f>
        <v>9</v>
      </c>
      <c r="N8">
        <f ca="1">DATEDIF(customers[[#This Row],[Join_Date]], customers[[#This Row],[Today]], "D")</f>
        <v>3375</v>
      </c>
      <c r="O8" s="7" t="str">
        <f ca="1">IF(customers[[#This Row],[Years of Loyalty]]&gt;=8, "Loyal", IF(customers[[#This Row],[Years of Loyalty]]=7,"Legacy", IF(customers[[#This Row],[Years of Loyalty]]&gt;=3,"Emerging", IF(customers[[#This Row],[Years of Loyalty]]&lt;3,"New"))))</f>
        <v>Loyal</v>
      </c>
    </row>
    <row r="9" spans="1:20" x14ac:dyDescent="0.25">
      <c r="A9" t="s">
        <v>103</v>
      </c>
      <c r="B9" t="s">
        <v>104</v>
      </c>
      <c r="C9" t="s">
        <v>11</v>
      </c>
      <c r="D9">
        <v>41</v>
      </c>
      <c r="E9" t="str">
        <f>IF(customers[[#This Row],[Age]]&gt;=61,"Boomer",IF(customers[[#This Row],[Age]]&gt;=44,"Gen X",IF(customers[[#This Row],[Age]]&gt;=28,"Millenials",IF(customers[[#This Row],[Age]]&lt;28,"Gen Z"))))</f>
        <v>Millenials</v>
      </c>
      <c r="F9" t="s">
        <v>12</v>
      </c>
      <c r="G9" t="s">
        <v>31</v>
      </c>
      <c r="H9">
        <v>27657</v>
      </c>
      <c r="I9" t="str">
        <f>IF(customers[[#This Row],[Income]]&lt;=30000, "Low", IF(customers[[#This Row],[Income]]&lt;=50000,"Medium", IF(customers[[#This Row],[Income]]&lt;=100000,"High","Premium")))</f>
        <v>Low</v>
      </c>
      <c r="J9" t="s">
        <v>20</v>
      </c>
      <c r="K9" s="1">
        <v>42296</v>
      </c>
      <c r="L9" s="1">
        <f t="shared" ca="1" si="0"/>
        <v>45908</v>
      </c>
      <c r="M9">
        <f ca="1">DATEDIF(customers[[#This Row],[Join_Date]],customers[[#This Row],[Today]],"Y")</f>
        <v>9</v>
      </c>
      <c r="N9">
        <f ca="1">DATEDIF(customers[[#This Row],[Join_Date]], customers[[#This Row],[Today]], "D")</f>
        <v>3612</v>
      </c>
      <c r="O9" s="7" t="str">
        <f ca="1">IF(customers[[#This Row],[Years of Loyalty]]&gt;=8, "Loyal", IF(customers[[#This Row],[Years of Loyalty]]=7,"Legacy", IF(customers[[#This Row],[Years of Loyalty]]&gt;=3,"Emerging", IF(customers[[#This Row],[Years of Loyalty]]&lt;3,"New"))))</f>
        <v>Loyal</v>
      </c>
      <c r="P9" s="1"/>
    </row>
    <row r="10" spans="1:20" x14ac:dyDescent="0.25">
      <c r="A10" t="s">
        <v>107</v>
      </c>
      <c r="B10" t="s">
        <v>108</v>
      </c>
      <c r="C10" t="s">
        <v>11</v>
      </c>
      <c r="D10">
        <v>24</v>
      </c>
      <c r="E10" t="str">
        <f>IF(customers[[#This Row],[Age]]&gt;=61,"Boomer",IF(customers[[#This Row],[Age]]&gt;=44,"Gen X",IF(customers[[#This Row],[Age]]&gt;=28,"Millenials",IF(customers[[#This Row],[Age]]&lt;28,"Gen Z"))))</f>
        <v>Gen Z</v>
      </c>
      <c r="F10" t="s">
        <v>34</v>
      </c>
      <c r="G10" t="s">
        <v>37</v>
      </c>
      <c r="H10">
        <v>177757</v>
      </c>
      <c r="I10" t="str">
        <f>IF(customers[[#This Row],[Income]]&lt;=30000, "Low", IF(customers[[#This Row],[Income]]&lt;=50000,"Medium", IF(customers[[#This Row],[Income]]&lt;=100000,"High","Premium")))</f>
        <v>Premium</v>
      </c>
      <c r="J10" t="s">
        <v>14</v>
      </c>
      <c r="K10" s="1">
        <v>42576</v>
      </c>
      <c r="L10" s="1">
        <f t="shared" ca="1" si="0"/>
        <v>45908</v>
      </c>
      <c r="M10">
        <f ca="1">DATEDIF(customers[[#This Row],[Join_Date]],customers[[#This Row],[Today]],"Y")</f>
        <v>9</v>
      </c>
      <c r="N10">
        <f ca="1">DATEDIF(customers[[#This Row],[Join_Date]], customers[[#This Row],[Today]], "D")</f>
        <v>3332</v>
      </c>
      <c r="O10" s="7" t="str">
        <f ca="1">IF(customers[[#This Row],[Years of Loyalty]]&gt;=8, "Loyal", IF(customers[[#This Row],[Years of Loyalty]]=7,"Legacy", IF(customers[[#This Row],[Years of Loyalty]]&gt;=3,"Emerging", IF(customers[[#This Row],[Years of Loyalty]]&lt;3,"New"))))</f>
        <v>Loyal</v>
      </c>
    </row>
    <row r="11" spans="1:20" x14ac:dyDescent="0.25">
      <c r="A11" t="s">
        <v>167</v>
      </c>
      <c r="B11" t="s">
        <v>168</v>
      </c>
      <c r="C11" t="s">
        <v>17</v>
      </c>
      <c r="D11">
        <v>60</v>
      </c>
      <c r="E11" t="str">
        <f>IF(customers[[#This Row],[Age]]&gt;=61,"Boomer",IF(customers[[#This Row],[Age]]&gt;=44,"Gen X",IF(customers[[#This Row],[Age]]&gt;=28,"Millenials",IF(customers[[#This Row],[Age]]&lt;28,"Gen Z"))))</f>
        <v>Gen X</v>
      </c>
      <c r="F11" t="s">
        <v>12</v>
      </c>
      <c r="G11" t="s">
        <v>13</v>
      </c>
      <c r="H11">
        <v>45559</v>
      </c>
      <c r="I11" t="str">
        <f>IF(customers[[#This Row],[Income]]&lt;=30000, "Low", IF(customers[[#This Row],[Income]]&lt;=50000,"Medium", IF(customers[[#This Row],[Income]]&lt;=100000,"High","Premium")))</f>
        <v>Medium</v>
      </c>
      <c r="J11" t="s">
        <v>20</v>
      </c>
      <c r="K11" s="1">
        <v>42457</v>
      </c>
      <c r="L11" s="1">
        <f t="shared" ca="1" si="0"/>
        <v>45908</v>
      </c>
      <c r="M11">
        <f ca="1">DATEDIF(customers[[#This Row],[Join_Date]],customers[[#This Row],[Today]],"Y")</f>
        <v>9</v>
      </c>
      <c r="N11">
        <f ca="1">DATEDIF(customers[[#This Row],[Join_Date]], customers[[#This Row],[Today]], "D")</f>
        <v>3451</v>
      </c>
      <c r="O11" s="7" t="str">
        <f ca="1">IF(customers[[#This Row],[Years of Loyalty]]&gt;=8, "Loyal", IF(customers[[#This Row],[Years of Loyalty]]=7,"Legacy", IF(customers[[#This Row],[Years of Loyalty]]&gt;=3,"Emerging", IF(customers[[#This Row],[Years of Loyalty]]&lt;3,"New"))))</f>
        <v>Loyal</v>
      </c>
      <c r="R11" t="s">
        <v>1027</v>
      </c>
    </row>
    <row r="12" spans="1:20" x14ac:dyDescent="0.25">
      <c r="A12" t="s">
        <v>207</v>
      </c>
      <c r="B12" t="s">
        <v>208</v>
      </c>
      <c r="C12" t="s">
        <v>17</v>
      </c>
      <c r="D12">
        <v>33</v>
      </c>
      <c r="E12" t="str">
        <f>IF(customers[[#This Row],[Age]]&gt;=61,"Boomer",IF(customers[[#This Row],[Age]]&gt;=44,"Gen X",IF(customers[[#This Row],[Age]]&gt;=28,"Millenials",IF(customers[[#This Row],[Age]]&lt;28,"Gen Z"))))</f>
        <v>Millenials</v>
      </c>
      <c r="F12" t="s">
        <v>30</v>
      </c>
      <c r="G12" t="s">
        <v>19</v>
      </c>
      <c r="H12">
        <v>22396</v>
      </c>
      <c r="I12" t="str">
        <f>IF(customers[[#This Row],[Income]]&lt;=30000, "Low", IF(customers[[#This Row],[Income]]&lt;=50000,"Medium", IF(customers[[#This Row],[Income]]&lt;=100000,"High","Premium")))</f>
        <v>Low</v>
      </c>
      <c r="J12" t="s">
        <v>14</v>
      </c>
      <c r="K12" s="1">
        <v>42531</v>
      </c>
      <c r="L12" s="1">
        <f t="shared" ca="1" si="0"/>
        <v>45908</v>
      </c>
      <c r="M12">
        <f ca="1">DATEDIF(customers[[#This Row],[Join_Date]],customers[[#This Row],[Today]],"Y")</f>
        <v>9</v>
      </c>
      <c r="N12">
        <f ca="1">DATEDIF(customers[[#This Row],[Join_Date]], customers[[#This Row],[Today]], "D")</f>
        <v>3377</v>
      </c>
      <c r="O12" s="7" t="str">
        <f ca="1">IF(customers[[#This Row],[Years of Loyalty]]&gt;=8, "Loyal", IF(customers[[#This Row],[Years of Loyalty]]=7,"Legacy", IF(customers[[#This Row],[Years of Loyalty]]&gt;=3,"Emerging", IF(customers[[#This Row],[Years of Loyalty]]&lt;3,"New"))))</f>
        <v>Loyal</v>
      </c>
      <c r="R12" t="s">
        <v>14</v>
      </c>
      <c r="S12" t="s">
        <v>20</v>
      </c>
      <c r="T12" t="s">
        <v>24</v>
      </c>
    </row>
    <row r="13" spans="1:20" x14ac:dyDescent="0.25">
      <c r="A13" t="s">
        <v>249</v>
      </c>
      <c r="B13" t="s">
        <v>250</v>
      </c>
      <c r="C13" t="s">
        <v>17</v>
      </c>
      <c r="D13">
        <v>64</v>
      </c>
      <c r="E13" t="str">
        <f>IF(customers[[#This Row],[Age]]&gt;=61,"Boomer",IF(customers[[#This Row],[Age]]&gt;=44,"Gen X",IF(customers[[#This Row],[Age]]&gt;=28,"Millenials",IF(customers[[#This Row],[Age]]&lt;28,"Gen Z"))))</f>
        <v>Boomer</v>
      </c>
      <c r="F13" t="s">
        <v>18</v>
      </c>
      <c r="G13" t="s">
        <v>13</v>
      </c>
      <c r="H13">
        <v>73947</v>
      </c>
      <c r="I13" t="str">
        <f>IF(customers[[#This Row],[Income]]&lt;=30000, "Low", IF(customers[[#This Row],[Income]]&lt;=50000,"Medium", IF(customers[[#This Row],[Income]]&lt;=100000,"High","Premium")))</f>
        <v>High</v>
      </c>
      <c r="J13" t="s">
        <v>24</v>
      </c>
      <c r="K13" s="1">
        <v>42445</v>
      </c>
      <c r="L13" s="1">
        <f t="shared" ca="1" si="0"/>
        <v>45908</v>
      </c>
      <c r="M13">
        <f ca="1">DATEDIF(customers[[#This Row],[Join_Date]],customers[[#This Row],[Today]],"Y")</f>
        <v>9</v>
      </c>
      <c r="N13">
        <f ca="1">DATEDIF(customers[[#This Row],[Join_Date]], customers[[#This Row],[Today]], "D")</f>
        <v>3463</v>
      </c>
      <c r="O13" s="7" t="str">
        <f ca="1">IF(customers[[#This Row],[Years of Loyalty]]&gt;=8, "Loyal", IF(customers[[#This Row],[Years of Loyalty]]=7,"Legacy", IF(customers[[#This Row],[Years of Loyalty]]&gt;=3,"Emerging", IF(customers[[#This Row],[Years of Loyalty]]&lt;3,"New"))))</f>
        <v>Loyal</v>
      </c>
      <c r="R13">
        <f>COUNTIF(customers[Customer_Segment],R12)</f>
        <v>286</v>
      </c>
      <c r="S13">
        <f>COUNTIF(customers[Customer_Segment],S12)</f>
        <v>169</v>
      </c>
      <c r="T13">
        <f>COUNTIF(customers[Customer_Segment],T12)</f>
        <v>45</v>
      </c>
    </row>
    <row r="14" spans="1:20" x14ac:dyDescent="0.25">
      <c r="A14" t="s">
        <v>267</v>
      </c>
      <c r="B14" t="s">
        <v>268</v>
      </c>
      <c r="C14" t="s">
        <v>11</v>
      </c>
      <c r="D14">
        <v>18</v>
      </c>
      <c r="E14" t="str">
        <f>IF(customers[[#This Row],[Age]]&gt;=61,"Boomer",IF(customers[[#This Row],[Age]]&gt;=44,"Gen X",IF(customers[[#This Row],[Age]]&gt;=28,"Millenials",IF(customers[[#This Row],[Age]]&lt;28,"Gen Z"))))</f>
        <v>Gen Z</v>
      </c>
      <c r="F14" t="s">
        <v>12</v>
      </c>
      <c r="G14" t="s">
        <v>31</v>
      </c>
      <c r="H14">
        <v>125865</v>
      </c>
      <c r="I14" t="str">
        <f>IF(customers[[#This Row],[Income]]&lt;=30000, "Low", IF(customers[[#This Row],[Income]]&lt;=50000,"Medium", IF(customers[[#This Row],[Income]]&lt;=100000,"High","Premium")))</f>
        <v>Premium</v>
      </c>
      <c r="J14" t="s">
        <v>24</v>
      </c>
      <c r="K14" s="1">
        <v>42270</v>
      </c>
      <c r="L14" s="1">
        <f t="shared" ca="1" si="0"/>
        <v>45908</v>
      </c>
      <c r="M14">
        <f ca="1">DATEDIF(customers[[#This Row],[Join_Date]],customers[[#This Row],[Today]],"Y")</f>
        <v>9</v>
      </c>
      <c r="N14">
        <f ca="1">DATEDIF(customers[[#This Row],[Join_Date]], customers[[#This Row],[Today]], "D")</f>
        <v>3638</v>
      </c>
      <c r="O14" s="7" t="str">
        <f ca="1">IF(customers[[#This Row],[Years of Loyalty]]&gt;=8, "Loyal", IF(customers[[#This Row],[Years of Loyalty]]=7,"Legacy", IF(customers[[#This Row],[Years of Loyalty]]&gt;=3,"Emerging", IF(customers[[#This Row],[Years of Loyalty]]&lt;3,"New"))))</f>
        <v>Loyal</v>
      </c>
    </row>
    <row r="15" spans="1:20" x14ac:dyDescent="0.25">
      <c r="A15" t="s">
        <v>277</v>
      </c>
      <c r="B15" t="s">
        <v>278</v>
      </c>
      <c r="C15" t="s">
        <v>17</v>
      </c>
      <c r="D15">
        <v>46</v>
      </c>
      <c r="E15" t="str">
        <f>IF(customers[[#This Row],[Age]]&gt;=61,"Boomer",IF(customers[[#This Row],[Age]]&gt;=44,"Gen X",IF(customers[[#This Row],[Age]]&gt;=28,"Millenials",IF(customers[[#This Row],[Age]]&lt;28,"Gen Z"))))</f>
        <v>Gen X</v>
      </c>
      <c r="F15" t="s">
        <v>34</v>
      </c>
      <c r="G15" t="s">
        <v>13</v>
      </c>
      <c r="H15">
        <v>112241</v>
      </c>
      <c r="I15" t="str">
        <f>IF(customers[[#This Row],[Income]]&lt;=30000, "Low", IF(customers[[#This Row],[Income]]&lt;=50000,"Medium", IF(customers[[#This Row],[Income]]&lt;=100000,"High","Premium")))</f>
        <v>Premium</v>
      </c>
      <c r="J15" t="s">
        <v>20</v>
      </c>
      <c r="K15" s="1">
        <v>42374</v>
      </c>
      <c r="L15" s="1">
        <f t="shared" ca="1" si="0"/>
        <v>45908</v>
      </c>
      <c r="M15">
        <f ca="1">DATEDIF(customers[[#This Row],[Join_Date]],customers[[#This Row],[Today]],"Y")</f>
        <v>9</v>
      </c>
      <c r="N15">
        <f ca="1">DATEDIF(customers[[#This Row],[Join_Date]], customers[[#This Row],[Today]], "D")</f>
        <v>3534</v>
      </c>
      <c r="O15" s="7" t="str">
        <f ca="1">IF(customers[[#This Row],[Years of Loyalty]]&gt;=8, "Loyal", IF(customers[[#This Row],[Years of Loyalty]]=7,"Legacy", IF(customers[[#This Row],[Years of Loyalty]]&gt;=3,"Emerging", IF(customers[[#This Row],[Years of Loyalty]]&lt;3,"New"))))</f>
        <v>Loyal</v>
      </c>
      <c r="R15" t="s">
        <v>1028</v>
      </c>
    </row>
    <row r="16" spans="1:20" x14ac:dyDescent="0.25">
      <c r="A16" t="s">
        <v>329</v>
      </c>
      <c r="B16" t="s">
        <v>330</v>
      </c>
      <c r="C16" t="s">
        <v>11</v>
      </c>
      <c r="D16">
        <v>56</v>
      </c>
      <c r="E16" t="str">
        <f>IF(customers[[#This Row],[Age]]&gt;=61,"Boomer",IF(customers[[#This Row],[Age]]&gt;=44,"Gen X",IF(customers[[#This Row],[Age]]&gt;=28,"Millenials",IF(customers[[#This Row],[Age]]&lt;28,"Gen Z"))))</f>
        <v>Gen X</v>
      </c>
      <c r="F16" t="s">
        <v>30</v>
      </c>
      <c r="G16" t="s">
        <v>42</v>
      </c>
      <c r="H16">
        <v>156156</v>
      </c>
      <c r="I16" t="str">
        <f>IF(customers[[#This Row],[Income]]&lt;=30000, "Low", IF(customers[[#This Row],[Income]]&lt;=50000,"Medium", IF(customers[[#This Row],[Income]]&lt;=100000,"High","Premium")))</f>
        <v>Premium</v>
      </c>
      <c r="J16" t="s">
        <v>20</v>
      </c>
      <c r="K16" s="1">
        <v>42365</v>
      </c>
      <c r="L16" s="1">
        <f t="shared" ca="1" si="0"/>
        <v>45908</v>
      </c>
      <c r="M16">
        <f ca="1">DATEDIF(customers[[#This Row],[Join_Date]],customers[[#This Row],[Today]],"Y")</f>
        <v>9</v>
      </c>
      <c r="N16">
        <f ca="1">DATEDIF(customers[[#This Row],[Join_Date]], customers[[#This Row],[Today]], "D")</f>
        <v>3543</v>
      </c>
      <c r="O16" s="7" t="str">
        <f ca="1">IF(customers[[#This Row],[Years of Loyalty]]&gt;=8, "Loyal", IF(customers[[#This Row],[Years of Loyalty]]=7,"Legacy", IF(customers[[#This Row],[Years of Loyalty]]&gt;=3,"Emerging", IF(customers[[#This Row],[Years of Loyalty]]&lt;3,"New"))))</f>
        <v>Loyal</v>
      </c>
      <c r="R16">
        <f>SUMIF(customers[Customer_Segment],R12,customers[Income])</f>
        <v>32772776</v>
      </c>
      <c r="S16">
        <f>SUMIF(customers[Customer_Segment],S12,customers[Income])</f>
        <v>19081797</v>
      </c>
      <c r="T16">
        <f>SUMIF(customers[Customer_Segment],T12,customers[Income])</f>
        <v>5344838</v>
      </c>
    </row>
    <row r="17" spans="1:19" x14ac:dyDescent="0.25">
      <c r="A17" t="s">
        <v>331</v>
      </c>
      <c r="B17" t="s">
        <v>332</v>
      </c>
      <c r="C17" t="s">
        <v>11</v>
      </c>
      <c r="D17">
        <v>53</v>
      </c>
      <c r="E17" t="str">
        <f>IF(customers[[#This Row],[Age]]&gt;=61,"Boomer",IF(customers[[#This Row],[Age]]&gt;=44,"Gen X",IF(customers[[#This Row],[Age]]&gt;=28,"Millenials",IF(customers[[#This Row],[Age]]&lt;28,"Gen Z"))))</f>
        <v>Gen X</v>
      </c>
      <c r="F17" t="s">
        <v>12</v>
      </c>
      <c r="G17" t="s">
        <v>19</v>
      </c>
      <c r="H17">
        <v>164579</v>
      </c>
      <c r="I17" t="str">
        <f>IF(customers[[#This Row],[Income]]&lt;=30000, "Low", IF(customers[[#This Row],[Income]]&lt;=50000,"Medium", IF(customers[[#This Row],[Income]]&lt;=100000,"High","Premium")))</f>
        <v>Premium</v>
      </c>
      <c r="J17" t="s">
        <v>24</v>
      </c>
      <c r="K17" s="1">
        <v>42280</v>
      </c>
      <c r="L17" s="1">
        <f t="shared" ca="1" si="0"/>
        <v>45908</v>
      </c>
      <c r="M17">
        <f ca="1">DATEDIF(customers[[#This Row],[Join_Date]],customers[[#This Row],[Today]],"Y")</f>
        <v>9</v>
      </c>
      <c r="N17">
        <f ca="1">DATEDIF(customers[[#This Row],[Join_Date]], customers[[#This Row],[Today]], "D")</f>
        <v>3628</v>
      </c>
      <c r="O17" s="7" t="str">
        <f ca="1">IF(customers[[#This Row],[Years of Loyalty]]&gt;=8, "Loyal", IF(customers[[#This Row],[Years of Loyalty]]=7,"Legacy", IF(customers[[#This Row],[Years of Loyalty]]&gt;=3,"Emerging", IF(customers[[#This Row],[Years of Loyalty]]&lt;3,"New"))))</f>
        <v>Loyal</v>
      </c>
    </row>
    <row r="18" spans="1:19" x14ac:dyDescent="0.25">
      <c r="A18" t="s">
        <v>343</v>
      </c>
      <c r="B18" t="s">
        <v>344</v>
      </c>
      <c r="C18" t="s">
        <v>17</v>
      </c>
      <c r="D18">
        <v>71</v>
      </c>
      <c r="E18" t="str">
        <f>IF(customers[[#This Row],[Age]]&gt;=61,"Boomer",IF(customers[[#This Row],[Age]]&gt;=44,"Gen X",IF(customers[[#This Row],[Age]]&gt;=28,"Millenials",IF(customers[[#This Row],[Age]]&lt;28,"Gen Z"))))</f>
        <v>Boomer</v>
      </c>
      <c r="F18" t="s">
        <v>12</v>
      </c>
      <c r="G18" t="s">
        <v>42</v>
      </c>
      <c r="H18">
        <v>83888</v>
      </c>
      <c r="I18" t="str">
        <f>IF(customers[[#This Row],[Income]]&lt;=30000, "Low", IF(customers[[#This Row],[Income]]&lt;=50000,"Medium", IF(customers[[#This Row],[Income]]&lt;=100000,"High","Premium")))</f>
        <v>High</v>
      </c>
      <c r="J18" t="s">
        <v>14</v>
      </c>
      <c r="K18" s="1">
        <v>42314</v>
      </c>
      <c r="L18" s="1">
        <f t="shared" ca="1" si="0"/>
        <v>45908</v>
      </c>
      <c r="M18">
        <f ca="1">DATEDIF(customers[[#This Row],[Join_Date]],customers[[#This Row],[Today]],"Y")</f>
        <v>9</v>
      </c>
      <c r="N18">
        <f ca="1">DATEDIF(customers[[#This Row],[Join_Date]], customers[[#This Row],[Today]], "D")</f>
        <v>3594</v>
      </c>
      <c r="O18" s="7" t="str">
        <f ca="1">IF(customers[[#This Row],[Years of Loyalty]]&gt;=8, "Loyal", IF(customers[[#This Row],[Years of Loyalty]]=7,"Legacy", IF(customers[[#This Row],[Years of Loyalty]]&gt;=3,"Emerging", IF(customers[[#This Row],[Years of Loyalty]]&lt;3,"New"))))</f>
        <v>Loyal</v>
      </c>
      <c r="R18">
        <f>SUM(customers[Income])</f>
        <v>57199411</v>
      </c>
      <c r="S18">
        <f>SUM(R16,S16,T16)</f>
        <v>57199411</v>
      </c>
    </row>
    <row r="19" spans="1:19" x14ac:dyDescent="0.25">
      <c r="A19" t="s">
        <v>347</v>
      </c>
      <c r="B19" t="s">
        <v>348</v>
      </c>
      <c r="C19" t="s">
        <v>11</v>
      </c>
      <c r="D19">
        <v>53</v>
      </c>
      <c r="E19" t="str">
        <f>IF(customers[[#This Row],[Age]]&gt;=61,"Boomer",IF(customers[[#This Row],[Age]]&gt;=44,"Gen X",IF(customers[[#This Row],[Age]]&gt;=28,"Millenials",IF(customers[[#This Row],[Age]]&lt;28,"Gen Z"))))</f>
        <v>Gen X</v>
      </c>
      <c r="F19" t="s">
        <v>12</v>
      </c>
      <c r="G19" t="s">
        <v>42</v>
      </c>
      <c r="H19">
        <v>29077</v>
      </c>
      <c r="I19" t="str">
        <f>IF(customers[[#This Row],[Income]]&lt;=30000, "Low", IF(customers[[#This Row],[Income]]&lt;=50000,"Medium", IF(customers[[#This Row],[Income]]&lt;=100000,"High","Premium")))</f>
        <v>Low</v>
      </c>
      <c r="J19" t="s">
        <v>20</v>
      </c>
      <c r="K19" s="1">
        <v>42248</v>
      </c>
      <c r="L19" s="1">
        <f t="shared" ca="1" si="0"/>
        <v>45908</v>
      </c>
      <c r="M19">
        <f ca="1">DATEDIF(customers[[#This Row],[Join_Date]],customers[[#This Row],[Today]],"Y")</f>
        <v>10</v>
      </c>
      <c r="N19">
        <f ca="1">DATEDIF(customers[[#This Row],[Join_Date]], customers[[#This Row],[Today]], "D")</f>
        <v>3660</v>
      </c>
      <c r="O19" s="7" t="str">
        <f ca="1">IF(customers[[#This Row],[Years of Loyalty]]&gt;=8, "Loyal", IF(customers[[#This Row],[Years of Loyalty]]=7,"Legacy", IF(customers[[#This Row],[Years of Loyalty]]&gt;=3,"Emerging", IF(customers[[#This Row],[Years of Loyalty]]&lt;3,"New"))))</f>
        <v>Loyal</v>
      </c>
    </row>
    <row r="20" spans="1:19" x14ac:dyDescent="0.25">
      <c r="A20" t="s">
        <v>355</v>
      </c>
      <c r="B20" t="s">
        <v>356</v>
      </c>
      <c r="C20" t="s">
        <v>11</v>
      </c>
      <c r="D20">
        <v>27</v>
      </c>
      <c r="E20" t="str">
        <f>IF(customers[[#This Row],[Age]]&gt;=61,"Boomer",IF(customers[[#This Row],[Age]]&gt;=44,"Gen X",IF(customers[[#This Row],[Age]]&gt;=28,"Millenials",IF(customers[[#This Row],[Age]]&lt;28,"Gen Z"))))</f>
        <v>Gen Z</v>
      </c>
      <c r="F20" t="s">
        <v>18</v>
      </c>
      <c r="G20" t="s">
        <v>31</v>
      </c>
      <c r="H20">
        <v>174893</v>
      </c>
      <c r="I20" t="str">
        <f>IF(customers[[#This Row],[Income]]&lt;=30000, "Low", IF(customers[[#This Row],[Income]]&lt;=50000,"Medium", IF(customers[[#This Row],[Income]]&lt;=100000,"High","Premium")))</f>
        <v>Premium</v>
      </c>
      <c r="J20" t="s">
        <v>14</v>
      </c>
      <c r="K20" s="1">
        <v>42431</v>
      </c>
      <c r="L20" s="1">
        <f t="shared" ca="1" si="0"/>
        <v>45908</v>
      </c>
      <c r="M20">
        <f ca="1">DATEDIF(customers[[#This Row],[Join_Date]],customers[[#This Row],[Today]],"Y")</f>
        <v>9</v>
      </c>
      <c r="N20">
        <f ca="1">DATEDIF(customers[[#This Row],[Join_Date]], customers[[#This Row],[Today]], "D")</f>
        <v>3477</v>
      </c>
      <c r="O20" s="7" t="str">
        <f ca="1">IF(customers[[#This Row],[Years of Loyalty]]&gt;=8, "Loyal", IF(customers[[#This Row],[Years of Loyalty]]=7,"Legacy", IF(customers[[#This Row],[Years of Loyalty]]&gt;=3,"Emerging", IF(customers[[#This Row],[Years of Loyalty]]&lt;3,"New"))))</f>
        <v>Loyal</v>
      </c>
    </row>
    <row r="21" spans="1:19" x14ac:dyDescent="0.25">
      <c r="A21" t="s">
        <v>365</v>
      </c>
      <c r="B21" t="s">
        <v>366</v>
      </c>
      <c r="C21" t="s">
        <v>17</v>
      </c>
      <c r="D21">
        <v>22</v>
      </c>
      <c r="E21" t="str">
        <f>IF(customers[[#This Row],[Age]]&gt;=61,"Boomer",IF(customers[[#This Row],[Age]]&gt;=44,"Gen X",IF(customers[[#This Row],[Age]]&gt;=28,"Millenials",IF(customers[[#This Row],[Age]]&lt;28,"Gen Z"))))</f>
        <v>Gen Z</v>
      </c>
      <c r="F21" t="s">
        <v>30</v>
      </c>
      <c r="G21" t="s">
        <v>13</v>
      </c>
      <c r="H21">
        <v>97475</v>
      </c>
      <c r="I21" t="str">
        <f>IF(customers[[#This Row],[Income]]&lt;=30000, "Low", IF(customers[[#This Row],[Income]]&lt;=50000,"Medium", IF(customers[[#This Row],[Income]]&lt;=100000,"High","Premium")))</f>
        <v>High</v>
      </c>
      <c r="J21" t="s">
        <v>14</v>
      </c>
      <c r="K21" s="1">
        <v>42532</v>
      </c>
      <c r="L21" s="1">
        <f t="shared" ca="1" si="0"/>
        <v>45908</v>
      </c>
      <c r="M21">
        <f ca="1">DATEDIF(customers[[#This Row],[Join_Date]],customers[[#This Row],[Today]],"Y")</f>
        <v>9</v>
      </c>
      <c r="N21">
        <f ca="1">DATEDIF(customers[[#This Row],[Join_Date]], customers[[#This Row],[Today]], "D")</f>
        <v>3376</v>
      </c>
      <c r="O21" s="7" t="str">
        <f ca="1">IF(customers[[#This Row],[Years of Loyalty]]&gt;=8, "Loyal", IF(customers[[#This Row],[Years of Loyalty]]=7,"Legacy", IF(customers[[#This Row],[Years of Loyalty]]&gt;=3,"Emerging", IF(customers[[#This Row],[Years of Loyalty]]&lt;3,"New"))))</f>
        <v>Loyal</v>
      </c>
    </row>
    <row r="22" spans="1:19" x14ac:dyDescent="0.25">
      <c r="A22" t="s">
        <v>375</v>
      </c>
      <c r="B22" t="s">
        <v>376</v>
      </c>
      <c r="C22" t="s">
        <v>17</v>
      </c>
      <c r="D22">
        <v>33</v>
      </c>
      <c r="E22" t="str">
        <f>IF(customers[[#This Row],[Age]]&gt;=61,"Boomer",IF(customers[[#This Row],[Age]]&gt;=44,"Gen X",IF(customers[[#This Row],[Age]]&gt;=28,"Millenials",IF(customers[[#This Row],[Age]]&lt;28,"Gen Z"))))</f>
        <v>Millenials</v>
      </c>
      <c r="F22" t="s">
        <v>12</v>
      </c>
      <c r="G22" t="s">
        <v>13</v>
      </c>
      <c r="H22">
        <v>77372</v>
      </c>
      <c r="I22" t="str">
        <f>IF(customers[[#This Row],[Income]]&lt;=30000, "Low", IF(customers[[#This Row],[Income]]&lt;=50000,"Medium", IF(customers[[#This Row],[Income]]&lt;=100000,"High","Premium")))</f>
        <v>High</v>
      </c>
      <c r="J22" t="s">
        <v>14</v>
      </c>
      <c r="K22" s="1">
        <v>42292</v>
      </c>
      <c r="L22" s="1">
        <f t="shared" ca="1" si="0"/>
        <v>45908</v>
      </c>
      <c r="M22">
        <f ca="1">DATEDIF(customers[[#This Row],[Join_Date]],customers[[#This Row],[Today]],"Y")</f>
        <v>9</v>
      </c>
      <c r="N22">
        <f ca="1">DATEDIF(customers[[#This Row],[Join_Date]], customers[[#This Row],[Today]], "D")</f>
        <v>3616</v>
      </c>
      <c r="O22" s="7" t="str">
        <f ca="1">IF(customers[[#This Row],[Years of Loyalty]]&gt;=8, "Loyal", IF(customers[[#This Row],[Years of Loyalty]]=7,"Legacy", IF(customers[[#This Row],[Years of Loyalty]]&gt;=3,"Emerging", IF(customers[[#This Row],[Years of Loyalty]]&lt;3,"New"))))</f>
        <v>Loyal</v>
      </c>
    </row>
    <row r="23" spans="1:19" x14ac:dyDescent="0.25">
      <c r="A23" t="s">
        <v>385</v>
      </c>
      <c r="B23" t="s">
        <v>386</v>
      </c>
      <c r="C23" t="s">
        <v>11</v>
      </c>
      <c r="D23">
        <v>49</v>
      </c>
      <c r="E23" t="str">
        <f>IF(customers[[#This Row],[Age]]&gt;=61,"Boomer",IF(customers[[#This Row],[Age]]&gt;=44,"Gen X",IF(customers[[#This Row],[Age]]&gt;=28,"Millenials",IF(customers[[#This Row],[Age]]&lt;28,"Gen Z"))))</f>
        <v>Gen X</v>
      </c>
      <c r="F23" t="s">
        <v>18</v>
      </c>
      <c r="G23" t="s">
        <v>19</v>
      </c>
      <c r="H23">
        <v>113106</v>
      </c>
      <c r="I23" t="str">
        <f>IF(customers[[#This Row],[Income]]&lt;=30000, "Low", IF(customers[[#This Row],[Income]]&lt;=50000,"Medium", IF(customers[[#This Row],[Income]]&lt;=100000,"High","Premium")))</f>
        <v>Premium</v>
      </c>
      <c r="J23" t="s">
        <v>14</v>
      </c>
      <c r="K23" s="1">
        <v>42387</v>
      </c>
      <c r="L23" s="1">
        <f t="shared" ca="1" si="0"/>
        <v>45908</v>
      </c>
      <c r="M23">
        <f ca="1">DATEDIF(customers[[#This Row],[Join_Date]],customers[[#This Row],[Today]],"Y")</f>
        <v>9</v>
      </c>
      <c r="N23">
        <f ca="1">DATEDIF(customers[[#This Row],[Join_Date]], customers[[#This Row],[Today]], "D")</f>
        <v>3521</v>
      </c>
      <c r="O23" s="7" t="str">
        <f ca="1">IF(customers[[#This Row],[Years of Loyalty]]&gt;=8, "Loyal", IF(customers[[#This Row],[Years of Loyalty]]=7,"Legacy", IF(customers[[#This Row],[Years of Loyalty]]&gt;=3,"Emerging", IF(customers[[#This Row],[Years of Loyalty]]&lt;3,"New"))))</f>
        <v>Loyal</v>
      </c>
    </row>
    <row r="24" spans="1:19" x14ac:dyDescent="0.25">
      <c r="A24" t="s">
        <v>413</v>
      </c>
      <c r="B24" t="s">
        <v>414</v>
      </c>
      <c r="C24" t="s">
        <v>11</v>
      </c>
      <c r="D24">
        <v>18</v>
      </c>
      <c r="E24" t="str">
        <f>IF(customers[[#This Row],[Age]]&gt;=61,"Boomer",IF(customers[[#This Row],[Age]]&gt;=44,"Gen X",IF(customers[[#This Row],[Age]]&gt;=28,"Millenials",IF(customers[[#This Row],[Age]]&lt;28,"Gen Z"))))</f>
        <v>Gen Z</v>
      </c>
      <c r="F24" t="s">
        <v>18</v>
      </c>
      <c r="G24" t="s">
        <v>13</v>
      </c>
      <c r="H24">
        <v>168554</v>
      </c>
      <c r="I24" t="str">
        <f>IF(customers[[#This Row],[Income]]&lt;=30000, "Low", IF(customers[[#This Row],[Income]]&lt;=50000,"Medium", IF(customers[[#This Row],[Income]]&lt;=100000,"High","Premium")))</f>
        <v>Premium</v>
      </c>
      <c r="J24" t="s">
        <v>20</v>
      </c>
      <c r="K24" s="1">
        <v>42269</v>
      </c>
      <c r="L24" s="1">
        <f t="shared" ca="1" si="0"/>
        <v>45908</v>
      </c>
      <c r="M24">
        <f ca="1">DATEDIF(customers[[#This Row],[Join_Date]],customers[[#This Row],[Today]],"Y")</f>
        <v>9</v>
      </c>
      <c r="N24">
        <f ca="1">DATEDIF(customers[[#This Row],[Join_Date]], customers[[#This Row],[Today]], "D")</f>
        <v>3639</v>
      </c>
      <c r="O24" s="7" t="str">
        <f ca="1">IF(customers[[#This Row],[Years of Loyalty]]&gt;=8, "Loyal", IF(customers[[#This Row],[Years of Loyalty]]=7,"Legacy", IF(customers[[#This Row],[Years of Loyalty]]&gt;=3,"Emerging", IF(customers[[#This Row],[Years of Loyalty]]&lt;3,"New"))))</f>
        <v>Loyal</v>
      </c>
    </row>
    <row r="25" spans="1:19" x14ac:dyDescent="0.25">
      <c r="A25" t="s">
        <v>417</v>
      </c>
      <c r="B25" t="s">
        <v>418</v>
      </c>
      <c r="C25" t="s">
        <v>17</v>
      </c>
      <c r="D25">
        <v>57</v>
      </c>
      <c r="E25" t="str">
        <f>IF(customers[[#This Row],[Age]]&gt;=61,"Boomer",IF(customers[[#This Row],[Age]]&gt;=44,"Gen X",IF(customers[[#This Row],[Age]]&gt;=28,"Millenials",IF(customers[[#This Row],[Age]]&lt;28,"Gen Z"))))</f>
        <v>Gen X</v>
      </c>
      <c r="F25" t="s">
        <v>30</v>
      </c>
      <c r="G25" t="s">
        <v>13</v>
      </c>
      <c r="H25">
        <v>98797</v>
      </c>
      <c r="I25" t="str">
        <f>IF(customers[[#This Row],[Income]]&lt;=30000, "Low", IF(customers[[#This Row],[Income]]&lt;=50000,"Medium", IF(customers[[#This Row],[Income]]&lt;=100000,"High","Premium")))</f>
        <v>High</v>
      </c>
      <c r="J25" t="s">
        <v>24</v>
      </c>
      <c r="K25" s="1">
        <v>42402</v>
      </c>
      <c r="L25" s="1">
        <f t="shared" ca="1" si="0"/>
        <v>45908</v>
      </c>
      <c r="M25">
        <f ca="1">DATEDIF(customers[[#This Row],[Join_Date]],customers[[#This Row],[Today]],"Y")</f>
        <v>9</v>
      </c>
      <c r="N25">
        <f ca="1">DATEDIF(customers[[#This Row],[Join_Date]], customers[[#This Row],[Today]], "D")</f>
        <v>3506</v>
      </c>
      <c r="O25" s="7" t="str">
        <f ca="1">IF(customers[[#This Row],[Years of Loyalty]]&gt;=8, "Loyal", IF(customers[[#This Row],[Years of Loyalty]]=7,"Legacy", IF(customers[[#This Row],[Years of Loyalty]]&gt;=3,"Emerging", IF(customers[[#This Row],[Years of Loyalty]]&lt;3,"New"))))</f>
        <v>Loyal</v>
      </c>
    </row>
    <row r="26" spans="1:19" x14ac:dyDescent="0.25">
      <c r="A26" t="s">
        <v>431</v>
      </c>
      <c r="B26" t="s">
        <v>432</v>
      </c>
      <c r="C26" t="s">
        <v>11</v>
      </c>
      <c r="D26">
        <v>48</v>
      </c>
      <c r="E26" t="str">
        <f>IF(customers[[#This Row],[Age]]&gt;=61,"Boomer",IF(customers[[#This Row],[Age]]&gt;=44,"Gen X",IF(customers[[#This Row],[Age]]&gt;=28,"Millenials",IF(customers[[#This Row],[Age]]&lt;28,"Gen Z"))))</f>
        <v>Gen X</v>
      </c>
      <c r="F26" t="s">
        <v>12</v>
      </c>
      <c r="G26" t="s">
        <v>42</v>
      </c>
      <c r="H26">
        <v>53756</v>
      </c>
      <c r="I26" t="str">
        <f>IF(customers[[#This Row],[Income]]&lt;=30000, "Low", IF(customers[[#This Row],[Income]]&lt;=50000,"Medium", IF(customers[[#This Row],[Income]]&lt;=100000,"High","Premium")))</f>
        <v>High</v>
      </c>
      <c r="J26" t="s">
        <v>20</v>
      </c>
      <c r="K26" s="1">
        <v>42533</v>
      </c>
      <c r="L26" s="1">
        <f t="shared" ca="1" si="0"/>
        <v>45908</v>
      </c>
      <c r="M26">
        <f ca="1">DATEDIF(customers[[#This Row],[Join_Date]],customers[[#This Row],[Today]],"Y")</f>
        <v>9</v>
      </c>
      <c r="N26">
        <f ca="1">DATEDIF(customers[[#This Row],[Join_Date]], customers[[#This Row],[Today]], "D")</f>
        <v>3375</v>
      </c>
      <c r="O26" s="7" t="str">
        <f ca="1">IF(customers[[#This Row],[Years of Loyalty]]&gt;=8, "Loyal", IF(customers[[#This Row],[Years of Loyalty]]=7,"Legacy", IF(customers[[#This Row],[Years of Loyalty]]&gt;=3,"Emerging", IF(customers[[#This Row],[Years of Loyalty]]&lt;3,"New"))))</f>
        <v>Loyal</v>
      </c>
    </row>
    <row r="27" spans="1:19" x14ac:dyDescent="0.25">
      <c r="A27" t="s">
        <v>455</v>
      </c>
      <c r="B27" t="s">
        <v>456</v>
      </c>
      <c r="C27" t="s">
        <v>11</v>
      </c>
      <c r="D27">
        <v>27</v>
      </c>
      <c r="E27" t="str">
        <f>IF(customers[[#This Row],[Age]]&gt;=61,"Boomer",IF(customers[[#This Row],[Age]]&gt;=44,"Gen X",IF(customers[[#This Row],[Age]]&gt;=28,"Millenials",IF(customers[[#This Row],[Age]]&lt;28,"Gen Z"))))</f>
        <v>Gen Z</v>
      </c>
      <c r="F27" t="s">
        <v>30</v>
      </c>
      <c r="G27" t="s">
        <v>27</v>
      </c>
      <c r="H27">
        <v>153052</v>
      </c>
      <c r="I27" t="str">
        <f>IF(customers[[#This Row],[Income]]&lt;=30000, "Low", IF(customers[[#This Row],[Income]]&lt;=50000,"Medium", IF(customers[[#This Row],[Income]]&lt;=100000,"High","Premium")))</f>
        <v>Premium</v>
      </c>
      <c r="J27" t="s">
        <v>14</v>
      </c>
      <c r="K27" s="1">
        <v>42311</v>
      </c>
      <c r="L27" s="1">
        <f t="shared" ca="1" si="0"/>
        <v>45908</v>
      </c>
      <c r="M27">
        <f ca="1">DATEDIF(customers[[#This Row],[Join_Date]],customers[[#This Row],[Today]],"Y")</f>
        <v>9</v>
      </c>
      <c r="N27">
        <f ca="1">DATEDIF(customers[[#This Row],[Join_Date]], customers[[#This Row],[Today]], "D")</f>
        <v>3597</v>
      </c>
      <c r="O27" s="7" t="str">
        <f ca="1">IF(customers[[#This Row],[Years of Loyalty]]&gt;=8, "Loyal", IF(customers[[#This Row],[Years of Loyalty]]=7,"Legacy", IF(customers[[#This Row],[Years of Loyalty]]&gt;=3,"Emerging", IF(customers[[#This Row],[Years of Loyalty]]&lt;3,"New"))))</f>
        <v>Loyal</v>
      </c>
    </row>
    <row r="28" spans="1:19" x14ac:dyDescent="0.25">
      <c r="A28" t="s">
        <v>459</v>
      </c>
      <c r="B28" t="s">
        <v>460</v>
      </c>
      <c r="C28" t="s">
        <v>11</v>
      </c>
      <c r="D28">
        <v>51</v>
      </c>
      <c r="E28" t="str">
        <f>IF(customers[[#This Row],[Age]]&gt;=61,"Boomer",IF(customers[[#This Row],[Age]]&gt;=44,"Gen X",IF(customers[[#This Row],[Age]]&gt;=28,"Millenials",IF(customers[[#This Row],[Age]]&lt;28,"Gen Z"))))</f>
        <v>Gen X</v>
      </c>
      <c r="F28" t="s">
        <v>18</v>
      </c>
      <c r="G28" t="s">
        <v>31</v>
      </c>
      <c r="H28">
        <v>46431</v>
      </c>
      <c r="I28" t="str">
        <f>IF(customers[[#This Row],[Income]]&lt;=30000, "Low", IF(customers[[#This Row],[Income]]&lt;=50000,"Medium", IF(customers[[#This Row],[Income]]&lt;=100000,"High","Premium")))</f>
        <v>Medium</v>
      </c>
      <c r="J28" t="s">
        <v>24</v>
      </c>
      <c r="K28" s="1">
        <v>42586</v>
      </c>
      <c r="L28" s="1">
        <f t="shared" ca="1" si="0"/>
        <v>45908</v>
      </c>
      <c r="M28">
        <f ca="1">DATEDIF(customers[[#This Row],[Join_Date]],customers[[#This Row],[Today]],"Y")</f>
        <v>9</v>
      </c>
      <c r="N28">
        <f ca="1">DATEDIF(customers[[#This Row],[Join_Date]], customers[[#This Row],[Today]], "D")</f>
        <v>3322</v>
      </c>
      <c r="O28" s="7" t="str">
        <f ca="1">IF(customers[[#This Row],[Years of Loyalty]]&gt;=8, "Loyal", IF(customers[[#This Row],[Years of Loyalty]]=7,"Legacy", IF(customers[[#This Row],[Years of Loyalty]]&gt;=3,"Emerging", IF(customers[[#This Row],[Years of Loyalty]]&lt;3,"New"))))</f>
        <v>Loyal</v>
      </c>
    </row>
    <row r="29" spans="1:19" x14ac:dyDescent="0.25">
      <c r="A29" t="s">
        <v>469</v>
      </c>
      <c r="B29" t="s">
        <v>470</v>
      </c>
      <c r="C29" t="s">
        <v>17</v>
      </c>
      <c r="D29">
        <v>70</v>
      </c>
      <c r="E29" t="str">
        <f>IF(customers[[#This Row],[Age]]&gt;=61,"Boomer",IF(customers[[#This Row],[Age]]&gt;=44,"Gen X",IF(customers[[#This Row],[Age]]&gt;=28,"Millenials",IF(customers[[#This Row],[Age]]&lt;28,"Gen Z"))))</f>
        <v>Boomer</v>
      </c>
      <c r="F29" t="s">
        <v>30</v>
      </c>
      <c r="G29" t="s">
        <v>19</v>
      </c>
      <c r="H29">
        <v>174091</v>
      </c>
      <c r="I29" t="str">
        <f>IF(customers[[#This Row],[Income]]&lt;=30000, "Low", IF(customers[[#This Row],[Income]]&lt;=50000,"Medium", IF(customers[[#This Row],[Income]]&lt;=100000,"High","Premium")))</f>
        <v>Premium</v>
      </c>
      <c r="J29" t="s">
        <v>20</v>
      </c>
      <c r="K29" s="1">
        <v>42378</v>
      </c>
      <c r="L29" s="1">
        <f t="shared" ca="1" si="0"/>
        <v>45908</v>
      </c>
      <c r="M29">
        <f ca="1">DATEDIF(customers[[#This Row],[Join_Date]],customers[[#This Row],[Today]],"Y")</f>
        <v>9</v>
      </c>
      <c r="N29">
        <f ca="1">DATEDIF(customers[[#This Row],[Join_Date]], customers[[#This Row],[Today]], "D")</f>
        <v>3530</v>
      </c>
      <c r="O29" s="7" t="str">
        <f ca="1">IF(customers[[#This Row],[Years of Loyalty]]&gt;=8, "Loyal", IF(customers[[#This Row],[Years of Loyalty]]=7,"Legacy", IF(customers[[#This Row],[Years of Loyalty]]&gt;=3,"Emerging", IF(customers[[#This Row],[Years of Loyalty]]&lt;3,"New"))))</f>
        <v>Loyal</v>
      </c>
    </row>
    <row r="30" spans="1:19" x14ac:dyDescent="0.25">
      <c r="A30" t="s">
        <v>551</v>
      </c>
      <c r="B30" t="s">
        <v>552</v>
      </c>
      <c r="C30" t="s">
        <v>11</v>
      </c>
      <c r="D30">
        <v>42</v>
      </c>
      <c r="E30" t="str">
        <f>IF(customers[[#This Row],[Age]]&gt;=61,"Boomer",IF(customers[[#This Row],[Age]]&gt;=44,"Gen X",IF(customers[[#This Row],[Age]]&gt;=28,"Millenials",IF(customers[[#This Row],[Age]]&lt;28,"Gen Z"))))</f>
        <v>Millenials</v>
      </c>
      <c r="F30" t="s">
        <v>18</v>
      </c>
      <c r="G30" t="s">
        <v>37</v>
      </c>
      <c r="H30">
        <v>180081</v>
      </c>
      <c r="I30" t="str">
        <f>IF(customers[[#This Row],[Income]]&lt;=30000, "Low", IF(customers[[#This Row],[Income]]&lt;=50000,"Medium", IF(customers[[#This Row],[Income]]&lt;=100000,"High","Premium")))</f>
        <v>Premium</v>
      </c>
      <c r="J30" t="s">
        <v>14</v>
      </c>
      <c r="K30" s="1">
        <v>42297</v>
      </c>
      <c r="L30" s="1">
        <f t="shared" ca="1" si="0"/>
        <v>45908</v>
      </c>
      <c r="M30">
        <f ca="1">DATEDIF(customers[[#This Row],[Join_Date]],customers[[#This Row],[Today]],"Y")</f>
        <v>9</v>
      </c>
      <c r="N30">
        <f ca="1">DATEDIF(customers[[#This Row],[Join_Date]], customers[[#This Row],[Today]], "D")</f>
        <v>3611</v>
      </c>
      <c r="O30" s="7" t="str">
        <f ca="1">IF(customers[[#This Row],[Years of Loyalty]]&gt;=8, "Loyal", IF(customers[[#This Row],[Years of Loyalty]]=7,"Legacy", IF(customers[[#This Row],[Years of Loyalty]]&gt;=3,"Emerging", IF(customers[[#This Row],[Years of Loyalty]]&lt;3,"New"))))</f>
        <v>Loyal</v>
      </c>
    </row>
    <row r="31" spans="1:19" x14ac:dyDescent="0.25">
      <c r="A31" t="s">
        <v>591</v>
      </c>
      <c r="B31" t="s">
        <v>592</v>
      </c>
      <c r="C31" t="s">
        <v>11</v>
      </c>
      <c r="D31">
        <v>22</v>
      </c>
      <c r="E31" t="str">
        <f>IF(customers[[#This Row],[Age]]&gt;=61,"Boomer",IF(customers[[#This Row],[Age]]&gt;=44,"Gen X",IF(customers[[#This Row],[Age]]&gt;=28,"Millenials",IF(customers[[#This Row],[Age]]&lt;28,"Gen Z"))))</f>
        <v>Gen Z</v>
      </c>
      <c r="F31" t="s">
        <v>12</v>
      </c>
      <c r="G31" t="s">
        <v>19</v>
      </c>
      <c r="H31">
        <v>68787</v>
      </c>
      <c r="I31" t="str">
        <f>IF(customers[[#This Row],[Income]]&lt;=30000, "Low", IF(customers[[#This Row],[Income]]&lt;=50000,"Medium", IF(customers[[#This Row],[Income]]&lt;=100000,"High","Premium")))</f>
        <v>High</v>
      </c>
      <c r="J31" t="s">
        <v>14</v>
      </c>
      <c r="K31" s="1">
        <v>42305</v>
      </c>
      <c r="L31" s="1">
        <f t="shared" ca="1" si="0"/>
        <v>45908</v>
      </c>
      <c r="M31">
        <f ca="1">DATEDIF(customers[[#This Row],[Join_Date]],customers[[#This Row],[Today]],"Y")</f>
        <v>9</v>
      </c>
      <c r="N31">
        <f ca="1">DATEDIF(customers[[#This Row],[Join_Date]], customers[[#This Row],[Today]], "D")</f>
        <v>3603</v>
      </c>
      <c r="O31" s="7" t="str">
        <f ca="1">IF(customers[[#This Row],[Years of Loyalty]]&gt;=8, "Loyal", IF(customers[[#This Row],[Years of Loyalty]]=7,"Legacy", IF(customers[[#This Row],[Years of Loyalty]]&gt;=3,"Emerging", IF(customers[[#This Row],[Years of Loyalty]]&lt;3,"New"))))</f>
        <v>Loyal</v>
      </c>
    </row>
    <row r="32" spans="1:19" x14ac:dyDescent="0.25">
      <c r="A32" t="s">
        <v>613</v>
      </c>
      <c r="B32" t="s">
        <v>614</v>
      </c>
      <c r="C32" t="s">
        <v>17</v>
      </c>
      <c r="D32">
        <v>56</v>
      </c>
      <c r="E32" t="str">
        <f>IF(customers[[#This Row],[Age]]&gt;=61,"Boomer",IF(customers[[#This Row],[Age]]&gt;=44,"Gen X",IF(customers[[#This Row],[Age]]&gt;=28,"Millenials",IF(customers[[#This Row],[Age]]&lt;28,"Gen Z"))))</f>
        <v>Gen X</v>
      </c>
      <c r="F32" t="s">
        <v>34</v>
      </c>
      <c r="G32" t="s">
        <v>31</v>
      </c>
      <c r="H32">
        <v>132755</v>
      </c>
      <c r="I32" t="str">
        <f>IF(customers[[#This Row],[Income]]&lt;=30000, "Low", IF(customers[[#This Row],[Income]]&lt;=50000,"Medium", IF(customers[[#This Row],[Income]]&lt;=100000,"High","Premium")))</f>
        <v>Premium</v>
      </c>
      <c r="J32" t="s">
        <v>14</v>
      </c>
      <c r="K32" s="1">
        <v>42510</v>
      </c>
      <c r="L32" s="1">
        <f t="shared" ca="1" si="0"/>
        <v>45908</v>
      </c>
      <c r="M32">
        <f ca="1">DATEDIF(customers[[#This Row],[Join_Date]],customers[[#This Row],[Today]],"Y")</f>
        <v>9</v>
      </c>
      <c r="N32">
        <f ca="1">DATEDIF(customers[[#This Row],[Join_Date]], customers[[#This Row],[Today]], "D")</f>
        <v>3398</v>
      </c>
      <c r="O32" s="7" t="str">
        <f ca="1">IF(customers[[#This Row],[Years of Loyalty]]&gt;=8, "Loyal", IF(customers[[#This Row],[Years of Loyalty]]=7,"Legacy", IF(customers[[#This Row],[Years of Loyalty]]&gt;=3,"Emerging", IF(customers[[#This Row],[Years of Loyalty]]&lt;3,"New"))))</f>
        <v>Loyal</v>
      </c>
    </row>
    <row r="33" spans="1:15" x14ac:dyDescent="0.25">
      <c r="A33" t="s">
        <v>637</v>
      </c>
      <c r="B33" t="s">
        <v>638</v>
      </c>
      <c r="C33" t="s">
        <v>17</v>
      </c>
      <c r="D33">
        <v>28</v>
      </c>
      <c r="E33" t="str">
        <f>IF(customers[[#This Row],[Age]]&gt;=61,"Boomer",IF(customers[[#This Row],[Age]]&gt;=44,"Gen X",IF(customers[[#This Row],[Age]]&gt;=28,"Millenials",IF(customers[[#This Row],[Age]]&lt;28,"Gen Z"))))</f>
        <v>Millenials</v>
      </c>
      <c r="F33" t="s">
        <v>30</v>
      </c>
      <c r="G33" t="s">
        <v>23</v>
      </c>
      <c r="H33">
        <v>82768</v>
      </c>
      <c r="I33" t="str">
        <f>IF(customers[[#This Row],[Income]]&lt;=30000, "Low", IF(customers[[#This Row],[Income]]&lt;=50000,"Medium", IF(customers[[#This Row],[Income]]&lt;=100000,"High","Premium")))</f>
        <v>High</v>
      </c>
      <c r="J33" t="s">
        <v>14</v>
      </c>
      <c r="K33" s="1">
        <v>42293</v>
      </c>
      <c r="L33" s="1">
        <f t="shared" ca="1" si="0"/>
        <v>45908</v>
      </c>
      <c r="M33">
        <f ca="1">DATEDIF(customers[[#This Row],[Join_Date]],customers[[#This Row],[Today]],"Y")</f>
        <v>9</v>
      </c>
      <c r="N33">
        <f ca="1">DATEDIF(customers[[#This Row],[Join_Date]], customers[[#This Row],[Today]], "D")</f>
        <v>3615</v>
      </c>
      <c r="O33" s="7" t="str">
        <f ca="1">IF(customers[[#This Row],[Years of Loyalty]]&gt;=8, "Loyal", IF(customers[[#This Row],[Years of Loyalty]]=7,"Legacy", IF(customers[[#This Row],[Years of Loyalty]]&gt;=3,"Emerging", IF(customers[[#This Row],[Years of Loyalty]]&lt;3,"New"))))</f>
        <v>Loyal</v>
      </c>
    </row>
    <row r="34" spans="1:15" x14ac:dyDescent="0.25">
      <c r="A34" t="s">
        <v>641</v>
      </c>
      <c r="B34" t="s">
        <v>642</v>
      </c>
      <c r="C34" t="s">
        <v>17</v>
      </c>
      <c r="D34">
        <v>64</v>
      </c>
      <c r="E34" t="str">
        <f>IF(customers[[#This Row],[Age]]&gt;=61,"Boomer",IF(customers[[#This Row],[Age]]&gt;=44,"Gen X",IF(customers[[#This Row],[Age]]&gt;=28,"Millenials",IF(customers[[#This Row],[Age]]&lt;28,"Gen Z"))))</f>
        <v>Boomer</v>
      </c>
      <c r="F34" t="s">
        <v>30</v>
      </c>
      <c r="G34" t="s">
        <v>27</v>
      </c>
      <c r="H34">
        <v>91626</v>
      </c>
      <c r="I34" t="str">
        <f>IF(customers[[#This Row],[Income]]&lt;=30000, "Low", IF(customers[[#This Row],[Income]]&lt;=50000,"Medium", IF(customers[[#This Row],[Income]]&lt;=100000,"High","Premium")))</f>
        <v>High</v>
      </c>
      <c r="J34" t="s">
        <v>14</v>
      </c>
      <c r="K34" s="1">
        <v>42506</v>
      </c>
      <c r="L34" s="1">
        <f t="shared" ca="1" si="0"/>
        <v>45908</v>
      </c>
      <c r="M34">
        <f ca="1">DATEDIF(customers[[#This Row],[Join_Date]],customers[[#This Row],[Today]],"Y")</f>
        <v>9</v>
      </c>
      <c r="N34">
        <f ca="1">DATEDIF(customers[[#This Row],[Join_Date]], customers[[#This Row],[Today]], "D")</f>
        <v>3402</v>
      </c>
      <c r="O34" s="7" t="str">
        <f ca="1">IF(customers[[#This Row],[Years of Loyalty]]&gt;=8, "Loyal", IF(customers[[#This Row],[Years of Loyalty]]=7,"Legacy", IF(customers[[#This Row],[Years of Loyalty]]&gt;=3,"Emerging", IF(customers[[#This Row],[Years of Loyalty]]&lt;3,"New"))))</f>
        <v>Loyal</v>
      </c>
    </row>
    <row r="35" spans="1:15" x14ac:dyDescent="0.25">
      <c r="A35" t="s">
        <v>659</v>
      </c>
      <c r="B35" t="s">
        <v>660</v>
      </c>
      <c r="C35" t="s">
        <v>11</v>
      </c>
      <c r="D35">
        <v>30</v>
      </c>
      <c r="E35" t="str">
        <f>IF(customers[[#This Row],[Age]]&gt;=61,"Boomer",IF(customers[[#This Row],[Age]]&gt;=44,"Gen X",IF(customers[[#This Row],[Age]]&gt;=28,"Millenials",IF(customers[[#This Row],[Age]]&lt;28,"Gen Z"))))</f>
        <v>Millenials</v>
      </c>
      <c r="F35" t="s">
        <v>18</v>
      </c>
      <c r="G35" t="s">
        <v>23</v>
      </c>
      <c r="H35">
        <v>110827</v>
      </c>
      <c r="I35" t="str">
        <f>IF(customers[[#This Row],[Income]]&lt;=30000, "Low", IF(customers[[#This Row],[Income]]&lt;=50000,"Medium", IF(customers[[#This Row],[Income]]&lt;=100000,"High","Premium")))</f>
        <v>Premium</v>
      </c>
      <c r="J35" t="s">
        <v>20</v>
      </c>
      <c r="K35" s="1">
        <v>42381</v>
      </c>
      <c r="L35" s="1">
        <f t="shared" ca="1" si="0"/>
        <v>45908</v>
      </c>
      <c r="M35">
        <f ca="1">DATEDIF(customers[[#This Row],[Join_Date]],customers[[#This Row],[Today]],"Y")</f>
        <v>9</v>
      </c>
      <c r="N35">
        <f ca="1">DATEDIF(customers[[#This Row],[Join_Date]], customers[[#This Row],[Today]], "D")</f>
        <v>3527</v>
      </c>
      <c r="O35" s="7" t="str">
        <f ca="1">IF(customers[[#This Row],[Years of Loyalty]]&gt;=8, "Loyal", IF(customers[[#This Row],[Years of Loyalty]]=7,"Legacy", IF(customers[[#This Row],[Years of Loyalty]]&gt;=3,"Emerging", IF(customers[[#This Row],[Years of Loyalty]]&lt;3,"New"))))</f>
        <v>Loyal</v>
      </c>
    </row>
    <row r="36" spans="1:15" x14ac:dyDescent="0.25">
      <c r="A36" t="s">
        <v>689</v>
      </c>
      <c r="B36" t="s">
        <v>690</v>
      </c>
      <c r="C36" t="s">
        <v>17</v>
      </c>
      <c r="D36">
        <v>18</v>
      </c>
      <c r="E36" t="str">
        <f>IF(customers[[#This Row],[Age]]&gt;=61,"Boomer",IF(customers[[#This Row],[Age]]&gt;=44,"Gen X",IF(customers[[#This Row],[Age]]&gt;=28,"Millenials",IF(customers[[#This Row],[Age]]&lt;28,"Gen Z"))))</f>
        <v>Gen Z</v>
      </c>
      <c r="F36" t="s">
        <v>34</v>
      </c>
      <c r="G36" t="s">
        <v>37</v>
      </c>
      <c r="H36">
        <v>53662</v>
      </c>
      <c r="I36" t="str">
        <f>IF(customers[[#This Row],[Income]]&lt;=30000, "Low", IF(customers[[#This Row],[Income]]&lt;=50000,"Medium", IF(customers[[#This Row],[Income]]&lt;=100000,"High","Premium")))</f>
        <v>High</v>
      </c>
      <c r="J36" t="s">
        <v>14</v>
      </c>
      <c r="K36" s="1">
        <v>42347</v>
      </c>
      <c r="L36" s="1">
        <f t="shared" ca="1" si="0"/>
        <v>45908</v>
      </c>
      <c r="M36">
        <f ca="1">DATEDIF(customers[[#This Row],[Join_Date]],customers[[#This Row],[Today]],"Y")</f>
        <v>9</v>
      </c>
      <c r="N36">
        <f ca="1">DATEDIF(customers[[#This Row],[Join_Date]], customers[[#This Row],[Today]], "D")</f>
        <v>3561</v>
      </c>
      <c r="O36" s="7" t="str">
        <f ca="1">IF(customers[[#This Row],[Years of Loyalty]]&gt;=8, "Loyal", IF(customers[[#This Row],[Years of Loyalty]]=7,"Legacy", IF(customers[[#This Row],[Years of Loyalty]]&gt;=3,"Emerging", IF(customers[[#This Row],[Years of Loyalty]]&lt;3,"New"))))</f>
        <v>Loyal</v>
      </c>
    </row>
    <row r="37" spans="1:15" x14ac:dyDescent="0.25">
      <c r="A37" t="s">
        <v>747</v>
      </c>
      <c r="B37" t="s">
        <v>748</v>
      </c>
      <c r="C37" t="s">
        <v>11</v>
      </c>
      <c r="D37">
        <v>56</v>
      </c>
      <c r="E37" t="str">
        <f>IF(customers[[#This Row],[Age]]&gt;=61,"Boomer",IF(customers[[#This Row],[Age]]&gt;=44,"Gen X",IF(customers[[#This Row],[Age]]&gt;=28,"Millenials",IF(customers[[#This Row],[Age]]&lt;28,"Gen Z"))))</f>
        <v>Gen X</v>
      </c>
      <c r="F37" t="s">
        <v>12</v>
      </c>
      <c r="G37" t="s">
        <v>23</v>
      </c>
      <c r="H37">
        <v>22920</v>
      </c>
      <c r="I37" t="str">
        <f>IF(customers[[#This Row],[Income]]&lt;=30000, "Low", IF(customers[[#This Row],[Income]]&lt;=50000,"Medium", IF(customers[[#This Row],[Income]]&lt;=100000,"High","Premium")))</f>
        <v>Low</v>
      </c>
      <c r="J37" t="s">
        <v>14</v>
      </c>
      <c r="K37" s="1">
        <v>42295</v>
      </c>
      <c r="L37" s="1">
        <f t="shared" ca="1" si="0"/>
        <v>45908</v>
      </c>
      <c r="M37">
        <f ca="1">DATEDIF(customers[[#This Row],[Join_Date]],customers[[#This Row],[Today]],"Y")</f>
        <v>9</v>
      </c>
      <c r="N37">
        <f ca="1">DATEDIF(customers[[#This Row],[Join_Date]], customers[[#This Row],[Today]], "D")</f>
        <v>3613</v>
      </c>
      <c r="O37" s="7" t="str">
        <f ca="1">IF(customers[[#This Row],[Years of Loyalty]]&gt;=8, "Loyal", IF(customers[[#This Row],[Years of Loyalty]]=7,"Legacy", IF(customers[[#This Row],[Years of Loyalty]]&gt;=3,"Emerging", IF(customers[[#This Row],[Years of Loyalty]]&lt;3,"New"))))</f>
        <v>Loyal</v>
      </c>
    </row>
    <row r="38" spans="1:15" x14ac:dyDescent="0.25">
      <c r="A38" t="s">
        <v>749</v>
      </c>
      <c r="B38" t="s">
        <v>750</v>
      </c>
      <c r="C38" t="s">
        <v>11</v>
      </c>
      <c r="D38">
        <v>18</v>
      </c>
      <c r="E38" t="str">
        <f>IF(customers[[#This Row],[Age]]&gt;=61,"Boomer",IF(customers[[#This Row],[Age]]&gt;=44,"Gen X",IF(customers[[#This Row],[Age]]&gt;=28,"Millenials",IF(customers[[#This Row],[Age]]&lt;28,"Gen Z"))))</f>
        <v>Gen Z</v>
      </c>
      <c r="F38" t="s">
        <v>34</v>
      </c>
      <c r="G38" t="s">
        <v>19</v>
      </c>
      <c r="H38">
        <v>99561</v>
      </c>
      <c r="I38" t="str">
        <f>IF(customers[[#This Row],[Income]]&lt;=30000, "Low", IF(customers[[#This Row],[Income]]&lt;=50000,"Medium", IF(customers[[#This Row],[Income]]&lt;=100000,"High","Premium")))</f>
        <v>High</v>
      </c>
      <c r="J38" t="s">
        <v>24</v>
      </c>
      <c r="K38" s="1">
        <v>42581</v>
      </c>
      <c r="L38" s="1">
        <f t="shared" ca="1" si="0"/>
        <v>45908</v>
      </c>
      <c r="M38">
        <f ca="1">DATEDIF(customers[[#This Row],[Join_Date]],customers[[#This Row],[Today]],"Y")</f>
        <v>9</v>
      </c>
      <c r="N38">
        <f ca="1">DATEDIF(customers[[#This Row],[Join_Date]], customers[[#This Row],[Today]], "D")</f>
        <v>3327</v>
      </c>
      <c r="O38" s="7" t="str">
        <f ca="1">IF(customers[[#This Row],[Years of Loyalty]]&gt;=8, "Loyal", IF(customers[[#This Row],[Years of Loyalty]]=7,"Legacy", IF(customers[[#This Row],[Years of Loyalty]]&gt;=3,"Emerging", IF(customers[[#This Row],[Years of Loyalty]]&lt;3,"New"))))</f>
        <v>Loyal</v>
      </c>
    </row>
    <row r="39" spans="1:15" x14ac:dyDescent="0.25">
      <c r="A39" t="s">
        <v>751</v>
      </c>
      <c r="B39" t="s">
        <v>752</v>
      </c>
      <c r="C39" t="s">
        <v>17</v>
      </c>
      <c r="D39">
        <v>20</v>
      </c>
      <c r="E39" t="str">
        <f>IF(customers[[#This Row],[Age]]&gt;=61,"Boomer",IF(customers[[#This Row],[Age]]&gt;=44,"Gen X",IF(customers[[#This Row],[Age]]&gt;=28,"Millenials",IF(customers[[#This Row],[Age]]&lt;28,"Gen Z"))))</f>
        <v>Gen Z</v>
      </c>
      <c r="F39" t="s">
        <v>30</v>
      </c>
      <c r="G39" t="s">
        <v>13</v>
      </c>
      <c r="H39">
        <v>28946</v>
      </c>
      <c r="I39" t="str">
        <f>IF(customers[[#This Row],[Income]]&lt;=30000, "Low", IF(customers[[#This Row],[Income]]&lt;=50000,"Medium", IF(customers[[#This Row],[Income]]&lt;=100000,"High","Premium")))</f>
        <v>Low</v>
      </c>
      <c r="J39" t="s">
        <v>20</v>
      </c>
      <c r="K39" s="1">
        <v>42442</v>
      </c>
      <c r="L39" s="1">
        <f t="shared" ca="1" si="0"/>
        <v>45908</v>
      </c>
      <c r="M39">
        <f ca="1">DATEDIF(customers[[#This Row],[Join_Date]],customers[[#This Row],[Today]],"Y")</f>
        <v>9</v>
      </c>
      <c r="N39">
        <f ca="1">DATEDIF(customers[[#This Row],[Join_Date]], customers[[#This Row],[Today]], "D")</f>
        <v>3466</v>
      </c>
      <c r="O39" s="7" t="str">
        <f ca="1">IF(customers[[#This Row],[Years of Loyalty]]&gt;=8, "Loyal", IF(customers[[#This Row],[Years of Loyalty]]=7,"Legacy", IF(customers[[#This Row],[Years of Loyalty]]&gt;=3,"Emerging", IF(customers[[#This Row],[Years of Loyalty]]&lt;3,"New"))))</f>
        <v>Loyal</v>
      </c>
    </row>
    <row r="40" spans="1:15" x14ac:dyDescent="0.25">
      <c r="A40" t="s">
        <v>763</v>
      </c>
      <c r="B40" t="s">
        <v>764</v>
      </c>
      <c r="C40" t="s">
        <v>11</v>
      </c>
      <c r="D40">
        <v>73</v>
      </c>
      <c r="E40" t="str">
        <f>IF(customers[[#This Row],[Age]]&gt;=61,"Boomer",IF(customers[[#This Row],[Age]]&gt;=44,"Gen X",IF(customers[[#This Row],[Age]]&gt;=28,"Millenials",IF(customers[[#This Row],[Age]]&lt;28,"Gen Z"))))</f>
        <v>Boomer</v>
      </c>
      <c r="F40" t="s">
        <v>34</v>
      </c>
      <c r="G40" t="s">
        <v>27</v>
      </c>
      <c r="H40">
        <v>132340</v>
      </c>
      <c r="I40" t="str">
        <f>IF(customers[[#This Row],[Income]]&lt;=30000, "Low", IF(customers[[#This Row],[Income]]&lt;=50000,"Medium", IF(customers[[#This Row],[Income]]&lt;=100000,"High","Premium")))</f>
        <v>Premium</v>
      </c>
      <c r="J40" t="s">
        <v>14</v>
      </c>
      <c r="K40" s="1">
        <v>42545</v>
      </c>
      <c r="L40" s="1">
        <f t="shared" ca="1" si="0"/>
        <v>45908</v>
      </c>
      <c r="M40">
        <f ca="1">DATEDIF(customers[[#This Row],[Join_Date]],customers[[#This Row],[Today]],"Y")</f>
        <v>9</v>
      </c>
      <c r="N40">
        <f ca="1">DATEDIF(customers[[#This Row],[Join_Date]], customers[[#This Row],[Today]], "D")</f>
        <v>3363</v>
      </c>
      <c r="O40" s="7" t="str">
        <f ca="1">IF(customers[[#This Row],[Years of Loyalty]]&gt;=8, "Loyal", IF(customers[[#This Row],[Years of Loyalty]]=7,"Legacy", IF(customers[[#This Row],[Years of Loyalty]]&gt;=3,"Emerging", IF(customers[[#This Row],[Years of Loyalty]]&lt;3,"New"))))</f>
        <v>Loyal</v>
      </c>
    </row>
    <row r="41" spans="1:15" x14ac:dyDescent="0.25">
      <c r="A41" t="s">
        <v>775</v>
      </c>
      <c r="B41" t="s">
        <v>776</v>
      </c>
      <c r="C41" t="s">
        <v>17</v>
      </c>
      <c r="D41">
        <v>62</v>
      </c>
      <c r="E41" t="str">
        <f>IF(customers[[#This Row],[Age]]&gt;=61,"Boomer",IF(customers[[#This Row],[Age]]&gt;=44,"Gen X",IF(customers[[#This Row],[Age]]&gt;=28,"Millenials",IF(customers[[#This Row],[Age]]&lt;28,"Gen Z"))))</f>
        <v>Boomer</v>
      </c>
      <c r="F41" t="s">
        <v>12</v>
      </c>
      <c r="G41" t="s">
        <v>42</v>
      </c>
      <c r="H41">
        <v>121757</v>
      </c>
      <c r="I41" t="str">
        <f>IF(customers[[#This Row],[Income]]&lt;=30000, "Low", IF(customers[[#This Row],[Income]]&lt;=50000,"Medium", IF(customers[[#This Row],[Income]]&lt;=100000,"High","Premium")))</f>
        <v>Premium</v>
      </c>
      <c r="J41" t="s">
        <v>14</v>
      </c>
      <c r="K41" s="1">
        <v>42284</v>
      </c>
      <c r="L41" s="1">
        <f t="shared" ca="1" si="0"/>
        <v>45908</v>
      </c>
      <c r="M41">
        <f ca="1">DATEDIF(customers[[#This Row],[Join_Date]],customers[[#This Row],[Today]],"Y")</f>
        <v>9</v>
      </c>
      <c r="N41">
        <f ca="1">DATEDIF(customers[[#This Row],[Join_Date]], customers[[#This Row],[Today]], "D")</f>
        <v>3624</v>
      </c>
      <c r="O41" s="7" t="str">
        <f ca="1">IF(customers[[#This Row],[Years of Loyalty]]&gt;=8, "Loyal", IF(customers[[#This Row],[Years of Loyalty]]=7,"Legacy", IF(customers[[#This Row],[Years of Loyalty]]&gt;=3,"Emerging", IF(customers[[#This Row],[Years of Loyalty]]&lt;3,"New"))))</f>
        <v>Loyal</v>
      </c>
    </row>
    <row r="42" spans="1:15" x14ac:dyDescent="0.25">
      <c r="A42" t="s">
        <v>811</v>
      </c>
      <c r="B42" t="s">
        <v>812</v>
      </c>
      <c r="C42" t="s">
        <v>17</v>
      </c>
      <c r="D42">
        <v>66</v>
      </c>
      <c r="E42" t="str">
        <f>IF(customers[[#This Row],[Age]]&gt;=61,"Boomer",IF(customers[[#This Row],[Age]]&gt;=44,"Gen X",IF(customers[[#This Row],[Age]]&gt;=28,"Millenials",IF(customers[[#This Row],[Age]]&lt;28,"Gen Z"))))</f>
        <v>Boomer</v>
      </c>
      <c r="F42" t="s">
        <v>12</v>
      </c>
      <c r="G42" t="s">
        <v>37</v>
      </c>
      <c r="H42">
        <v>163273</v>
      </c>
      <c r="I42" t="str">
        <f>IF(customers[[#This Row],[Income]]&lt;=30000, "Low", IF(customers[[#This Row],[Income]]&lt;=50000,"Medium", IF(customers[[#This Row],[Income]]&lt;=100000,"High","Premium")))</f>
        <v>Premium</v>
      </c>
      <c r="J42" t="s">
        <v>20</v>
      </c>
      <c r="K42" s="1">
        <v>42384</v>
      </c>
      <c r="L42" s="1">
        <f t="shared" ca="1" si="0"/>
        <v>45908</v>
      </c>
      <c r="M42">
        <f ca="1">DATEDIF(customers[[#This Row],[Join_Date]],customers[[#This Row],[Today]],"Y")</f>
        <v>9</v>
      </c>
      <c r="N42">
        <f ca="1">DATEDIF(customers[[#This Row],[Join_Date]], customers[[#This Row],[Today]], "D")</f>
        <v>3524</v>
      </c>
      <c r="O42" s="7" t="str">
        <f ca="1">IF(customers[[#This Row],[Years of Loyalty]]&gt;=8, "Loyal", IF(customers[[#This Row],[Years of Loyalty]]=7,"Legacy", IF(customers[[#This Row],[Years of Loyalty]]&gt;=3,"Emerging", IF(customers[[#This Row],[Years of Loyalty]]&lt;3,"New"))))</f>
        <v>Loyal</v>
      </c>
    </row>
    <row r="43" spans="1:15" x14ac:dyDescent="0.25">
      <c r="A43" t="s">
        <v>839</v>
      </c>
      <c r="B43" t="s">
        <v>840</v>
      </c>
      <c r="C43" t="s">
        <v>17</v>
      </c>
      <c r="D43">
        <v>27</v>
      </c>
      <c r="E43" t="str">
        <f>IF(customers[[#This Row],[Age]]&gt;=61,"Boomer",IF(customers[[#This Row],[Age]]&gt;=44,"Gen X",IF(customers[[#This Row],[Age]]&gt;=28,"Millenials",IF(customers[[#This Row],[Age]]&lt;28,"Gen Z"))))</f>
        <v>Gen Z</v>
      </c>
      <c r="F43" t="s">
        <v>18</v>
      </c>
      <c r="G43" t="s">
        <v>42</v>
      </c>
      <c r="H43">
        <v>174351</v>
      </c>
      <c r="I43" t="str">
        <f>IF(customers[[#This Row],[Income]]&lt;=30000, "Low", IF(customers[[#This Row],[Income]]&lt;=50000,"Medium", IF(customers[[#This Row],[Income]]&lt;=100000,"High","Premium")))</f>
        <v>Premium</v>
      </c>
      <c r="J43" t="s">
        <v>14</v>
      </c>
      <c r="K43" s="1">
        <v>42571</v>
      </c>
      <c r="L43" s="1">
        <f t="shared" ca="1" si="0"/>
        <v>45908</v>
      </c>
      <c r="M43">
        <f ca="1">DATEDIF(customers[[#This Row],[Join_Date]],customers[[#This Row],[Today]],"Y")</f>
        <v>9</v>
      </c>
      <c r="N43">
        <f ca="1">DATEDIF(customers[[#This Row],[Join_Date]], customers[[#This Row],[Today]], "D")</f>
        <v>3337</v>
      </c>
      <c r="O43" s="7" t="str">
        <f ca="1">IF(customers[[#This Row],[Years of Loyalty]]&gt;=8, "Loyal", IF(customers[[#This Row],[Years of Loyalty]]=7,"Legacy", IF(customers[[#This Row],[Years of Loyalty]]&gt;=3,"Emerging", IF(customers[[#This Row],[Years of Loyalty]]&lt;3,"New"))))</f>
        <v>Loyal</v>
      </c>
    </row>
    <row r="44" spans="1:15" x14ac:dyDescent="0.25">
      <c r="A44" t="s">
        <v>843</v>
      </c>
      <c r="B44" t="s">
        <v>844</v>
      </c>
      <c r="C44" t="s">
        <v>17</v>
      </c>
      <c r="D44">
        <v>33</v>
      </c>
      <c r="E44" t="str">
        <f>IF(customers[[#This Row],[Age]]&gt;=61,"Boomer",IF(customers[[#This Row],[Age]]&gt;=44,"Gen X",IF(customers[[#This Row],[Age]]&gt;=28,"Millenials",IF(customers[[#This Row],[Age]]&lt;28,"Gen Z"))))</f>
        <v>Millenials</v>
      </c>
      <c r="F44" t="s">
        <v>12</v>
      </c>
      <c r="G44" t="s">
        <v>42</v>
      </c>
      <c r="H44">
        <v>108397</v>
      </c>
      <c r="I44" t="str">
        <f>IF(customers[[#This Row],[Income]]&lt;=30000, "Low", IF(customers[[#This Row],[Income]]&lt;=50000,"Medium", IF(customers[[#This Row],[Income]]&lt;=100000,"High","Premium")))</f>
        <v>Premium</v>
      </c>
      <c r="J44" t="s">
        <v>14</v>
      </c>
      <c r="K44" s="1">
        <v>42587</v>
      </c>
      <c r="L44" s="1">
        <f t="shared" ca="1" si="0"/>
        <v>45908</v>
      </c>
      <c r="M44">
        <f ca="1">DATEDIF(customers[[#This Row],[Join_Date]],customers[[#This Row],[Today]],"Y")</f>
        <v>9</v>
      </c>
      <c r="N44">
        <f ca="1">DATEDIF(customers[[#This Row],[Join_Date]], customers[[#This Row],[Today]], "D")</f>
        <v>3321</v>
      </c>
      <c r="O44" s="7" t="str">
        <f ca="1">IF(customers[[#This Row],[Years of Loyalty]]&gt;=8, "Loyal", IF(customers[[#This Row],[Years of Loyalty]]=7,"Legacy", IF(customers[[#This Row],[Years of Loyalty]]&gt;=3,"Emerging", IF(customers[[#This Row],[Years of Loyalty]]&lt;3,"New"))))</f>
        <v>Loyal</v>
      </c>
    </row>
    <row r="45" spans="1:15" x14ac:dyDescent="0.25">
      <c r="A45" t="s">
        <v>851</v>
      </c>
      <c r="B45" t="s">
        <v>852</v>
      </c>
      <c r="C45" t="s">
        <v>11</v>
      </c>
      <c r="D45">
        <v>41</v>
      </c>
      <c r="E45" t="str">
        <f>IF(customers[[#This Row],[Age]]&gt;=61,"Boomer",IF(customers[[#This Row],[Age]]&gt;=44,"Gen X",IF(customers[[#This Row],[Age]]&gt;=28,"Millenials",IF(customers[[#This Row],[Age]]&lt;28,"Gen Z"))))</f>
        <v>Millenials</v>
      </c>
      <c r="F45" t="s">
        <v>18</v>
      </c>
      <c r="G45" t="s">
        <v>13</v>
      </c>
      <c r="H45">
        <v>196037</v>
      </c>
      <c r="I45" t="str">
        <f>IF(customers[[#This Row],[Income]]&lt;=30000, "Low", IF(customers[[#This Row],[Income]]&lt;=50000,"Medium", IF(customers[[#This Row],[Income]]&lt;=100000,"High","Premium")))</f>
        <v>Premium</v>
      </c>
      <c r="J45" t="s">
        <v>20</v>
      </c>
      <c r="K45" s="1">
        <v>42457</v>
      </c>
      <c r="L45" s="1">
        <f t="shared" ca="1" si="0"/>
        <v>45908</v>
      </c>
      <c r="M45">
        <f ca="1">DATEDIF(customers[[#This Row],[Join_Date]],customers[[#This Row],[Today]],"Y")</f>
        <v>9</v>
      </c>
      <c r="N45">
        <f ca="1">DATEDIF(customers[[#This Row],[Join_Date]], customers[[#This Row],[Today]], "D")</f>
        <v>3451</v>
      </c>
      <c r="O45" s="7" t="str">
        <f ca="1">IF(customers[[#This Row],[Years of Loyalty]]&gt;=8, "Loyal", IF(customers[[#This Row],[Years of Loyalty]]=7,"Legacy", IF(customers[[#This Row],[Years of Loyalty]]&gt;=3,"Emerging", IF(customers[[#This Row],[Years of Loyalty]]&lt;3,"New"))))</f>
        <v>Loyal</v>
      </c>
    </row>
    <row r="46" spans="1:15" x14ac:dyDescent="0.25">
      <c r="A46" t="s">
        <v>865</v>
      </c>
      <c r="B46" t="s">
        <v>866</v>
      </c>
      <c r="C46" t="s">
        <v>17</v>
      </c>
      <c r="D46">
        <v>25</v>
      </c>
      <c r="E46" t="str">
        <f>IF(customers[[#This Row],[Age]]&gt;=61,"Boomer",IF(customers[[#This Row],[Age]]&gt;=44,"Gen X",IF(customers[[#This Row],[Age]]&gt;=28,"Millenials",IF(customers[[#This Row],[Age]]&lt;28,"Gen Z"))))</f>
        <v>Gen Z</v>
      </c>
      <c r="F46" t="s">
        <v>18</v>
      </c>
      <c r="G46" t="s">
        <v>42</v>
      </c>
      <c r="H46">
        <v>198136</v>
      </c>
      <c r="I46" t="str">
        <f>IF(customers[[#This Row],[Income]]&lt;=30000, "Low", IF(customers[[#This Row],[Income]]&lt;=50000,"Medium", IF(customers[[#This Row],[Income]]&lt;=100000,"High","Premium")))</f>
        <v>Premium</v>
      </c>
      <c r="J46" t="s">
        <v>20</v>
      </c>
      <c r="K46" s="1">
        <v>42565</v>
      </c>
      <c r="L46" s="1">
        <f t="shared" ca="1" si="0"/>
        <v>45908</v>
      </c>
      <c r="M46">
        <f ca="1">DATEDIF(customers[[#This Row],[Join_Date]],customers[[#This Row],[Today]],"Y")</f>
        <v>9</v>
      </c>
      <c r="N46">
        <f ca="1">DATEDIF(customers[[#This Row],[Join_Date]], customers[[#This Row],[Today]], "D")</f>
        <v>3343</v>
      </c>
      <c r="O46" s="7" t="str">
        <f ca="1">IF(customers[[#This Row],[Years of Loyalty]]&gt;=8, "Loyal", IF(customers[[#This Row],[Years of Loyalty]]=7,"Legacy", IF(customers[[#This Row],[Years of Loyalty]]&gt;=3,"Emerging", IF(customers[[#This Row],[Years of Loyalty]]&lt;3,"New"))))</f>
        <v>Loyal</v>
      </c>
    </row>
    <row r="47" spans="1:15" x14ac:dyDescent="0.25">
      <c r="A47" t="s">
        <v>924</v>
      </c>
      <c r="B47" t="s">
        <v>925</v>
      </c>
      <c r="C47" t="s">
        <v>17</v>
      </c>
      <c r="D47">
        <v>47</v>
      </c>
      <c r="E47" t="str">
        <f>IF(customers[[#This Row],[Age]]&gt;=61,"Boomer",IF(customers[[#This Row],[Age]]&gt;=44,"Gen X",IF(customers[[#This Row],[Age]]&gt;=28,"Millenials",IF(customers[[#This Row],[Age]]&lt;28,"Gen Z"))))</f>
        <v>Gen X</v>
      </c>
      <c r="F47" t="s">
        <v>30</v>
      </c>
      <c r="G47" t="s">
        <v>37</v>
      </c>
      <c r="H47">
        <v>55946</v>
      </c>
      <c r="I47" t="str">
        <f>IF(customers[[#This Row],[Income]]&lt;=30000, "Low", IF(customers[[#This Row],[Income]]&lt;=50000,"Medium", IF(customers[[#This Row],[Income]]&lt;=100000,"High","Premium")))</f>
        <v>High</v>
      </c>
      <c r="J47" t="s">
        <v>20</v>
      </c>
      <c r="K47" s="1">
        <v>42580</v>
      </c>
      <c r="L47" s="1">
        <f t="shared" ca="1" si="0"/>
        <v>45908</v>
      </c>
      <c r="M47">
        <f ca="1">DATEDIF(customers[[#This Row],[Join_Date]],customers[[#This Row],[Today]],"Y")</f>
        <v>9</v>
      </c>
      <c r="N47">
        <f ca="1">DATEDIF(customers[[#This Row],[Join_Date]], customers[[#This Row],[Today]], "D")</f>
        <v>3328</v>
      </c>
      <c r="O47" s="7" t="str">
        <f ca="1">IF(customers[[#This Row],[Years of Loyalty]]&gt;=8, "Loyal", IF(customers[[#This Row],[Years of Loyalty]]=7,"Legacy", IF(customers[[#This Row],[Years of Loyalty]]&gt;=3,"Emerging", IF(customers[[#This Row],[Years of Loyalty]]&lt;3,"New"))))</f>
        <v>Loyal</v>
      </c>
    </row>
    <row r="48" spans="1:15" x14ac:dyDescent="0.25">
      <c r="A48" t="s">
        <v>934</v>
      </c>
      <c r="B48" t="s">
        <v>935</v>
      </c>
      <c r="C48" t="s">
        <v>11</v>
      </c>
      <c r="D48">
        <v>73</v>
      </c>
      <c r="E48" t="str">
        <f>IF(customers[[#This Row],[Age]]&gt;=61,"Boomer",IF(customers[[#This Row],[Age]]&gt;=44,"Gen X",IF(customers[[#This Row],[Age]]&gt;=28,"Millenials",IF(customers[[#This Row],[Age]]&lt;28,"Gen Z"))))</f>
        <v>Boomer</v>
      </c>
      <c r="F48" t="s">
        <v>18</v>
      </c>
      <c r="G48" t="s">
        <v>23</v>
      </c>
      <c r="H48">
        <v>46155</v>
      </c>
      <c r="I48" t="str">
        <f>IF(customers[[#This Row],[Income]]&lt;=30000, "Low", IF(customers[[#This Row],[Income]]&lt;=50000,"Medium", IF(customers[[#This Row],[Income]]&lt;=100000,"High","Premium")))</f>
        <v>Medium</v>
      </c>
      <c r="J48" t="s">
        <v>14</v>
      </c>
      <c r="K48" s="1">
        <v>42386</v>
      </c>
      <c r="L48" s="1">
        <f t="shared" ca="1" si="0"/>
        <v>45908</v>
      </c>
      <c r="M48">
        <f ca="1">DATEDIF(customers[[#This Row],[Join_Date]],customers[[#This Row],[Today]],"Y")</f>
        <v>9</v>
      </c>
      <c r="N48">
        <f ca="1">DATEDIF(customers[[#This Row],[Join_Date]], customers[[#This Row],[Today]], "D")</f>
        <v>3522</v>
      </c>
      <c r="O48" s="7" t="str">
        <f ca="1">IF(customers[[#This Row],[Years of Loyalty]]&gt;=8, "Loyal", IF(customers[[#This Row],[Years of Loyalty]]=7,"Legacy", IF(customers[[#This Row],[Years of Loyalty]]&gt;=3,"Emerging", IF(customers[[#This Row],[Years of Loyalty]]&lt;3,"New"))))</f>
        <v>Loyal</v>
      </c>
    </row>
    <row r="49" spans="1:15" x14ac:dyDescent="0.25">
      <c r="A49" t="s">
        <v>936</v>
      </c>
      <c r="B49" t="s">
        <v>937</v>
      </c>
      <c r="C49" t="s">
        <v>17</v>
      </c>
      <c r="D49">
        <v>50</v>
      </c>
      <c r="E49" t="str">
        <f>IF(customers[[#This Row],[Age]]&gt;=61,"Boomer",IF(customers[[#This Row],[Age]]&gt;=44,"Gen X",IF(customers[[#This Row],[Age]]&gt;=28,"Millenials",IF(customers[[#This Row],[Age]]&lt;28,"Gen Z"))))</f>
        <v>Gen X</v>
      </c>
      <c r="F49" t="s">
        <v>34</v>
      </c>
      <c r="G49" t="s">
        <v>42</v>
      </c>
      <c r="H49">
        <v>99671</v>
      </c>
      <c r="I49" t="str">
        <f>IF(customers[[#This Row],[Income]]&lt;=30000, "Low", IF(customers[[#This Row],[Income]]&lt;=50000,"Medium", IF(customers[[#This Row],[Income]]&lt;=100000,"High","Premium")))</f>
        <v>High</v>
      </c>
      <c r="J49" t="s">
        <v>14</v>
      </c>
      <c r="K49" s="1">
        <v>42416</v>
      </c>
      <c r="L49" s="1">
        <f t="shared" ca="1" si="0"/>
        <v>45908</v>
      </c>
      <c r="M49">
        <f ca="1">DATEDIF(customers[[#This Row],[Join_Date]],customers[[#This Row],[Today]],"Y")</f>
        <v>9</v>
      </c>
      <c r="N49">
        <f ca="1">DATEDIF(customers[[#This Row],[Join_Date]], customers[[#This Row],[Today]], "D")</f>
        <v>3492</v>
      </c>
      <c r="O49" s="7" t="str">
        <f ca="1">IF(customers[[#This Row],[Years of Loyalty]]&gt;=8, "Loyal", IF(customers[[#This Row],[Years of Loyalty]]=7,"Legacy", IF(customers[[#This Row],[Years of Loyalty]]&gt;=3,"Emerging", IF(customers[[#This Row],[Years of Loyalty]]&lt;3,"New"))))</f>
        <v>Loyal</v>
      </c>
    </row>
    <row r="50" spans="1:15" x14ac:dyDescent="0.25">
      <c r="A50" t="s">
        <v>976</v>
      </c>
      <c r="B50" t="s">
        <v>977</v>
      </c>
      <c r="C50" t="s">
        <v>11</v>
      </c>
      <c r="D50">
        <v>38</v>
      </c>
      <c r="E50" t="str">
        <f>IF(customers[[#This Row],[Age]]&gt;=61,"Boomer",IF(customers[[#This Row],[Age]]&gt;=44,"Gen X",IF(customers[[#This Row],[Age]]&gt;=28,"Millenials",IF(customers[[#This Row],[Age]]&lt;28,"Gen Z"))))</f>
        <v>Millenials</v>
      </c>
      <c r="F50" t="s">
        <v>12</v>
      </c>
      <c r="G50" t="s">
        <v>27</v>
      </c>
      <c r="H50">
        <v>176683</v>
      </c>
      <c r="I50" t="str">
        <f>IF(customers[[#This Row],[Income]]&lt;=30000, "Low", IF(customers[[#This Row],[Income]]&lt;=50000,"Medium", IF(customers[[#This Row],[Income]]&lt;=100000,"High","Premium")))</f>
        <v>Premium</v>
      </c>
      <c r="J50" t="s">
        <v>14</v>
      </c>
      <c r="K50" s="1">
        <v>42325</v>
      </c>
      <c r="L50" s="1">
        <f t="shared" ca="1" si="0"/>
        <v>45908</v>
      </c>
      <c r="M50">
        <f ca="1">DATEDIF(customers[[#This Row],[Join_Date]],customers[[#This Row],[Today]],"Y")</f>
        <v>9</v>
      </c>
      <c r="N50">
        <f ca="1">DATEDIF(customers[[#This Row],[Join_Date]], customers[[#This Row],[Today]], "D")</f>
        <v>3583</v>
      </c>
      <c r="O50" s="7" t="str">
        <f ca="1">IF(customers[[#This Row],[Years of Loyalty]]&gt;=8, "Loyal", IF(customers[[#This Row],[Years of Loyalty]]=7,"Legacy", IF(customers[[#This Row],[Years of Loyalty]]&gt;=3,"Emerging", IF(customers[[#This Row],[Years of Loyalty]]&lt;3,"New"))))</f>
        <v>Loyal</v>
      </c>
    </row>
    <row r="51" spans="1:15" x14ac:dyDescent="0.25">
      <c r="A51" t="s">
        <v>978</v>
      </c>
      <c r="B51" t="s">
        <v>979</v>
      </c>
      <c r="C51" t="s">
        <v>17</v>
      </c>
      <c r="D51">
        <v>65</v>
      </c>
      <c r="E51" t="str">
        <f>IF(customers[[#This Row],[Age]]&gt;=61,"Boomer",IF(customers[[#This Row],[Age]]&gt;=44,"Gen X",IF(customers[[#This Row],[Age]]&gt;=28,"Millenials",IF(customers[[#This Row],[Age]]&lt;28,"Gen Z"))))</f>
        <v>Boomer</v>
      </c>
      <c r="F51" t="s">
        <v>34</v>
      </c>
      <c r="G51" t="s">
        <v>19</v>
      </c>
      <c r="H51">
        <v>139273</v>
      </c>
      <c r="I51" t="str">
        <f>IF(customers[[#This Row],[Income]]&lt;=30000, "Low", IF(customers[[#This Row],[Income]]&lt;=50000,"Medium", IF(customers[[#This Row],[Income]]&lt;=100000,"High","Premium")))</f>
        <v>Premium</v>
      </c>
      <c r="J51" t="s">
        <v>20</v>
      </c>
      <c r="K51" s="1">
        <v>42602</v>
      </c>
      <c r="L51" s="1">
        <f t="shared" ca="1" si="0"/>
        <v>45908</v>
      </c>
      <c r="M51">
        <f ca="1">DATEDIF(customers[[#This Row],[Join_Date]],customers[[#This Row],[Today]],"Y")</f>
        <v>9</v>
      </c>
      <c r="N51">
        <f ca="1">DATEDIF(customers[[#This Row],[Join_Date]], customers[[#This Row],[Today]], "D")</f>
        <v>3306</v>
      </c>
      <c r="O51" s="7" t="str">
        <f ca="1">IF(customers[[#This Row],[Years of Loyalty]]&gt;=8, "Loyal", IF(customers[[#This Row],[Years of Loyalty]]=7,"Legacy", IF(customers[[#This Row],[Years of Loyalty]]&gt;=3,"Emerging", IF(customers[[#This Row],[Years of Loyalty]]&lt;3,"New"))))</f>
        <v>Loyal</v>
      </c>
    </row>
    <row r="52" spans="1:15" x14ac:dyDescent="0.25">
      <c r="A52" t="s">
        <v>984</v>
      </c>
      <c r="B52" t="s">
        <v>985</v>
      </c>
      <c r="C52" t="s">
        <v>17</v>
      </c>
      <c r="D52">
        <v>45</v>
      </c>
      <c r="E52" t="str">
        <f>IF(customers[[#This Row],[Age]]&gt;=61,"Boomer",IF(customers[[#This Row],[Age]]&gt;=44,"Gen X",IF(customers[[#This Row],[Age]]&gt;=28,"Millenials",IF(customers[[#This Row],[Age]]&lt;28,"Gen Z"))))</f>
        <v>Gen X</v>
      </c>
      <c r="F52" t="s">
        <v>18</v>
      </c>
      <c r="G52" t="s">
        <v>42</v>
      </c>
      <c r="H52">
        <v>152311</v>
      </c>
      <c r="I52" t="str">
        <f>IF(customers[[#This Row],[Income]]&lt;=30000, "Low", IF(customers[[#This Row],[Income]]&lt;=50000,"Medium", IF(customers[[#This Row],[Income]]&lt;=100000,"High","Premium")))</f>
        <v>Premium</v>
      </c>
      <c r="J52" t="s">
        <v>14</v>
      </c>
      <c r="K52" s="1">
        <v>42411</v>
      </c>
      <c r="L52" s="1">
        <f t="shared" ca="1" si="0"/>
        <v>45908</v>
      </c>
      <c r="M52">
        <f ca="1">DATEDIF(customers[[#This Row],[Join_Date]],customers[[#This Row],[Today]],"Y")</f>
        <v>9</v>
      </c>
      <c r="N52">
        <f ca="1">DATEDIF(customers[[#This Row],[Join_Date]], customers[[#This Row],[Today]], "D")</f>
        <v>3497</v>
      </c>
      <c r="O52" s="7" t="str">
        <f ca="1">IF(customers[[#This Row],[Years of Loyalty]]&gt;=8, "Loyal", IF(customers[[#This Row],[Years of Loyalty]]=7,"Legacy", IF(customers[[#This Row],[Years of Loyalty]]&gt;=3,"Emerging", IF(customers[[#This Row],[Years of Loyalty]]&lt;3,"New"))))</f>
        <v>Loyal</v>
      </c>
    </row>
    <row r="53" spans="1:15" x14ac:dyDescent="0.25">
      <c r="A53" t="s">
        <v>1018</v>
      </c>
      <c r="B53" t="s">
        <v>1019</v>
      </c>
      <c r="C53" t="s">
        <v>17</v>
      </c>
      <c r="D53">
        <v>31</v>
      </c>
      <c r="E53" t="str">
        <f>IF(customers[[#This Row],[Age]]&gt;=61,"Boomer",IF(customers[[#This Row],[Age]]&gt;=44,"Gen X",IF(customers[[#This Row],[Age]]&gt;=28,"Millenials",IF(customers[[#This Row],[Age]]&lt;28,"Gen Z"))))</f>
        <v>Millenials</v>
      </c>
      <c r="F53" t="s">
        <v>18</v>
      </c>
      <c r="G53" t="s">
        <v>19</v>
      </c>
      <c r="H53">
        <v>52556</v>
      </c>
      <c r="I53" t="str">
        <f>IF(customers[[#This Row],[Income]]&lt;=30000, "Low", IF(customers[[#This Row],[Income]]&lt;=50000,"Medium", IF(customers[[#This Row],[Income]]&lt;=100000,"High","Premium")))</f>
        <v>High</v>
      </c>
      <c r="J53" t="s">
        <v>20</v>
      </c>
      <c r="K53" s="1">
        <v>42561</v>
      </c>
      <c r="L53" s="1">
        <f t="shared" ca="1" si="0"/>
        <v>45908</v>
      </c>
      <c r="M53">
        <f ca="1">DATEDIF(customers[[#This Row],[Join_Date]],customers[[#This Row],[Today]],"Y")</f>
        <v>9</v>
      </c>
      <c r="N53">
        <f ca="1">DATEDIF(customers[[#This Row],[Join_Date]], customers[[#This Row],[Today]], "D")</f>
        <v>3347</v>
      </c>
      <c r="O53" s="7" t="str">
        <f ca="1">IF(customers[[#This Row],[Years of Loyalty]]&gt;=8, "Loyal", IF(customers[[#This Row],[Years of Loyalty]]=7,"Legacy", IF(customers[[#This Row],[Years of Loyalty]]&gt;=3,"Emerging", IF(customers[[#This Row],[Years of Loyalty]]&lt;3,"New"))))</f>
        <v>Loyal</v>
      </c>
    </row>
    <row r="54" spans="1:15" x14ac:dyDescent="0.25">
      <c r="A54" t="s">
        <v>45</v>
      </c>
      <c r="B54" t="s">
        <v>46</v>
      </c>
      <c r="C54" t="s">
        <v>11</v>
      </c>
      <c r="D54">
        <v>20</v>
      </c>
      <c r="E54" t="str">
        <f>IF(customers[[#This Row],[Age]]&gt;=61,"Boomer",IF(customers[[#This Row],[Age]]&gt;=44,"Gen X",IF(customers[[#This Row],[Age]]&gt;=28,"Millenials",IF(customers[[#This Row],[Age]]&lt;28,"Gen Z"))))</f>
        <v>Gen Z</v>
      </c>
      <c r="F54" t="s">
        <v>34</v>
      </c>
      <c r="G54" t="s">
        <v>13</v>
      </c>
      <c r="H54">
        <v>151878</v>
      </c>
      <c r="I54" t="str">
        <f>IF(customers[[#This Row],[Income]]&lt;=30000, "Low", IF(customers[[#This Row],[Income]]&lt;=50000,"Medium", IF(customers[[#This Row],[Income]]&lt;=100000,"High","Premium")))</f>
        <v>Premium</v>
      </c>
      <c r="J54" t="s">
        <v>24</v>
      </c>
      <c r="K54" s="1">
        <v>42781</v>
      </c>
      <c r="L54" s="1">
        <f t="shared" ca="1" si="0"/>
        <v>45908</v>
      </c>
      <c r="M54">
        <f ca="1">DATEDIF(customers[[#This Row],[Join_Date]],customers[[#This Row],[Today]],"Y")</f>
        <v>8</v>
      </c>
      <c r="N54">
        <f ca="1">DATEDIF(customers[[#This Row],[Join_Date]], customers[[#This Row],[Today]], "D")</f>
        <v>3127</v>
      </c>
      <c r="O54" s="7" t="str">
        <f ca="1">IF(customers[[#This Row],[Years of Loyalty]]&gt;=8, "Loyal", IF(customers[[#This Row],[Years of Loyalty]]=7,"Legacy", IF(customers[[#This Row],[Years of Loyalty]]&gt;=3,"Emerging", IF(customers[[#This Row],[Years of Loyalty]]&lt;3,"New"))))</f>
        <v>Loyal</v>
      </c>
    </row>
    <row r="55" spans="1:15" x14ac:dyDescent="0.25">
      <c r="A55" t="s">
        <v>51</v>
      </c>
      <c r="B55" t="s">
        <v>52</v>
      </c>
      <c r="C55" t="s">
        <v>11</v>
      </c>
      <c r="D55">
        <v>41</v>
      </c>
      <c r="E55" t="str">
        <f>IF(customers[[#This Row],[Age]]&gt;=61,"Boomer",IF(customers[[#This Row],[Age]]&gt;=44,"Gen X",IF(customers[[#This Row],[Age]]&gt;=28,"Millenials",IF(customers[[#This Row],[Age]]&lt;28,"Gen Z"))))</f>
        <v>Millenials</v>
      </c>
      <c r="F55" t="s">
        <v>30</v>
      </c>
      <c r="G55" t="s">
        <v>19</v>
      </c>
      <c r="H55">
        <v>146295</v>
      </c>
      <c r="I55" t="str">
        <f>IF(customers[[#This Row],[Income]]&lt;=30000, "Low", IF(customers[[#This Row],[Income]]&lt;=50000,"Medium", IF(customers[[#This Row],[Income]]&lt;=100000,"High","Premium")))</f>
        <v>Premium</v>
      </c>
      <c r="J55" t="s">
        <v>20</v>
      </c>
      <c r="K55" s="1">
        <v>42960</v>
      </c>
      <c r="L55" s="1">
        <f t="shared" ca="1" si="0"/>
        <v>45908</v>
      </c>
      <c r="M55">
        <f ca="1">DATEDIF(customers[[#This Row],[Join_Date]],customers[[#This Row],[Today]],"Y")</f>
        <v>8</v>
      </c>
      <c r="N55">
        <f ca="1">DATEDIF(customers[[#This Row],[Join_Date]], customers[[#This Row],[Today]], "D")</f>
        <v>2948</v>
      </c>
      <c r="O55" s="7" t="str">
        <f ca="1">IF(customers[[#This Row],[Years of Loyalty]]&gt;=8, "Loyal", IF(customers[[#This Row],[Years of Loyalty]]=7,"Legacy", IF(customers[[#This Row],[Years of Loyalty]]&gt;=3,"Emerging", IF(customers[[#This Row],[Years of Loyalty]]&lt;3,"New"))))</f>
        <v>Loyal</v>
      </c>
    </row>
    <row r="56" spans="1:15" x14ac:dyDescent="0.25">
      <c r="A56" t="s">
        <v>71</v>
      </c>
      <c r="B56" t="s">
        <v>72</v>
      </c>
      <c r="C56" t="s">
        <v>17</v>
      </c>
      <c r="D56">
        <v>43</v>
      </c>
      <c r="E56" t="str">
        <f>IF(customers[[#This Row],[Age]]&gt;=61,"Boomer",IF(customers[[#This Row],[Age]]&gt;=44,"Gen X",IF(customers[[#This Row],[Age]]&gt;=28,"Millenials",IF(customers[[#This Row],[Age]]&lt;28,"Gen Z"))))</f>
        <v>Millenials</v>
      </c>
      <c r="F56" t="s">
        <v>30</v>
      </c>
      <c r="G56" t="s">
        <v>37</v>
      </c>
      <c r="H56">
        <v>185229</v>
      </c>
      <c r="I56" t="str">
        <f>IF(customers[[#This Row],[Income]]&lt;=30000, "Low", IF(customers[[#This Row],[Income]]&lt;=50000,"Medium", IF(customers[[#This Row],[Income]]&lt;=100000,"High","Premium")))</f>
        <v>Premium</v>
      </c>
      <c r="J56" t="s">
        <v>20</v>
      </c>
      <c r="K56" s="1">
        <v>42765</v>
      </c>
      <c r="L56" s="1">
        <f t="shared" ca="1" si="0"/>
        <v>45908</v>
      </c>
      <c r="M56">
        <f ca="1">DATEDIF(customers[[#This Row],[Join_Date]],customers[[#This Row],[Today]],"Y")</f>
        <v>8</v>
      </c>
      <c r="N56">
        <f ca="1">DATEDIF(customers[[#This Row],[Join_Date]], customers[[#This Row],[Today]], "D")</f>
        <v>3143</v>
      </c>
      <c r="O56" s="7" t="str">
        <f ca="1">IF(customers[[#This Row],[Years of Loyalty]]&gt;=8, "Loyal", IF(customers[[#This Row],[Years of Loyalty]]=7,"Legacy", IF(customers[[#This Row],[Years of Loyalty]]&gt;=3,"Emerging", IF(customers[[#This Row],[Years of Loyalty]]&lt;3,"New"))))</f>
        <v>Loyal</v>
      </c>
    </row>
    <row r="57" spans="1:15" x14ac:dyDescent="0.25">
      <c r="A57" t="s">
        <v>85</v>
      </c>
      <c r="B57" t="s">
        <v>86</v>
      </c>
      <c r="C57" t="s">
        <v>11</v>
      </c>
      <c r="D57">
        <v>65</v>
      </c>
      <c r="E57" t="str">
        <f>IF(customers[[#This Row],[Age]]&gt;=61,"Boomer",IF(customers[[#This Row],[Age]]&gt;=44,"Gen X",IF(customers[[#This Row],[Age]]&gt;=28,"Millenials",IF(customers[[#This Row],[Age]]&lt;28,"Gen Z"))))</f>
        <v>Boomer</v>
      </c>
      <c r="F57" t="s">
        <v>18</v>
      </c>
      <c r="G57" t="s">
        <v>13</v>
      </c>
      <c r="H57">
        <v>138533</v>
      </c>
      <c r="I57" t="str">
        <f>IF(customers[[#This Row],[Income]]&lt;=30000, "Low", IF(customers[[#This Row],[Income]]&lt;=50000,"Medium", IF(customers[[#This Row],[Income]]&lt;=100000,"High","Premium")))</f>
        <v>Premium</v>
      </c>
      <c r="J57" t="s">
        <v>20</v>
      </c>
      <c r="K57" s="1">
        <v>42742</v>
      </c>
      <c r="L57" s="1">
        <f t="shared" ca="1" si="0"/>
        <v>45908</v>
      </c>
      <c r="M57">
        <f ca="1">DATEDIF(customers[[#This Row],[Join_Date]],customers[[#This Row],[Today]],"Y")</f>
        <v>8</v>
      </c>
      <c r="N57">
        <f ca="1">DATEDIF(customers[[#This Row],[Join_Date]], customers[[#This Row],[Today]], "D")</f>
        <v>3166</v>
      </c>
      <c r="O57" s="7" t="str">
        <f ca="1">IF(customers[[#This Row],[Years of Loyalty]]&gt;=8, "Loyal", IF(customers[[#This Row],[Years of Loyalty]]=7,"Legacy", IF(customers[[#This Row],[Years of Loyalty]]&gt;=3,"Emerging", IF(customers[[#This Row],[Years of Loyalty]]&lt;3,"New"))))</f>
        <v>Loyal</v>
      </c>
    </row>
    <row r="58" spans="1:15" x14ac:dyDescent="0.25">
      <c r="A58" t="s">
        <v>95</v>
      </c>
      <c r="B58" t="s">
        <v>96</v>
      </c>
      <c r="C58" t="s">
        <v>11</v>
      </c>
      <c r="D58">
        <v>43</v>
      </c>
      <c r="E58" t="str">
        <f>IF(customers[[#This Row],[Age]]&gt;=61,"Boomer",IF(customers[[#This Row],[Age]]&gt;=44,"Gen X",IF(customers[[#This Row],[Age]]&gt;=28,"Millenials",IF(customers[[#This Row],[Age]]&lt;28,"Gen Z"))))</f>
        <v>Millenials</v>
      </c>
      <c r="F58" t="s">
        <v>18</v>
      </c>
      <c r="G58" t="s">
        <v>27</v>
      </c>
      <c r="H58">
        <v>169369</v>
      </c>
      <c r="I58" t="str">
        <f>IF(customers[[#This Row],[Income]]&lt;=30000, "Low", IF(customers[[#This Row],[Income]]&lt;=50000,"Medium", IF(customers[[#This Row],[Income]]&lt;=100000,"High","Premium")))</f>
        <v>Premium</v>
      </c>
      <c r="J58" t="s">
        <v>14</v>
      </c>
      <c r="K58" s="1">
        <v>42902</v>
      </c>
      <c r="L58" s="1">
        <f t="shared" ca="1" si="0"/>
        <v>45908</v>
      </c>
      <c r="M58">
        <f ca="1">DATEDIF(customers[[#This Row],[Join_Date]],customers[[#This Row],[Today]],"Y")</f>
        <v>8</v>
      </c>
      <c r="N58">
        <f ca="1">DATEDIF(customers[[#This Row],[Join_Date]], customers[[#This Row],[Today]], "D")</f>
        <v>3006</v>
      </c>
      <c r="O58" s="7" t="str">
        <f ca="1">IF(customers[[#This Row],[Years of Loyalty]]&gt;=8, "Loyal", IF(customers[[#This Row],[Years of Loyalty]]=7,"Legacy", IF(customers[[#This Row],[Years of Loyalty]]&gt;=3,"Emerging", IF(customers[[#This Row],[Years of Loyalty]]&lt;3,"New"))))</f>
        <v>Loyal</v>
      </c>
    </row>
    <row r="59" spans="1:15" x14ac:dyDescent="0.25">
      <c r="A59" t="s">
        <v>97</v>
      </c>
      <c r="B59" t="s">
        <v>98</v>
      </c>
      <c r="C59" t="s">
        <v>17</v>
      </c>
      <c r="D59">
        <v>52</v>
      </c>
      <c r="E59" t="str">
        <f>IF(customers[[#This Row],[Age]]&gt;=61,"Boomer",IF(customers[[#This Row],[Age]]&gt;=44,"Gen X",IF(customers[[#This Row],[Age]]&gt;=28,"Millenials",IF(customers[[#This Row],[Age]]&lt;28,"Gen Z"))))</f>
        <v>Gen X</v>
      </c>
      <c r="F59" t="s">
        <v>18</v>
      </c>
      <c r="G59" t="s">
        <v>23</v>
      </c>
      <c r="H59">
        <v>50448</v>
      </c>
      <c r="I59" t="str">
        <f>IF(customers[[#This Row],[Income]]&lt;=30000, "Low", IF(customers[[#This Row],[Income]]&lt;=50000,"Medium", IF(customers[[#This Row],[Income]]&lt;=100000,"High","Premium")))</f>
        <v>High</v>
      </c>
      <c r="J59" t="s">
        <v>14</v>
      </c>
      <c r="K59" s="1">
        <v>42922</v>
      </c>
      <c r="L59" s="1">
        <f t="shared" ca="1" si="0"/>
        <v>45908</v>
      </c>
      <c r="M59">
        <f ca="1">DATEDIF(customers[[#This Row],[Join_Date]],customers[[#This Row],[Today]],"Y")</f>
        <v>8</v>
      </c>
      <c r="N59">
        <f ca="1">DATEDIF(customers[[#This Row],[Join_Date]], customers[[#This Row],[Today]], "D")</f>
        <v>2986</v>
      </c>
      <c r="O59" s="7" t="str">
        <f ca="1">IF(customers[[#This Row],[Years of Loyalty]]&gt;=8, "Loyal", IF(customers[[#This Row],[Years of Loyalty]]=7,"Legacy", IF(customers[[#This Row],[Years of Loyalty]]&gt;=3,"Emerging", IF(customers[[#This Row],[Years of Loyalty]]&lt;3,"New"))))</f>
        <v>Loyal</v>
      </c>
    </row>
    <row r="60" spans="1:15" x14ac:dyDescent="0.25">
      <c r="A60" t="s">
        <v>105</v>
      </c>
      <c r="B60" t="s">
        <v>106</v>
      </c>
      <c r="C60" t="s">
        <v>11</v>
      </c>
      <c r="D60">
        <v>30</v>
      </c>
      <c r="E60" t="str">
        <f>IF(customers[[#This Row],[Age]]&gt;=61,"Boomer",IF(customers[[#This Row],[Age]]&gt;=44,"Gen X",IF(customers[[#This Row],[Age]]&gt;=28,"Millenials",IF(customers[[#This Row],[Age]]&lt;28,"Gen Z"))))</f>
        <v>Millenials</v>
      </c>
      <c r="F60" t="s">
        <v>34</v>
      </c>
      <c r="G60" t="s">
        <v>42</v>
      </c>
      <c r="H60">
        <v>176497</v>
      </c>
      <c r="I60" t="str">
        <f>IF(customers[[#This Row],[Income]]&lt;=30000, "Low", IF(customers[[#This Row],[Income]]&lt;=50000,"Medium", IF(customers[[#This Row],[Income]]&lt;=100000,"High","Premium")))</f>
        <v>Premium</v>
      </c>
      <c r="J60" t="s">
        <v>20</v>
      </c>
      <c r="K60" s="1">
        <v>42853</v>
      </c>
      <c r="L60" s="1">
        <f t="shared" ca="1" si="0"/>
        <v>45908</v>
      </c>
      <c r="M60">
        <f ca="1">DATEDIF(customers[[#This Row],[Join_Date]],customers[[#This Row],[Today]],"Y")</f>
        <v>8</v>
      </c>
      <c r="N60">
        <f ca="1">DATEDIF(customers[[#This Row],[Join_Date]], customers[[#This Row],[Today]], "D")</f>
        <v>3055</v>
      </c>
      <c r="O60" s="7" t="str">
        <f ca="1">IF(customers[[#This Row],[Years of Loyalty]]&gt;=8, "Loyal", IF(customers[[#This Row],[Years of Loyalty]]=7,"Legacy", IF(customers[[#This Row],[Years of Loyalty]]&gt;=3,"Emerging", IF(customers[[#This Row],[Years of Loyalty]]&lt;3,"New"))))</f>
        <v>Loyal</v>
      </c>
    </row>
    <row r="61" spans="1:15" x14ac:dyDescent="0.25">
      <c r="A61" t="s">
        <v>117</v>
      </c>
      <c r="B61" t="s">
        <v>118</v>
      </c>
      <c r="C61" t="s">
        <v>17</v>
      </c>
      <c r="D61">
        <v>18</v>
      </c>
      <c r="E61" t="str">
        <f>IF(customers[[#This Row],[Age]]&gt;=61,"Boomer",IF(customers[[#This Row],[Age]]&gt;=44,"Gen X",IF(customers[[#This Row],[Age]]&gt;=28,"Millenials",IF(customers[[#This Row],[Age]]&lt;28,"Gen Z"))))</f>
        <v>Gen Z</v>
      </c>
      <c r="F61" t="s">
        <v>30</v>
      </c>
      <c r="G61" t="s">
        <v>13</v>
      </c>
      <c r="H61">
        <v>81413</v>
      </c>
      <c r="I61" t="str">
        <f>IF(customers[[#This Row],[Income]]&lt;=30000, "Low", IF(customers[[#This Row],[Income]]&lt;=50000,"Medium", IF(customers[[#This Row],[Income]]&lt;=100000,"High","Premium")))</f>
        <v>High</v>
      </c>
      <c r="J61" t="s">
        <v>14</v>
      </c>
      <c r="K61" s="1">
        <v>42831</v>
      </c>
      <c r="L61" s="1">
        <f t="shared" ca="1" si="0"/>
        <v>45908</v>
      </c>
      <c r="M61">
        <f ca="1">DATEDIF(customers[[#This Row],[Join_Date]],customers[[#This Row],[Today]],"Y")</f>
        <v>8</v>
      </c>
      <c r="N61">
        <f ca="1">DATEDIF(customers[[#This Row],[Join_Date]], customers[[#This Row],[Today]], "D")</f>
        <v>3077</v>
      </c>
      <c r="O61" s="7" t="str">
        <f ca="1">IF(customers[[#This Row],[Years of Loyalty]]&gt;=8, "Loyal", IF(customers[[#This Row],[Years of Loyalty]]=7,"Legacy", IF(customers[[#This Row],[Years of Loyalty]]&gt;=3,"Emerging", IF(customers[[#This Row],[Years of Loyalty]]&lt;3,"New"))))</f>
        <v>Loyal</v>
      </c>
    </row>
    <row r="62" spans="1:15" x14ac:dyDescent="0.25">
      <c r="A62" t="s">
        <v>121</v>
      </c>
      <c r="B62" t="s">
        <v>122</v>
      </c>
      <c r="C62" t="s">
        <v>17</v>
      </c>
      <c r="D62">
        <v>63</v>
      </c>
      <c r="E62" t="str">
        <f>IF(customers[[#This Row],[Age]]&gt;=61,"Boomer",IF(customers[[#This Row],[Age]]&gt;=44,"Gen X",IF(customers[[#This Row],[Age]]&gt;=28,"Millenials",IF(customers[[#This Row],[Age]]&lt;28,"Gen Z"))))</f>
        <v>Boomer</v>
      </c>
      <c r="F62" t="s">
        <v>34</v>
      </c>
      <c r="G62" t="s">
        <v>27</v>
      </c>
      <c r="H62">
        <v>27287</v>
      </c>
      <c r="I62" t="str">
        <f>IF(customers[[#This Row],[Income]]&lt;=30000, "Low", IF(customers[[#This Row],[Income]]&lt;=50000,"Medium", IF(customers[[#This Row],[Income]]&lt;=100000,"High","Premium")))</f>
        <v>Low</v>
      </c>
      <c r="J62" t="s">
        <v>14</v>
      </c>
      <c r="K62" s="1">
        <v>42750</v>
      </c>
      <c r="L62" s="1">
        <f t="shared" ca="1" si="0"/>
        <v>45908</v>
      </c>
      <c r="M62">
        <f ca="1">DATEDIF(customers[[#This Row],[Join_Date]],customers[[#This Row],[Today]],"Y")</f>
        <v>8</v>
      </c>
      <c r="N62">
        <f ca="1">DATEDIF(customers[[#This Row],[Join_Date]], customers[[#This Row],[Today]], "D")</f>
        <v>3158</v>
      </c>
      <c r="O62" s="7" t="str">
        <f ca="1">IF(customers[[#This Row],[Years of Loyalty]]&gt;=8, "Loyal", IF(customers[[#This Row],[Years of Loyalty]]=7,"Legacy", IF(customers[[#This Row],[Years of Loyalty]]&gt;=3,"Emerging", IF(customers[[#This Row],[Years of Loyalty]]&lt;3,"New"))))</f>
        <v>Loyal</v>
      </c>
    </row>
    <row r="63" spans="1:15" x14ac:dyDescent="0.25">
      <c r="A63" t="s">
        <v>125</v>
      </c>
      <c r="B63" t="s">
        <v>126</v>
      </c>
      <c r="C63" t="s">
        <v>11</v>
      </c>
      <c r="D63">
        <v>31</v>
      </c>
      <c r="E63" t="str">
        <f>IF(customers[[#This Row],[Age]]&gt;=61,"Boomer",IF(customers[[#This Row],[Age]]&gt;=44,"Gen X",IF(customers[[#This Row],[Age]]&gt;=28,"Millenials",IF(customers[[#This Row],[Age]]&lt;28,"Gen Z"))))</f>
        <v>Millenials</v>
      </c>
      <c r="F63" t="s">
        <v>34</v>
      </c>
      <c r="G63" t="s">
        <v>37</v>
      </c>
      <c r="H63">
        <v>80504</v>
      </c>
      <c r="I63" t="str">
        <f>IF(customers[[#This Row],[Income]]&lt;=30000, "Low", IF(customers[[#This Row],[Income]]&lt;=50000,"Medium", IF(customers[[#This Row],[Income]]&lt;=100000,"High","Premium")))</f>
        <v>High</v>
      </c>
      <c r="J63" t="s">
        <v>14</v>
      </c>
      <c r="K63" s="1">
        <v>42622</v>
      </c>
      <c r="L63" s="1">
        <f t="shared" ca="1" si="0"/>
        <v>45908</v>
      </c>
      <c r="M63">
        <f ca="1">DATEDIF(customers[[#This Row],[Join_Date]],customers[[#This Row],[Today]],"Y")</f>
        <v>8</v>
      </c>
      <c r="N63">
        <f ca="1">DATEDIF(customers[[#This Row],[Join_Date]], customers[[#This Row],[Today]], "D")</f>
        <v>3286</v>
      </c>
      <c r="O63" s="7" t="str">
        <f ca="1">IF(customers[[#This Row],[Years of Loyalty]]&gt;=8, "Loyal", IF(customers[[#This Row],[Years of Loyalty]]=7,"Legacy", IF(customers[[#This Row],[Years of Loyalty]]&gt;=3,"Emerging", IF(customers[[#This Row],[Years of Loyalty]]&lt;3,"New"))))</f>
        <v>Loyal</v>
      </c>
    </row>
    <row r="64" spans="1:15" x14ac:dyDescent="0.25">
      <c r="A64" t="s">
        <v>175</v>
      </c>
      <c r="B64" t="s">
        <v>176</v>
      </c>
      <c r="C64" t="s">
        <v>17</v>
      </c>
      <c r="D64">
        <v>70</v>
      </c>
      <c r="E64" t="str">
        <f>IF(customers[[#This Row],[Age]]&gt;=61,"Boomer",IF(customers[[#This Row],[Age]]&gt;=44,"Gen X",IF(customers[[#This Row],[Age]]&gt;=28,"Millenials",IF(customers[[#This Row],[Age]]&lt;28,"Gen Z"))))</f>
        <v>Boomer</v>
      </c>
      <c r="F64" t="s">
        <v>30</v>
      </c>
      <c r="G64" t="s">
        <v>19</v>
      </c>
      <c r="H64">
        <v>172826</v>
      </c>
      <c r="I64" t="str">
        <f>IF(customers[[#This Row],[Income]]&lt;=30000, "Low", IF(customers[[#This Row],[Income]]&lt;=50000,"Medium", IF(customers[[#This Row],[Income]]&lt;=100000,"High","Premium")))</f>
        <v>Premium</v>
      </c>
      <c r="J64" t="s">
        <v>14</v>
      </c>
      <c r="K64" s="1">
        <v>42917</v>
      </c>
      <c r="L64" s="1">
        <f t="shared" ca="1" si="0"/>
        <v>45908</v>
      </c>
      <c r="M64">
        <f ca="1">DATEDIF(customers[[#This Row],[Join_Date]],customers[[#This Row],[Today]],"Y")</f>
        <v>8</v>
      </c>
      <c r="N64">
        <f ca="1">DATEDIF(customers[[#This Row],[Join_Date]], customers[[#This Row],[Today]], "D")</f>
        <v>2991</v>
      </c>
      <c r="O64" s="7" t="str">
        <f ca="1">IF(customers[[#This Row],[Years of Loyalty]]&gt;=8, "Loyal", IF(customers[[#This Row],[Years of Loyalty]]=7,"Legacy", IF(customers[[#This Row],[Years of Loyalty]]&gt;=3,"Emerging", IF(customers[[#This Row],[Years of Loyalty]]&lt;3,"New"))))</f>
        <v>Loyal</v>
      </c>
    </row>
    <row r="65" spans="1:15" x14ac:dyDescent="0.25">
      <c r="A65" t="s">
        <v>215</v>
      </c>
      <c r="B65" t="s">
        <v>216</v>
      </c>
      <c r="C65" t="s">
        <v>17</v>
      </c>
      <c r="D65">
        <v>47</v>
      </c>
      <c r="E65" t="str">
        <f>IF(customers[[#This Row],[Age]]&gt;=61,"Boomer",IF(customers[[#This Row],[Age]]&gt;=44,"Gen X",IF(customers[[#This Row],[Age]]&gt;=28,"Millenials",IF(customers[[#This Row],[Age]]&lt;28,"Gen Z"))))</f>
        <v>Gen X</v>
      </c>
      <c r="F65" t="s">
        <v>12</v>
      </c>
      <c r="G65" t="s">
        <v>42</v>
      </c>
      <c r="H65">
        <v>152663</v>
      </c>
      <c r="I65" t="str">
        <f>IF(customers[[#This Row],[Income]]&lt;=30000, "Low", IF(customers[[#This Row],[Income]]&lt;=50000,"Medium", IF(customers[[#This Row],[Income]]&lt;=100000,"High","Premium")))</f>
        <v>Premium</v>
      </c>
      <c r="J65" t="s">
        <v>14</v>
      </c>
      <c r="K65" s="1">
        <v>42976</v>
      </c>
      <c r="L65" s="1">
        <f t="shared" ca="1" si="0"/>
        <v>45908</v>
      </c>
      <c r="M65">
        <f ca="1">DATEDIF(customers[[#This Row],[Join_Date]],customers[[#This Row],[Today]],"Y")</f>
        <v>8</v>
      </c>
      <c r="N65">
        <f ca="1">DATEDIF(customers[[#This Row],[Join_Date]], customers[[#This Row],[Today]], "D")</f>
        <v>2932</v>
      </c>
      <c r="O65" s="7" t="str">
        <f ca="1">IF(customers[[#This Row],[Years of Loyalty]]&gt;=8, "Loyal", IF(customers[[#This Row],[Years of Loyalty]]=7,"Legacy", IF(customers[[#This Row],[Years of Loyalty]]&gt;=3,"Emerging", IF(customers[[#This Row],[Years of Loyalty]]&lt;3,"New"))))</f>
        <v>Loyal</v>
      </c>
    </row>
    <row r="66" spans="1:15" x14ac:dyDescent="0.25">
      <c r="A66" t="s">
        <v>231</v>
      </c>
      <c r="B66" t="s">
        <v>232</v>
      </c>
      <c r="C66" t="s">
        <v>17</v>
      </c>
      <c r="D66">
        <v>54</v>
      </c>
      <c r="E66" t="str">
        <f>IF(customers[[#This Row],[Age]]&gt;=61,"Boomer",IF(customers[[#This Row],[Age]]&gt;=44,"Gen X",IF(customers[[#This Row],[Age]]&gt;=28,"Millenials",IF(customers[[#This Row],[Age]]&lt;28,"Gen Z"))))</f>
        <v>Gen X</v>
      </c>
      <c r="F66" t="s">
        <v>30</v>
      </c>
      <c r="G66" t="s">
        <v>19</v>
      </c>
      <c r="H66">
        <v>39623</v>
      </c>
      <c r="I66" t="str">
        <f>IF(customers[[#This Row],[Income]]&lt;=30000, "Low", IF(customers[[#This Row],[Income]]&lt;=50000,"Medium", IF(customers[[#This Row],[Income]]&lt;=100000,"High","Premium")))</f>
        <v>Medium</v>
      </c>
      <c r="J66" t="s">
        <v>14</v>
      </c>
      <c r="K66" s="1">
        <v>42645</v>
      </c>
      <c r="L66" s="1">
        <f t="shared" ref="L66:L129" ca="1" si="1">TODAY()</f>
        <v>45908</v>
      </c>
      <c r="M66">
        <f ca="1">DATEDIF(customers[[#This Row],[Join_Date]],customers[[#This Row],[Today]],"Y")</f>
        <v>8</v>
      </c>
      <c r="N66">
        <f ca="1">DATEDIF(customers[[#This Row],[Join_Date]], customers[[#This Row],[Today]], "D")</f>
        <v>3263</v>
      </c>
      <c r="O66" s="7" t="str">
        <f ca="1">IF(customers[[#This Row],[Years of Loyalty]]&gt;=8, "Loyal", IF(customers[[#This Row],[Years of Loyalty]]=7,"Legacy", IF(customers[[#This Row],[Years of Loyalty]]&gt;=3,"Emerging", IF(customers[[#This Row],[Years of Loyalty]]&lt;3,"New"))))</f>
        <v>Loyal</v>
      </c>
    </row>
    <row r="67" spans="1:15" x14ac:dyDescent="0.25">
      <c r="A67" t="s">
        <v>235</v>
      </c>
      <c r="B67" t="s">
        <v>236</v>
      </c>
      <c r="C67" t="s">
        <v>17</v>
      </c>
      <c r="D67">
        <v>70</v>
      </c>
      <c r="E67" t="str">
        <f>IF(customers[[#This Row],[Age]]&gt;=61,"Boomer",IF(customers[[#This Row],[Age]]&gt;=44,"Gen X",IF(customers[[#This Row],[Age]]&gt;=28,"Millenials",IF(customers[[#This Row],[Age]]&lt;28,"Gen Z"))))</f>
        <v>Boomer</v>
      </c>
      <c r="F67" t="s">
        <v>30</v>
      </c>
      <c r="G67" t="s">
        <v>27</v>
      </c>
      <c r="H67">
        <v>184202</v>
      </c>
      <c r="I67" t="str">
        <f>IF(customers[[#This Row],[Income]]&lt;=30000, "Low", IF(customers[[#This Row],[Income]]&lt;=50000,"Medium", IF(customers[[#This Row],[Income]]&lt;=100000,"High","Premium")))</f>
        <v>Premium</v>
      </c>
      <c r="J67" t="s">
        <v>14</v>
      </c>
      <c r="K67" s="1">
        <v>42940</v>
      </c>
      <c r="L67" s="1">
        <f t="shared" ca="1" si="1"/>
        <v>45908</v>
      </c>
      <c r="M67">
        <f ca="1">DATEDIF(customers[[#This Row],[Join_Date]],customers[[#This Row],[Today]],"Y")</f>
        <v>8</v>
      </c>
      <c r="N67">
        <f ca="1">DATEDIF(customers[[#This Row],[Join_Date]], customers[[#This Row],[Today]], "D")</f>
        <v>2968</v>
      </c>
      <c r="O67" s="7" t="str">
        <f ca="1">IF(customers[[#This Row],[Years of Loyalty]]&gt;=8, "Loyal", IF(customers[[#This Row],[Years of Loyalty]]=7,"Legacy", IF(customers[[#This Row],[Years of Loyalty]]&gt;=3,"Emerging", IF(customers[[#This Row],[Years of Loyalty]]&lt;3,"New"))))</f>
        <v>Loyal</v>
      </c>
    </row>
    <row r="68" spans="1:15" x14ac:dyDescent="0.25">
      <c r="A68" t="s">
        <v>269</v>
      </c>
      <c r="B68" t="s">
        <v>270</v>
      </c>
      <c r="C68" t="s">
        <v>17</v>
      </c>
      <c r="D68">
        <v>33</v>
      </c>
      <c r="E68" t="str">
        <f>IF(customers[[#This Row],[Age]]&gt;=61,"Boomer",IF(customers[[#This Row],[Age]]&gt;=44,"Gen X",IF(customers[[#This Row],[Age]]&gt;=28,"Millenials",IF(customers[[#This Row],[Age]]&lt;28,"Gen Z"))))</f>
        <v>Millenials</v>
      </c>
      <c r="F68" t="s">
        <v>34</v>
      </c>
      <c r="G68" t="s">
        <v>13</v>
      </c>
      <c r="H68">
        <v>22719</v>
      </c>
      <c r="I68" t="str">
        <f>IF(customers[[#This Row],[Income]]&lt;=30000, "Low", IF(customers[[#This Row],[Income]]&lt;=50000,"Medium", IF(customers[[#This Row],[Income]]&lt;=100000,"High","Premium")))</f>
        <v>Low</v>
      </c>
      <c r="J68" t="s">
        <v>14</v>
      </c>
      <c r="K68" s="1">
        <v>42921</v>
      </c>
      <c r="L68" s="1">
        <f t="shared" ca="1" si="1"/>
        <v>45908</v>
      </c>
      <c r="M68">
        <f ca="1">DATEDIF(customers[[#This Row],[Join_Date]],customers[[#This Row],[Today]],"Y")</f>
        <v>8</v>
      </c>
      <c r="N68">
        <f ca="1">DATEDIF(customers[[#This Row],[Join_Date]], customers[[#This Row],[Today]], "D")</f>
        <v>2987</v>
      </c>
      <c r="O68" s="7" t="str">
        <f ca="1">IF(customers[[#This Row],[Years of Loyalty]]&gt;=8, "Loyal", IF(customers[[#This Row],[Years of Loyalty]]=7,"Legacy", IF(customers[[#This Row],[Years of Loyalty]]&gt;=3,"Emerging", IF(customers[[#This Row],[Years of Loyalty]]&lt;3,"New"))))</f>
        <v>Loyal</v>
      </c>
    </row>
    <row r="69" spans="1:15" x14ac:dyDescent="0.25">
      <c r="A69" t="s">
        <v>273</v>
      </c>
      <c r="B69" t="s">
        <v>274</v>
      </c>
      <c r="C69" t="s">
        <v>11</v>
      </c>
      <c r="D69">
        <v>22</v>
      </c>
      <c r="E69" t="str">
        <f>IF(customers[[#This Row],[Age]]&gt;=61,"Boomer",IF(customers[[#This Row],[Age]]&gt;=44,"Gen X",IF(customers[[#This Row],[Age]]&gt;=28,"Millenials",IF(customers[[#This Row],[Age]]&lt;28,"Gen Z"))))</f>
        <v>Gen Z</v>
      </c>
      <c r="F69" t="s">
        <v>34</v>
      </c>
      <c r="G69" t="s">
        <v>37</v>
      </c>
      <c r="H69">
        <v>187581</v>
      </c>
      <c r="I69" t="str">
        <f>IF(customers[[#This Row],[Income]]&lt;=30000, "Low", IF(customers[[#This Row],[Income]]&lt;=50000,"Medium", IF(customers[[#This Row],[Income]]&lt;=100000,"High","Premium")))</f>
        <v>Premium</v>
      </c>
      <c r="J69" t="s">
        <v>20</v>
      </c>
      <c r="K69" s="1">
        <v>42754</v>
      </c>
      <c r="L69" s="1">
        <f t="shared" ca="1" si="1"/>
        <v>45908</v>
      </c>
      <c r="M69">
        <f ca="1">DATEDIF(customers[[#This Row],[Join_Date]],customers[[#This Row],[Today]],"Y")</f>
        <v>8</v>
      </c>
      <c r="N69">
        <f ca="1">DATEDIF(customers[[#This Row],[Join_Date]], customers[[#This Row],[Today]], "D")</f>
        <v>3154</v>
      </c>
      <c r="O69" s="7" t="str">
        <f ca="1">IF(customers[[#This Row],[Years of Loyalty]]&gt;=8, "Loyal", IF(customers[[#This Row],[Years of Loyalty]]=7,"Legacy", IF(customers[[#This Row],[Years of Loyalty]]&gt;=3,"Emerging", IF(customers[[#This Row],[Years of Loyalty]]&lt;3,"New"))))</f>
        <v>Loyal</v>
      </c>
    </row>
    <row r="70" spans="1:15" x14ac:dyDescent="0.25">
      <c r="A70" t="s">
        <v>299</v>
      </c>
      <c r="B70" t="s">
        <v>300</v>
      </c>
      <c r="C70" t="s">
        <v>11</v>
      </c>
      <c r="D70">
        <v>31</v>
      </c>
      <c r="E70" t="str">
        <f>IF(customers[[#This Row],[Age]]&gt;=61,"Boomer",IF(customers[[#This Row],[Age]]&gt;=44,"Gen X",IF(customers[[#This Row],[Age]]&gt;=28,"Millenials",IF(customers[[#This Row],[Age]]&lt;28,"Gen Z"))))</f>
        <v>Millenials</v>
      </c>
      <c r="F70" t="s">
        <v>34</v>
      </c>
      <c r="G70" t="s">
        <v>42</v>
      </c>
      <c r="H70">
        <v>183038</v>
      </c>
      <c r="I70" t="str">
        <f>IF(customers[[#This Row],[Income]]&lt;=30000, "Low", IF(customers[[#This Row],[Income]]&lt;=50000,"Medium", IF(customers[[#This Row],[Income]]&lt;=100000,"High","Premium")))</f>
        <v>Premium</v>
      </c>
      <c r="J70" t="s">
        <v>14</v>
      </c>
      <c r="K70" s="1">
        <v>42817</v>
      </c>
      <c r="L70" s="1">
        <f t="shared" ca="1" si="1"/>
        <v>45908</v>
      </c>
      <c r="M70">
        <f ca="1">DATEDIF(customers[[#This Row],[Join_Date]],customers[[#This Row],[Today]],"Y")</f>
        <v>8</v>
      </c>
      <c r="N70">
        <f ca="1">DATEDIF(customers[[#This Row],[Join_Date]], customers[[#This Row],[Today]], "D")</f>
        <v>3091</v>
      </c>
      <c r="O70" s="7" t="str">
        <f ca="1">IF(customers[[#This Row],[Years of Loyalty]]&gt;=8, "Loyal", IF(customers[[#This Row],[Years of Loyalty]]=7,"Legacy", IF(customers[[#This Row],[Years of Loyalty]]&gt;=3,"Emerging", IF(customers[[#This Row],[Years of Loyalty]]&lt;3,"New"))))</f>
        <v>Loyal</v>
      </c>
    </row>
    <row r="71" spans="1:15" x14ac:dyDescent="0.25">
      <c r="A71" t="s">
        <v>381</v>
      </c>
      <c r="B71" t="s">
        <v>382</v>
      </c>
      <c r="C71" t="s">
        <v>11</v>
      </c>
      <c r="D71">
        <v>66</v>
      </c>
      <c r="E71" t="str">
        <f>IF(customers[[#This Row],[Age]]&gt;=61,"Boomer",IF(customers[[#This Row],[Age]]&gt;=44,"Gen X",IF(customers[[#This Row],[Age]]&gt;=28,"Millenials",IF(customers[[#This Row],[Age]]&lt;28,"Gen Z"))))</f>
        <v>Boomer</v>
      </c>
      <c r="F71" t="s">
        <v>18</v>
      </c>
      <c r="G71" t="s">
        <v>13</v>
      </c>
      <c r="H71">
        <v>27813</v>
      </c>
      <c r="I71" t="str">
        <f>IF(customers[[#This Row],[Income]]&lt;=30000, "Low", IF(customers[[#This Row],[Income]]&lt;=50000,"Medium", IF(customers[[#This Row],[Income]]&lt;=100000,"High","Premium")))</f>
        <v>Low</v>
      </c>
      <c r="J71" t="s">
        <v>24</v>
      </c>
      <c r="K71" s="1">
        <v>42803</v>
      </c>
      <c r="L71" s="1">
        <f t="shared" ca="1" si="1"/>
        <v>45908</v>
      </c>
      <c r="M71">
        <f ca="1">DATEDIF(customers[[#This Row],[Join_Date]],customers[[#This Row],[Today]],"Y")</f>
        <v>8</v>
      </c>
      <c r="N71">
        <f ca="1">DATEDIF(customers[[#This Row],[Join_Date]], customers[[#This Row],[Today]], "D")</f>
        <v>3105</v>
      </c>
      <c r="O71" s="7" t="str">
        <f ca="1">IF(customers[[#This Row],[Years of Loyalty]]&gt;=8, "Loyal", IF(customers[[#This Row],[Years of Loyalty]]=7,"Legacy", IF(customers[[#This Row],[Years of Loyalty]]&gt;=3,"Emerging", IF(customers[[#This Row],[Years of Loyalty]]&lt;3,"New"))))</f>
        <v>Loyal</v>
      </c>
    </row>
    <row r="72" spans="1:15" x14ac:dyDescent="0.25">
      <c r="A72" t="s">
        <v>395</v>
      </c>
      <c r="B72" t="s">
        <v>396</v>
      </c>
      <c r="C72" t="s">
        <v>11</v>
      </c>
      <c r="D72">
        <v>67</v>
      </c>
      <c r="E72" t="str">
        <f>IF(customers[[#This Row],[Age]]&gt;=61,"Boomer",IF(customers[[#This Row],[Age]]&gt;=44,"Gen X",IF(customers[[#This Row],[Age]]&gt;=28,"Millenials",IF(customers[[#This Row],[Age]]&lt;28,"Gen Z"))))</f>
        <v>Boomer</v>
      </c>
      <c r="F72" t="s">
        <v>34</v>
      </c>
      <c r="G72" t="s">
        <v>42</v>
      </c>
      <c r="H72">
        <v>46029</v>
      </c>
      <c r="I72" t="str">
        <f>IF(customers[[#This Row],[Income]]&lt;=30000, "Low", IF(customers[[#This Row],[Income]]&lt;=50000,"Medium", IF(customers[[#This Row],[Income]]&lt;=100000,"High","Premium")))</f>
        <v>Medium</v>
      </c>
      <c r="J72" t="s">
        <v>24</v>
      </c>
      <c r="K72" s="1">
        <v>42881</v>
      </c>
      <c r="L72" s="1">
        <f t="shared" ca="1" si="1"/>
        <v>45908</v>
      </c>
      <c r="M72">
        <f ca="1">DATEDIF(customers[[#This Row],[Join_Date]],customers[[#This Row],[Today]],"Y")</f>
        <v>8</v>
      </c>
      <c r="N72">
        <f ca="1">DATEDIF(customers[[#This Row],[Join_Date]], customers[[#This Row],[Today]], "D")</f>
        <v>3027</v>
      </c>
      <c r="O72" s="7" t="str">
        <f ca="1">IF(customers[[#This Row],[Years of Loyalty]]&gt;=8, "Loyal", IF(customers[[#This Row],[Years of Loyalty]]=7,"Legacy", IF(customers[[#This Row],[Years of Loyalty]]&gt;=3,"Emerging", IF(customers[[#This Row],[Years of Loyalty]]&lt;3,"New"))))</f>
        <v>Loyal</v>
      </c>
    </row>
    <row r="73" spans="1:15" x14ac:dyDescent="0.25">
      <c r="A73" t="s">
        <v>425</v>
      </c>
      <c r="B73" t="s">
        <v>426</v>
      </c>
      <c r="C73" t="s">
        <v>11</v>
      </c>
      <c r="D73">
        <v>46</v>
      </c>
      <c r="E73" t="str">
        <f>IF(customers[[#This Row],[Age]]&gt;=61,"Boomer",IF(customers[[#This Row],[Age]]&gt;=44,"Gen X",IF(customers[[#This Row],[Age]]&gt;=28,"Millenials",IF(customers[[#This Row],[Age]]&lt;28,"Gen Z"))))</f>
        <v>Gen X</v>
      </c>
      <c r="F73" t="s">
        <v>30</v>
      </c>
      <c r="G73" t="s">
        <v>23</v>
      </c>
      <c r="H73">
        <v>72930</v>
      </c>
      <c r="I73" t="str">
        <f>IF(customers[[#This Row],[Income]]&lt;=30000, "Low", IF(customers[[#This Row],[Income]]&lt;=50000,"Medium", IF(customers[[#This Row],[Income]]&lt;=100000,"High","Premium")))</f>
        <v>High</v>
      </c>
      <c r="J73" t="s">
        <v>24</v>
      </c>
      <c r="K73" s="1">
        <v>42971</v>
      </c>
      <c r="L73" s="1">
        <f t="shared" ca="1" si="1"/>
        <v>45908</v>
      </c>
      <c r="M73">
        <f ca="1">DATEDIF(customers[[#This Row],[Join_Date]],customers[[#This Row],[Today]],"Y")</f>
        <v>8</v>
      </c>
      <c r="N73">
        <f ca="1">DATEDIF(customers[[#This Row],[Join_Date]], customers[[#This Row],[Today]], "D")</f>
        <v>2937</v>
      </c>
      <c r="O73" s="7" t="str">
        <f ca="1">IF(customers[[#This Row],[Years of Loyalty]]&gt;=8, "Loyal", IF(customers[[#This Row],[Years of Loyalty]]=7,"Legacy", IF(customers[[#This Row],[Years of Loyalty]]&gt;=3,"Emerging", IF(customers[[#This Row],[Years of Loyalty]]&lt;3,"New"))))</f>
        <v>Loyal</v>
      </c>
    </row>
    <row r="74" spans="1:15" x14ac:dyDescent="0.25">
      <c r="A74" t="s">
        <v>449</v>
      </c>
      <c r="B74" t="s">
        <v>450</v>
      </c>
      <c r="C74" t="s">
        <v>11</v>
      </c>
      <c r="D74">
        <v>25</v>
      </c>
      <c r="E74" t="str">
        <f>IF(customers[[#This Row],[Age]]&gt;=61,"Boomer",IF(customers[[#This Row],[Age]]&gt;=44,"Gen X",IF(customers[[#This Row],[Age]]&gt;=28,"Millenials",IF(customers[[#This Row],[Age]]&lt;28,"Gen Z"))))</f>
        <v>Gen Z</v>
      </c>
      <c r="F74" t="s">
        <v>12</v>
      </c>
      <c r="G74" t="s">
        <v>42</v>
      </c>
      <c r="H74">
        <v>158496</v>
      </c>
      <c r="I74" t="str">
        <f>IF(customers[[#This Row],[Income]]&lt;=30000, "Low", IF(customers[[#This Row],[Income]]&lt;=50000,"Medium", IF(customers[[#This Row],[Income]]&lt;=100000,"High","Premium")))</f>
        <v>Premium</v>
      </c>
      <c r="J74" t="s">
        <v>14</v>
      </c>
      <c r="K74" s="1">
        <v>42973</v>
      </c>
      <c r="L74" s="1">
        <f t="shared" ca="1" si="1"/>
        <v>45908</v>
      </c>
      <c r="M74">
        <f ca="1">DATEDIF(customers[[#This Row],[Join_Date]],customers[[#This Row],[Today]],"Y")</f>
        <v>8</v>
      </c>
      <c r="N74">
        <f ca="1">DATEDIF(customers[[#This Row],[Join_Date]], customers[[#This Row],[Today]], "D")</f>
        <v>2935</v>
      </c>
      <c r="O74" s="7" t="str">
        <f ca="1">IF(customers[[#This Row],[Years of Loyalty]]&gt;=8, "Loyal", IF(customers[[#This Row],[Years of Loyalty]]=7,"Legacy", IF(customers[[#This Row],[Years of Loyalty]]&gt;=3,"Emerging", IF(customers[[#This Row],[Years of Loyalty]]&lt;3,"New"))))</f>
        <v>Loyal</v>
      </c>
    </row>
    <row r="75" spans="1:15" x14ac:dyDescent="0.25">
      <c r="A75" t="s">
        <v>471</v>
      </c>
      <c r="B75" t="s">
        <v>472</v>
      </c>
      <c r="C75" t="s">
        <v>17</v>
      </c>
      <c r="D75">
        <v>67</v>
      </c>
      <c r="E75" t="str">
        <f>IF(customers[[#This Row],[Age]]&gt;=61,"Boomer",IF(customers[[#This Row],[Age]]&gt;=44,"Gen X",IF(customers[[#This Row],[Age]]&gt;=28,"Millenials",IF(customers[[#This Row],[Age]]&lt;28,"Gen Z"))))</f>
        <v>Boomer</v>
      </c>
      <c r="F75" t="s">
        <v>18</v>
      </c>
      <c r="G75" t="s">
        <v>13</v>
      </c>
      <c r="H75">
        <v>38639</v>
      </c>
      <c r="I75" t="str">
        <f>IF(customers[[#This Row],[Income]]&lt;=30000, "Low", IF(customers[[#This Row],[Income]]&lt;=50000,"Medium", IF(customers[[#This Row],[Income]]&lt;=100000,"High","Premium")))</f>
        <v>Medium</v>
      </c>
      <c r="J75" t="s">
        <v>14</v>
      </c>
      <c r="K75" s="1">
        <v>42653</v>
      </c>
      <c r="L75" s="1">
        <f t="shared" ca="1" si="1"/>
        <v>45908</v>
      </c>
      <c r="M75">
        <f ca="1">DATEDIF(customers[[#This Row],[Join_Date]],customers[[#This Row],[Today]],"Y")</f>
        <v>8</v>
      </c>
      <c r="N75">
        <f ca="1">DATEDIF(customers[[#This Row],[Join_Date]], customers[[#This Row],[Today]], "D")</f>
        <v>3255</v>
      </c>
      <c r="O75" s="7" t="str">
        <f ca="1">IF(customers[[#This Row],[Years of Loyalty]]&gt;=8, "Loyal", IF(customers[[#This Row],[Years of Loyalty]]=7,"Legacy", IF(customers[[#This Row],[Years of Loyalty]]&gt;=3,"Emerging", IF(customers[[#This Row],[Years of Loyalty]]&lt;3,"New"))))</f>
        <v>Loyal</v>
      </c>
    </row>
    <row r="76" spans="1:15" x14ac:dyDescent="0.25">
      <c r="A76" t="s">
        <v>477</v>
      </c>
      <c r="B76" t="s">
        <v>478</v>
      </c>
      <c r="C76" t="s">
        <v>11</v>
      </c>
      <c r="D76">
        <v>46</v>
      </c>
      <c r="E76" t="str">
        <f>IF(customers[[#This Row],[Age]]&gt;=61,"Boomer",IF(customers[[#This Row],[Age]]&gt;=44,"Gen X",IF(customers[[#This Row],[Age]]&gt;=28,"Millenials",IF(customers[[#This Row],[Age]]&lt;28,"Gen Z"))))</f>
        <v>Gen X</v>
      </c>
      <c r="F76" t="s">
        <v>18</v>
      </c>
      <c r="G76" t="s">
        <v>31</v>
      </c>
      <c r="H76">
        <v>190413</v>
      </c>
      <c r="I76" t="str">
        <f>IF(customers[[#This Row],[Income]]&lt;=30000, "Low", IF(customers[[#This Row],[Income]]&lt;=50000,"Medium", IF(customers[[#This Row],[Income]]&lt;=100000,"High","Premium")))</f>
        <v>Premium</v>
      </c>
      <c r="J76" t="s">
        <v>24</v>
      </c>
      <c r="K76" s="1">
        <v>42873</v>
      </c>
      <c r="L76" s="1">
        <f t="shared" ca="1" si="1"/>
        <v>45908</v>
      </c>
      <c r="M76">
        <f ca="1">DATEDIF(customers[[#This Row],[Join_Date]],customers[[#This Row],[Today]],"Y")</f>
        <v>8</v>
      </c>
      <c r="N76">
        <f ca="1">DATEDIF(customers[[#This Row],[Join_Date]], customers[[#This Row],[Today]], "D")</f>
        <v>3035</v>
      </c>
      <c r="O76" s="7" t="str">
        <f ca="1">IF(customers[[#This Row],[Years of Loyalty]]&gt;=8, "Loyal", IF(customers[[#This Row],[Years of Loyalty]]=7,"Legacy", IF(customers[[#This Row],[Years of Loyalty]]&gt;=3,"Emerging", IF(customers[[#This Row],[Years of Loyalty]]&lt;3,"New"))))</f>
        <v>Loyal</v>
      </c>
    </row>
    <row r="77" spans="1:15" x14ac:dyDescent="0.25">
      <c r="A77" t="s">
        <v>489</v>
      </c>
      <c r="B77" t="s">
        <v>490</v>
      </c>
      <c r="C77" t="s">
        <v>17</v>
      </c>
      <c r="D77">
        <v>53</v>
      </c>
      <c r="E77" t="str">
        <f>IF(customers[[#This Row],[Age]]&gt;=61,"Boomer",IF(customers[[#This Row],[Age]]&gt;=44,"Gen X",IF(customers[[#This Row],[Age]]&gt;=28,"Millenials",IF(customers[[#This Row],[Age]]&lt;28,"Gen Z"))))</f>
        <v>Gen X</v>
      </c>
      <c r="F77" t="s">
        <v>34</v>
      </c>
      <c r="G77" t="s">
        <v>31</v>
      </c>
      <c r="H77">
        <v>105553</v>
      </c>
      <c r="I77" t="str">
        <f>IF(customers[[#This Row],[Income]]&lt;=30000, "Low", IF(customers[[#This Row],[Income]]&lt;=50000,"Medium", IF(customers[[#This Row],[Income]]&lt;=100000,"High","Premium")))</f>
        <v>Premium</v>
      </c>
      <c r="J77" t="s">
        <v>14</v>
      </c>
      <c r="K77" s="1">
        <v>42932</v>
      </c>
      <c r="L77" s="1">
        <f t="shared" ca="1" si="1"/>
        <v>45908</v>
      </c>
      <c r="M77">
        <f ca="1">DATEDIF(customers[[#This Row],[Join_Date]],customers[[#This Row],[Today]],"Y")</f>
        <v>8</v>
      </c>
      <c r="N77">
        <f ca="1">DATEDIF(customers[[#This Row],[Join_Date]], customers[[#This Row],[Today]], "D")</f>
        <v>2976</v>
      </c>
      <c r="O77" s="7" t="str">
        <f ca="1">IF(customers[[#This Row],[Years of Loyalty]]&gt;=8, "Loyal", IF(customers[[#This Row],[Years of Loyalty]]=7,"Legacy", IF(customers[[#This Row],[Years of Loyalty]]&gt;=3,"Emerging", IF(customers[[#This Row],[Years of Loyalty]]&lt;3,"New"))))</f>
        <v>Loyal</v>
      </c>
    </row>
    <row r="78" spans="1:15" x14ac:dyDescent="0.25">
      <c r="A78" t="s">
        <v>491</v>
      </c>
      <c r="B78" t="s">
        <v>492</v>
      </c>
      <c r="C78" t="s">
        <v>17</v>
      </c>
      <c r="D78">
        <v>27</v>
      </c>
      <c r="E78" t="str">
        <f>IF(customers[[#This Row],[Age]]&gt;=61,"Boomer",IF(customers[[#This Row],[Age]]&gt;=44,"Gen X",IF(customers[[#This Row],[Age]]&gt;=28,"Millenials",IF(customers[[#This Row],[Age]]&lt;28,"Gen Z"))))</f>
        <v>Gen Z</v>
      </c>
      <c r="F78" t="s">
        <v>12</v>
      </c>
      <c r="G78" t="s">
        <v>42</v>
      </c>
      <c r="H78">
        <v>181779</v>
      </c>
      <c r="I78" t="str">
        <f>IF(customers[[#This Row],[Income]]&lt;=30000, "Low", IF(customers[[#This Row],[Income]]&lt;=50000,"Medium", IF(customers[[#This Row],[Income]]&lt;=100000,"High","Premium")))</f>
        <v>Premium</v>
      </c>
      <c r="J78" t="s">
        <v>20</v>
      </c>
      <c r="K78" s="1">
        <v>42976</v>
      </c>
      <c r="L78" s="1">
        <f t="shared" ca="1" si="1"/>
        <v>45908</v>
      </c>
      <c r="M78">
        <f ca="1">DATEDIF(customers[[#This Row],[Join_Date]],customers[[#This Row],[Today]],"Y")</f>
        <v>8</v>
      </c>
      <c r="N78">
        <f ca="1">DATEDIF(customers[[#This Row],[Join_Date]], customers[[#This Row],[Today]], "D")</f>
        <v>2932</v>
      </c>
      <c r="O78" s="7" t="str">
        <f ca="1">IF(customers[[#This Row],[Years of Loyalty]]&gt;=8, "Loyal", IF(customers[[#This Row],[Years of Loyalty]]=7,"Legacy", IF(customers[[#This Row],[Years of Loyalty]]&gt;=3,"Emerging", IF(customers[[#This Row],[Years of Loyalty]]&lt;3,"New"))))</f>
        <v>Loyal</v>
      </c>
    </row>
    <row r="79" spans="1:15" x14ac:dyDescent="0.25">
      <c r="A79" t="s">
        <v>495</v>
      </c>
      <c r="B79" t="s">
        <v>496</v>
      </c>
      <c r="C79" t="s">
        <v>17</v>
      </c>
      <c r="D79">
        <v>26</v>
      </c>
      <c r="E79" t="str">
        <f>IF(customers[[#This Row],[Age]]&gt;=61,"Boomer",IF(customers[[#This Row],[Age]]&gt;=44,"Gen X",IF(customers[[#This Row],[Age]]&gt;=28,"Millenials",IF(customers[[#This Row],[Age]]&lt;28,"Gen Z"))))</f>
        <v>Gen Z</v>
      </c>
      <c r="F79" t="s">
        <v>34</v>
      </c>
      <c r="G79" t="s">
        <v>23</v>
      </c>
      <c r="H79">
        <v>102879</v>
      </c>
      <c r="I79" t="str">
        <f>IF(customers[[#This Row],[Income]]&lt;=30000, "Low", IF(customers[[#This Row],[Income]]&lt;=50000,"Medium", IF(customers[[#This Row],[Income]]&lt;=100000,"High","Premium")))</f>
        <v>Premium</v>
      </c>
      <c r="J79" t="s">
        <v>20</v>
      </c>
      <c r="K79" s="1">
        <v>42866</v>
      </c>
      <c r="L79" s="1">
        <f t="shared" ca="1" si="1"/>
        <v>45908</v>
      </c>
      <c r="M79">
        <f ca="1">DATEDIF(customers[[#This Row],[Join_Date]],customers[[#This Row],[Today]],"Y")</f>
        <v>8</v>
      </c>
      <c r="N79">
        <f ca="1">DATEDIF(customers[[#This Row],[Join_Date]], customers[[#This Row],[Today]], "D")</f>
        <v>3042</v>
      </c>
      <c r="O79" s="7" t="str">
        <f ca="1">IF(customers[[#This Row],[Years of Loyalty]]&gt;=8, "Loyal", IF(customers[[#This Row],[Years of Loyalty]]=7,"Legacy", IF(customers[[#This Row],[Years of Loyalty]]&gt;=3,"Emerging", IF(customers[[#This Row],[Years of Loyalty]]&lt;3,"New"))))</f>
        <v>Loyal</v>
      </c>
    </row>
    <row r="80" spans="1:15" x14ac:dyDescent="0.25">
      <c r="A80" t="s">
        <v>531</v>
      </c>
      <c r="B80" t="s">
        <v>532</v>
      </c>
      <c r="C80" t="s">
        <v>11</v>
      </c>
      <c r="D80">
        <v>30</v>
      </c>
      <c r="E80" t="str">
        <f>IF(customers[[#This Row],[Age]]&gt;=61,"Boomer",IF(customers[[#This Row],[Age]]&gt;=44,"Gen X",IF(customers[[#This Row],[Age]]&gt;=28,"Millenials",IF(customers[[#This Row],[Age]]&lt;28,"Gen Z"))))</f>
        <v>Millenials</v>
      </c>
      <c r="F80" t="s">
        <v>18</v>
      </c>
      <c r="G80" t="s">
        <v>27</v>
      </c>
      <c r="H80">
        <v>149749</v>
      </c>
      <c r="I80" t="str">
        <f>IF(customers[[#This Row],[Income]]&lt;=30000, "Low", IF(customers[[#This Row],[Income]]&lt;=50000,"Medium", IF(customers[[#This Row],[Income]]&lt;=100000,"High","Premium")))</f>
        <v>Premium</v>
      </c>
      <c r="J80" t="s">
        <v>14</v>
      </c>
      <c r="K80" s="1">
        <v>42930</v>
      </c>
      <c r="L80" s="1">
        <f t="shared" ca="1" si="1"/>
        <v>45908</v>
      </c>
      <c r="M80">
        <f ca="1">DATEDIF(customers[[#This Row],[Join_Date]],customers[[#This Row],[Today]],"Y")</f>
        <v>8</v>
      </c>
      <c r="N80">
        <f ca="1">DATEDIF(customers[[#This Row],[Join_Date]], customers[[#This Row],[Today]], "D")</f>
        <v>2978</v>
      </c>
      <c r="O80" s="7" t="str">
        <f ca="1">IF(customers[[#This Row],[Years of Loyalty]]&gt;=8, "Loyal", IF(customers[[#This Row],[Years of Loyalty]]=7,"Legacy", IF(customers[[#This Row],[Years of Loyalty]]&gt;=3,"Emerging", IF(customers[[#This Row],[Years of Loyalty]]&lt;3,"New"))))</f>
        <v>Loyal</v>
      </c>
    </row>
    <row r="81" spans="1:15" x14ac:dyDescent="0.25">
      <c r="A81" t="s">
        <v>533</v>
      </c>
      <c r="B81" t="s">
        <v>534</v>
      </c>
      <c r="C81" t="s">
        <v>11</v>
      </c>
      <c r="D81">
        <v>40</v>
      </c>
      <c r="E81" t="str">
        <f>IF(customers[[#This Row],[Age]]&gt;=61,"Boomer",IF(customers[[#This Row],[Age]]&gt;=44,"Gen X",IF(customers[[#This Row],[Age]]&gt;=28,"Millenials",IF(customers[[#This Row],[Age]]&lt;28,"Gen Z"))))</f>
        <v>Millenials</v>
      </c>
      <c r="F81" t="s">
        <v>30</v>
      </c>
      <c r="G81" t="s">
        <v>23</v>
      </c>
      <c r="H81">
        <v>25109</v>
      </c>
      <c r="I81" t="str">
        <f>IF(customers[[#This Row],[Income]]&lt;=30000, "Low", IF(customers[[#This Row],[Income]]&lt;=50000,"Medium", IF(customers[[#This Row],[Income]]&lt;=100000,"High","Premium")))</f>
        <v>Low</v>
      </c>
      <c r="J81" t="s">
        <v>14</v>
      </c>
      <c r="K81" s="1">
        <v>42673</v>
      </c>
      <c r="L81" s="1">
        <f t="shared" ca="1" si="1"/>
        <v>45908</v>
      </c>
      <c r="M81">
        <f ca="1">DATEDIF(customers[[#This Row],[Join_Date]],customers[[#This Row],[Today]],"Y")</f>
        <v>8</v>
      </c>
      <c r="N81">
        <f ca="1">DATEDIF(customers[[#This Row],[Join_Date]], customers[[#This Row],[Today]], "D")</f>
        <v>3235</v>
      </c>
      <c r="O81" s="7" t="str">
        <f ca="1">IF(customers[[#This Row],[Years of Loyalty]]&gt;=8, "Loyal", IF(customers[[#This Row],[Years of Loyalty]]=7,"Legacy", IF(customers[[#This Row],[Years of Loyalty]]&gt;=3,"Emerging", IF(customers[[#This Row],[Years of Loyalty]]&lt;3,"New"))))</f>
        <v>Loyal</v>
      </c>
    </row>
    <row r="82" spans="1:15" x14ac:dyDescent="0.25">
      <c r="A82" t="s">
        <v>537</v>
      </c>
      <c r="B82" t="s">
        <v>538</v>
      </c>
      <c r="C82" t="s">
        <v>11</v>
      </c>
      <c r="D82">
        <v>52</v>
      </c>
      <c r="E82" t="str">
        <f>IF(customers[[#This Row],[Age]]&gt;=61,"Boomer",IF(customers[[#This Row],[Age]]&gt;=44,"Gen X",IF(customers[[#This Row],[Age]]&gt;=28,"Millenials",IF(customers[[#This Row],[Age]]&lt;28,"Gen Z"))))</f>
        <v>Gen X</v>
      </c>
      <c r="F82" t="s">
        <v>34</v>
      </c>
      <c r="G82" t="s">
        <v>27</v>
      </c>
      <c r="H82">
        <v>74615</v>
      </c>
      <c r="I82" t="str">
        <f>IF(customers[[#This Row],[Income]]&lt;=30000, "Low", IF(customers[[#This Row],[Income]]&lt;=50000,"Medium", IF(customers[[#This Row],[Income]]&lt;=100000,"High","Premium")))</f>
        <v>High</v>
      </c>
      <c r="J82" t="s">
        <v>14</v>
      </c>
      <c r="K82" s="1">
        <v>42953</v>
      </c>
      <c r="L82" s="1">
        <f t="shared" ca="1" si="1"/>
        <v>45908</v>
      </c>
      <c r="M82">
        <f ca="1">DATEDIF(customers[[#This Row],[Join_Date]],customers[[#This Row],[Today]],"Y")</f>
        <v>8</v>
      </c>
      <c r="N82">
        <f ca="1">DATEDIF(customers[[#This Row],[Join_Date]], customers[[#This Row],[Today]], "D")</f>
        <v>2955</v>
      </c>
      <c r="O82" s="7" t="str">
        <f ca="1">IF(customers[[#This Row],[Years of Loyalty]]&gt;=8, "Loyal", IF(customers[[#This Row],[Years of Loyalty]]=7,"Legacy", IF(customers[[#This Row],[Years of Loyalty]]&gt;=3,"Emerging", IF(customers[[#This Row],[Years of Loyalty]]&lt;3,"New"))))</f>
        <v>Loyal</v>
      </c>
    </row>
    <row r="83" spans="1:15" x14ac:dyDescent="0.25">
      <c r="A83" t="s">
        <v>555</v>
      </c>
      <c r="B83" t="s">
        <v>556</v>
      </c>
      <c r="C83" t="s">
        <v>17</v>
      </c>
      <c r="D83">
        <v>30</v>
      </c>
      <c r="E83" t="str">
        <f>IF(customers[[#This Row],[Age]]&gt;=61,"Boomer",IF(customers[[#This Row],[Age]]&gt;=44,"Gen X",IF(customers[[#This Row],[Age]]&gt;=28,"Millenials",IF(customers[[#This Row],[Age]]&lt;28,"Gen Z"))))</f>
        <v>Millenials</v>
      </c>
      <c r="F83" t="s">
        <v>18</v>
      </c>
      <c r="G83" t="s">
        <v>23</v>
      </c>
      <c r="H83">
        <v>146446</v>
      </c>
      <c r="I83" t="str">
        <f>IF(customers[[#This Row],[Income]]&lt;=30000, "Low", IF(customers[[#This Row],[Income]]&lt;=50000,"Medium", IF(customers[[#This Row],[Income]]&lt;=100000,"High","Premium")))</f>
        <v>Premium</v>
      </c>
      <c r="J83" t="s">
        <v>14</v>
      </c>
      <c r="K83" s="1">
        <v>42770</v>
      </c>
      <c r="L83" s="1">
        <f t="shared" ca="1" si="1"/>
        <v>45908</v>
      </c>
      <c r="M83">
        <f ca="1">DATEDIF(customers[[#This Row],[Join_Date]],customers[[#This Row],[Today]],"Y")</f>
        <v>8</v>
      </c>
      <c r="N83">
        <f ca="1">DATEDIF(customers[[#This Row],[Join_Date]], customers[[#This Row],[Today]], "D")</f>
        <v>3138</v>
      </c>
      <c r="O83" s="7" t="str">
        <f ca="1">IF(customers[[#This Row],[Years of Loyalty]]&gt;=8, "Loyal", IF(customers[[#This Row],[Years of Loyalty]]=7,"Legacy", IF(customers[[#This Row],[Years of Loyalty]]&gt;=3,"Emerging", IF(customers[[#This Row],[Years of Loyalty]]&lt;3,"New"))))</f>
        <v>Loyal</v>
      </c>
    </row>
    <row r="84" spans="1:15" x14ac:dyDescent="0.25">
      <c r="A84" t="s">
        <v>563</v>
      </c>
      <c r="B84" t="s">
        <v>564</v>
      </c>
      <c r="C84" t="s">
        <v>11</v>
      </c>
      <c r="D84">
        <v>29</v>
      </c>
      <c r="E84" t="str">
        <f>IF(customers[[#This Row],[Age]]&gt;=61,"Boomer",IF(customers[[#This Row],[Age]]&gt;=44,"Gen X",IF(customers[[#This Row],[Age]]&gt;=28,"Millenials",IF(customers[[#This Row],[Age]]&lt;28,"Gen Z"))))</f>
        <v>Millenials</v>
      </c>
      <c r="F84" t="s">
        <v>30</v>
      </c>
      <c r="G84" t="s">
        <v>31</v>
      </c>
      <c r="H84">
        <v>172876</v>
      </c>
      <c r="I84" t="str">
        <f>IF(customers[[#This Row],[Income]]&lt;=30000, "Low", IF(customers[[#This Row],[Income]]&lt;=50000,"Medium", IF(customers[[#This Row],[Income]]&lt;=100000,"High","Premium")))</f>
        <v>Premium</v>
      </c>
      <c r="J84" t="s">
        <v>14</v>
      </c>
      <c r="K84" s="1">
        <v>42737</v>
      </c>
      <c r="L84" s="1">
        <f t="shared" ca="1" si="1"/>
        <v>45908</v>
      </c>
      <c r="M84">
        <f ca="1">DATEDIF(customers[[#This Row],[Join_Date]],customers[[#This Row],[Today]],"Y")</f>
        <v>8</v>
      </c>
      <c r="N84">
        <f ca="1">DATEDIF(customers[[#This Row],[Join_Date]], customers[[#This Row],[Today]], "D")</f>
        <v>3171</v>
      </c>
      <c r="O84" s="7" t="str">
        <f ca="1">IF(customers[[#This Row],[Years of Loyalty]]&gt;=8, "Loyal", IF(customers[[#This Row],[Years of Loyalty]]=7,"Legacy", IF(customers[[#This Row],[Years of Loyalty]]&gt;=3,"Emerging", IF(customers[[#This Row],[Years of Loyalty]]&lt;3,"New"))))</f>
        <v>Loyal</v>
      </c>
    </row>
    <row r="85" spans="1:15" x14ac:dyDescent="0.25">
      <c r="A85" t="s">
        <v>583</v>
      </c>
      <c r="B85" t="s">
        <v>584</v>
      </c>
      <c r="C85" t="s">
        <v>17</v>
      </c>
      <c r="D85">
        <v>36</v>
      </c>
      <c r="E85" t="str">
        <f>IF(customers[[#This Row],[Age]]&gt;=61,"Boomer",IF(customers[[#This Row],[Age]]&gt;=44,"Gen X",IF(customers[[#This Row],[Age]]&gt;=28,"Millenials",IF(customers[[#This Row],[Age]]&lt;28,"Gen Z"))))</f>
        <v>Millenials</v>
      </c>
      <c r="F85" t="s">
        <v>30</v>
      </c>
      <c r="G85" t="s">
        <v>42</v>
      </c>
      <c r="H85">
        <v>59499</v>
      </c>
      <c r="I85" t="str">
        <f>IF(customers[[#This Row],[Income]]&lt;=30000, "Low", IF(customers[[#This Row],[Income]]&lt;=50000,"Medium", IF(customers[[#This Row],[Income]]&lt;=100000,"High","Premium")))</f>
        <v>High</v>
      </c>
      <c r="J85" t="s">
        <v>20</v>
      </c>
      <c r="K85" s="1">
        <v>42882</v>
      </c>
      <c r="L85" s="1">
        <f t="shared" ca="1" si="1"/>
        <v>45908</v>
      </c>
      <c r="M85">
        <f ca="1">DATEDIF(customers[[#This Row],[Join_Date]],customers[[#This Row],[Today]],"Y")</f>
        <v>8</v>
      </c>
      <c r="N85">
        <f ca="1">DATEDIF(customers[[#This Row],[Join_Date]], customers[[#This Row],[Today]], "D")</f>
        <v>3026</v>
      </c>
      <c r="O85" s="7" t="str">
        <f ca="1">IF(customers[[#This Row],[Years of Loyalty]]&gt;=8, "Loyal", IF(customers[[#This Row],[Years of Loyalty]]=7,"Legacy", IF(customers[[#This Row],[Years of Loyalty]]&gt;=3,"Emerging", IF(customers[[#This Row],[Years of Loyalty]]&lt;3,"New"))))</f>
        <v>Loyal</v>
      </c>
    </row>
    <row r="86" spans="1:15" x14ac:dyDescent="0.25">
      <c r="A86" t="s">
        <v>587</v>
      </c>
      <c r="B86" t="s">
        <v>588</v>
      </c>
      <c r="C86" t="s">
        <v>17</v>
      </c>
      <c r="D86">
        <v>33</v>
      </c>
      <c r="E86" t="str">
        <f>IF(customers[[#This Row],[Age]]&gt;=61,"Boomer",IF(customers[[#This Row],[Age]]&gt;=44,"Gen X",IF(customers[[#This Row],[Age]]&gt;=28,"Millenials",IF(customers[[#This Row],[Age]]&lt;28,"Gen Z"))))</f>
        <v>Millenials</v>
      </c>
      <c r="F86" t="s">
        <v>34</v>
      </c>
      <c r="G86" t="s">
        <v>13</v>
      </c>
      <c r="H86">
        <v>189631</v>
      </c>
      <c r="I86" t="str">
        <f>IF(customers[[#This Row],[Income]]&lt;=30000, "Low", IF(customers[[#This Row],[Income]]&lt;=50000,"Medium", IF(customers[[#This Row],[Income]]&lt;=100000,"High","Premium")))</f>
        <v>Premium</v>
      </c>
      <c r="J86" t="s">
        <v>14</v>
      </c>
      <c r="K86" s="1">
        <v>42880</v>
      </c>
      <c r="L86" s="1">
        <f t="shared" ca="1" si="1"/>
        <v>45908</v>
      </c>
      <c r="M86">
        <f ca="1">DATEDIF(customers[[#This Row],[Join_Date]],customers[[#This Row],[Today]],"Y")</f>
        <v>8</v>
      </c>
      <c r="N86">
        <f ca="1">DATEDIF(customers[[#This Row],[Join_Date]], customers[[#This Row],[Today]], "D")</f>
        <v>3028</v>
      </c>
      <c r="O86" s="7" t="str">
        <f ca="1">IF(customers[[#This Row],[Years of Loyalty]]&gt;=8, "Loyal", IF(customers[[#This Row],[Years of Loyalty]]=7,"Legacy", IF(customers[[#This Row],[Years of Loyalty]]&gt;=3,"Emerging", IF(customers[[#This Row],[Years of Loyalty]]&lt;3,"New"))))</f>
        <v>Loyal</v>
      </c>
    </row>
    <row r="87" spans="1:15" x14ac:dyDescent="0.25">
      <c r="A87" t="s">
        <v>589</v>
      </c>
      <c r="B87" t="s">
        <v>590</v>
      </c>
      <c r="C87" t="s">
        <v>17</v>
      </c>
      <c r="D87">
        <v>70</v>
      </c>
      <c r="E87" t="str">
        <f>IF(customers[[#This Row],[Age]]&gt;=61,"Boomer",IF(customers[[#This Row],[Age]]&gt;=44,"Gen X",IF(customers[[#This Row],[Age]]&gt;=28,"Millenials",IF(customers[[#This Row],[Age]]&lt;28,"Gen Z"))))</f>
        <v>Boomer</v>
      </c>
      <c r="F87" t="s">
        <v>34</v>
      </c>
      <c r="G87" t="s">
        <v>23</v>
      </c>
      <c r="H87">
        <v>116347</v>
      </c>
      <c r="I87" t="str">
        <f>IF(customers[[#This Row],[Income]]&lt;=30000, "Low", IF(customers[[#This Row],[Income]]&lt;=50000,"Medium", IF(customers[[#This Row],[Income]]&lt;=100000,"High","Premium")))</f>
        <v>Premium</v>
      </c>
      <c r="J87" t="s">
        <v>14</v>
      </c>
      <c r="K87" s="1">
        <v>42754</v>
      </c>
      <c r="L87" s="1">
        <f t="shared" ca="1" si="1"/>
        <v>45908</v>
      </c>
      <c r="M87">
        <f ca="1">DATEDIF(customers[[#This Row],[Join_Date]],customers[[#This Row],[Today]],"Y")</f>
        <v>8</v>
      </c>
      <c r="N87">
        <f ca="1">DATEDIF(customers[[#This Row],[Join_Date]], customers[[#This Row],[Today]], "D")</f>
        <v>3154</v>
      </c>
      <c r="O87" s="7" t="str">
        <f ca="1">IF(customers[[#This Row],[Years of Loyalty]]&gt;=8, "Loyal", IF(customers[[#This Row],[Years of Loyalty]]=7,"Legacy", IF(customers[[#This Row],[Years of Loyalty]]&gt;=3,"Emerging", IF(customers[[#This Row],[Years of Loyalty]]&lt;3,"New"))))</f>
        <v>Loyal</v>
      </c>
    </row>
    <row r="88" spans="1:15" x14ac:dyDescent="0.25">
      <c r="A88" t="s">
        <v>603</v>
      </c>
      <c r="B88" t="s">
        <v>604</v>
      </c>
      <c r="C88" t="s">
        <v>17</v>
      </c>
      <c r="D88">
        <v>53</v>
      </c>
      <c r="E88" t="str">
        <f>IF(customers[[#This Row],[Age]]&gt;=61,"Boomer",IF(customers[[#This Row],[Age]]&gt;=44,"Gen X",IF(customers[[#This Row],[Age]]&gt;=28,"Millenials",IF(customers[[#This Row],[Age]]&lt;28,"Gen Z"))))</f>
        <v>Gen X</v>
      </c>
      <c r="F88" t="s">
        <v>12</v>
      </c>
      <c r="G88" t="s">
        <v>27</v>
      </c>
      <c r="H88">
        <v>69153</v>
      </c>
      <c r="I88" t="str">
        <f>IF(customers[[#This Row],[Income]]&lt;=30000, "Low", IF(customers[[#This Row],[Income]]&lt;=50000,"Medium", IF(customers[[#This Row],[Income]]&lt;=100000,"High","Premium")))</f>
        <v>High</v>
      </c>
      <c r="J88" t="s">
        <v>24</v>
      </c>
      <c r="K88" s="1">
        <v>42617</v>
      </c>
      <c r="L88" s="1">
        <f t="shared" ca="1" si="1"/>
        <v>45908</v>
      </c>
      <c r="M88">
        <f ca="1">DATEDIF(customers[[#This Row],[Join_Date]],customers[[#This Row],[Today]],"Y")</f>
        <v>9</v>
      </c>
      <c r="N88">
        <f ca="1">DATEDIF(customers[[#This Row],[Join_Date]], customers[[#This Row],[Today]], "D")</f>
        <v>3291</v>
      </c>
      <c r="O88" s="7" t="str">
        <f ca="1">IF(customers[[#This Row],[Years of Loyalty]]&gt;=8, "Loyal", IF(customers[[#This Row],[Years of Loyalty]]=7,"Legacy", IF(customers[[#This Row],[Years of Loyalty]]&gt;=3,"Emerging", IF(customers[[#This Row],[Years of Loyalty]]&lt;3,"New"))))</f>
        <v>Loyal</v>
      </c>
    </row>
    <row r="89" spans="1:15" x14ac:dyDescent="0.25">
      <c r="A89" t="s">
        <v>609</v>
      </c>
      <c r="B89" t="s">
        <v>610</v>
      </c>
      <c r="C89" t="s">
        <v>11</v>
      </c>
      <c r="D89">
        <v>33</v>
      </c>
      <c r="E89" t="str">
        <f>IF(customers[[#This Row],[Age]]&gt;=61,"Boomer",IF(customers[[#This Row],[Age]]&gt;=44,"Gen X",IF(customers[[#This Row],[Age]]&gt;=28,"Millenials",IF(customers[[#This Row],[Age]]&lt;28,"Gen Z"))))</f>
        <v>Millenials</v>
      </c>
      <c r="F89" t="s">
        <v>18</v>
      </c>
      <c r="G89" t="s">
        <v>27</v>
      </c>
      <c r="H89">
        <v>132360</v>
      </c>
      <c r="I89" t="str">
        <f>IF(customers[[#This Row],[Income]]&lt;=30000, "Low", IF(customers[[#This Row],[Income]]&lt;=50000,"Medium", IF(customers[[#This Row],[Income]]&lt;=100000,"High","Premium")))</f>
        <v>Premium</v>
      </c>
      <c r="J89" t="s">
        <v>14</v>
      </c>
      <c r="K89" s="1">
        <v>42674</v>
      </c>
      <c r="L89" s="1">
        <f t="shared" ca="1" si="1"/>
        <v>45908</v>
      </c>
      <c r="M89">
        <f ca="1">DATEDIF(customers[[#This Row],[Join_Date]],customers[[#This Row],[Today]],"Y")</f>
        <v>8</v>
      </c>
      <c r="N89">
        <f ca="1">DATEDIF(customers[[#This Row],[Join_Date]], customers[[#This Row],[Today]], "D")</f>
        <v>3234</v>
      </c>
      <c r="O89" s="7" t="str">
        <f ca="1">IF(customers[[#This Row],[Years of Loyalty]]&gt;=8, "Loyal", IF(customers[[#This Row],[Years of Loyalty]]=7,"Legacy", IF(customers[[#This Row],[Years of Loyalty]]&gt;=3,"Emerging", IF(customers[[#This Row],[Years of Loyalty]]&lt;3,"New"))))</f>
        <v>Loyal</v>
      </c>
    </row>
    <row r="90" spans="1:15" x14ac:dyDescent="0.25">
      <c r="A90" t="s">
        <v>619</v>
      </c>
      <c r="B90" t="s">
        <v>620</v>
      </c>
      <c r="C90" t="s">
        <v>11</v>
      </c>
      <c r="D90">
        <v>59</v>
      </c>
      <c r="E90" t="str">
        <f>IF(customers[[#This Row],[Age]]&gt;=61,"Boomer",IF(customers[[#This Row],[Age]]&gt;=44,"Gen X",IF(customers[[#This Row],[Age]]&gt;=28,"Millenials",IF(customers[[#This Row],[Age]]&lt;28,"Gen Z"))))</f>
        <v>Gen X</v>
      </c>
      <c r="F90" t="s">
        <v>30</v>
      </c>
      <c r="G90" t="s">
        <v>23</v>
      </c>
      <c r="H90">
        <v>72326</v>
      </c>
      <c r="I90" t="str">
        <f>IF(customers[[#This Row],[Income]]&lt;=30000, "Low", IF(customers[[#This Row],[Income]]&lt;=50000,"Medium", IF(customers[[#This Row],[Income]]&lt;=100000,"High","Premium")))</f>
        <v>High</v>
      </c>
      <c r="J90" t="s">
        <v>20</v>
      </c>
      <c r="K90" s="1">
        <v>42922</v>
      </c>
      <c r="L90" s="1">
        <f t="shared" ca="1" si="1"/>
        <v>45908</v>
      </c>
      <c r="M90">
        <f ca="1">DATEDIF(customers[[#This Row],[Join_Date]],customers[[#This Row],[Today]],"Y")</f>
        <v>8</v>
      </c>
      <c r="N90">
        <f ca="1">DATEDIF(customers[[#This Row],[Join_Date]], customers[[#This Row],[Today]], "D")</f>
        <v>2986</v>
      </c>
      <c r="O90" s="7" t="str">
        <f ca="1">IF(customers[[#This Row],[Years of Loyalty]]&gt;=8, "Loyal", IF(customers[[#This Row],[Years of Loyalty]]=7,"Legacy", IF(customers[[#This Row],[Years of Loyalty]]&gt;=3,"Emerging", IF(customers[[#This Row],[Years of Loyalty]]&lt;3,"New"))))</f>
        <v>Loyal</v>
      </c>
    </row>
    <row r="91" spans="1:15" x14ac:dyDescent="0.25">
      <c r="A91" t="s">
        <v>643</v>
      </c>
      <c r="B91" t="s">
        <v>644</v>
      </c>
      <c r="C91" t="s">
        <v>17</v>
      </c>
      <c r="D91">
        <v>29</v>
      </c>
      <c r="E91" t="str">
        <f>IF(customers[[#This Row],[Age]]&gt;=61,"Boomer",IF(customers[[#This Row],[Age]]&gt;=44,"Gen X",IF(customers[[#This Row],[Age]]&gt;=28,"Millenials",IF(customers[[#This Row],[Age]]&lt;28,"Gen Z"))))</f>
        <v>Millenials</v>
      </c>
      <c r="F91" t="s">
        <v>18</v>
      </c>
      <c r="G91" t="s">
        <v>13</v>
      </c>
      <c r="H91">
        <v>77660</v>
      </c>
      <c r="I91" t="str">
        <f>IF(customers[[#This Row],[Income]]&lt;=30000, "Low", IF(customers[[#This Row],[Income]]&lt;=50000,"Medium", IF(customers[[#This Row],[Income]]&lt;=100000,"High","Premium")))</f>
        <v>High</v>
      </c>
      <c r="J91" t="s">
        <v>14</v>
      </c>
      <c r="K91" s="1">
        <v>42720</v>
      </c>
      <c r="L91" s="1">
        <f t="shared" ca="1" si="1"/>
        <v>45908</v>
      </c>
      <c r="M91">
        <f ca="1">DATEDIF(customers[[#This Row],[Join_Date]],customers[[#This Row],[Today]],"Y")</f>
        <v>8</v>
      </c>
      <c r="N91">
        <f ca="1">DATEDIF(customers[[#This Row],[Join_Date]], customers[[#This Row],[Today]], "D")</f>
        <v>3188</v>
      </c>
      <c r="O91" s="7" t="str">
        <f ca="1">IF(customers[[#This Row],[Years of Loyalty]]&gt;=8, "Loyal", IF(customers[[#This Row],[Years of Loyalty]]=7,"Legacy", IF(customers[[#This Row],[Years of Loyalty]]&gt;=3,"Emerging", IF(customers[[#This Row],[Years of Loyalty]]&lt;3,"New"))))</f>
        <v>Loyal</v>
      </c>
    </row>
    <row r="92" spans="1:15" x14ac:dyDescent="0.25">
      <c r="A92" t="s">
        <v>645</v>
      </c>
      <c r="B92" t="s">
        <v>646</v>
      </c>
      <c r="C92" t="s">
        <v>17</v>
      </c>
      <c r="D92">
        <v>26</v>
      </c>
      <c r="E92" t="str">
        <f>IF(customers[[#This Row],[Age]]&gt;=61,"Boomer",IF(customers[[#This Row],[Age]]&gt;=44,"Gen X",IF(customers[[#This Row],[Age]]&gt;=28,"Millenials",IF(customers[[#This Row],[Age]]&lt;28,"Gen Z"))))</f>
        <v>Gen Z</v>
      </c>
      <c r="F92" t="s">
        <v>12</v>
      </c>
      <c r="G92" t="s">
        <v>13</v>
      </c>
      <c r="H92">
        <v>152997</v>
      </c>
      <c r="I92" t="str">
        <f>IF(customers[[#This Row],[Income]]&lt;=30000, "Low", IF(customers[[#This Row],[Income]]&lt;=50000,"Medium", IF(customers[[#This Row],[Income]]&lt;=100000,"High","Premium")))</f>
        <v>Premium</v>
      </c>
      <c r="J92" t="s">
        <v>20</v>
      </c>
      <c r="K92" s="1">
        <v>42861</v>
      </c>
      <c r="L92" s="1">
        <f t="shared" ca="1" si="1"/>
        <v>45908</v>
      </c>
      <c r="M92">
        <f ca="1">DATEDIF(customers[[#This Row],[Join_Date]],customers[[#This Row],[Today]],"Y")</f>
        <v>8</v>
      </c>
      <c r="N92">
        <f ca="1">DATEDIF(customers[[#This Row],[Join_Date]], customers[[#This Row],[Today]], "D")</f>
        <v>3047</v>
      </c>
      <c r="O92" s="7" t="str">
        <f ca="1">IF(customers[[#This Row],[Years of Loyalty]]&gt;=8, "Loyal", IF(customers[[#This Row],[Years of Loyalty]]=7,"Legacy", IF(customers[[#This Row],[Years of Loyalty]]&gt;=3,"Emerging", IF(customers[[#This Row],[Years of Loyalty]]&lt;3,"New"))))</f>
        <v>Loyal</v>
      </c>
    </row>
    <row r="93" spans="1:15" x14ac:dyDescent="0.25">
      <c r="A93" t="s">
        <v>671</v>
      </c>
      <c r="B93" t="s">
        <v>672</v>
      </c>
      <c r="C93" t="s">
        <v>17</v>
      </c>
      <c r="D93">
        <v>19</v>
      </c>
      <c r="E93" t="str">
        <f>IF(customers[[#This Row],[Age]]&gt;=61,"Boomer",IF(customers[[#This Row],[Age]]&gt;=44,"Gen X",IF(customers[[#This Row],[Age]]&gt;=28,"Millenials",IF(customers[[#This Row],[Age]]&lt;28,"Gen Z"))))</f>
        <v>Gen Z</v>
      </c>
      <c r="F93" t="s">
        <v>12</v>
      </c>
      <c r="G93" t="s">
        <v>37</v>
      </c>
      <c r="H93">
        <v>81550</v>
      </c>
      <c r="I93" t="str">
        <f>IF(customers[[#This Row],[Income]]&lt;=30000, "Low", IF(customers[[#This Row],[Income]]&lt;=50000,"Medium", IF(customers[[#This Row],[Income]]&lt;=100000,"High","Premium")))</f>
        <v>High</v>
      </c>
      <c r="J93" t="s">
        <v>20</v>
      </c>
      <c r="K93" s="1">
        <v>42817</v>
      </c>
      <c r="L93" s="1">
        <f t="shared" ca="1" si="1"/>
        <v>45908</v>
      </c>
      <c r="M93">
        <f ca="1">DATEDIF(customers[[#This Row],[Join_Date]],customers[[#This Row],[Today]],"Y")</f>
        <v>8</v>
      </c>
      <c r="N93">
        <f ca="1">DATEDIF(customers[[#This Row],[Join_Date]], customers[[#This Row],[Today]], "D")</f>
        <v>3091</v>
      </c>
      <c r="O93" s="7" t="str">
        <f ca="1">IF(customers[[#This Row],[Years of Loyalty]]&gt;=8, "Loyal", IF(customers[[#This Row],[Years of Loyalty]]=7,"Legacy", IF(customers[[#This Row],[Years of Loyalty]]&gt;=3,"Emerging", IF(customers[[#This Row],[Years of Loyalty]]&lt;3,"New"))))</f>
        <v>Loyal</v>
      </c>
    </row>
    <row r="94" spans="1:15" x14ac:dyDescent="0.25">
      <c r="A94" t="s">
        <v>683</v>
      </c>
      <c r="B94" t="s">
        <v>684</v>
      </c>
      <c r="C94" t="s">
        <v>17</v>
      </c>
      <c r="D94">
        <v>25</v>
      </c>
      <c r="E94" t="str">
        <f>IF(customers[[#This Row],[Age]]&gt;=61,"Boomer",IF(customers[[#This Row],[Age]]&gt;=44,"Gen X",IF(customers[[#This Row],[Age]]&gt;=28,"Millenials",IF(customers[[#This Row],[Age]]&lt;28,"Gen Z"))))</f>
        <v>Gen Z</v>
      </c>
      <c r="F94" t="s">
        <v>18</v>
      </c>
      <c r="G94" t="s">
        <v>13</v>
      </c>
      <c r="H94">
        <v>31653</v>
      </c>
      <c r="I94" t="str">
        <f>IF(customers[[#This Row],[Income]]&lt;=30000, "Low", IF(customers[[#This Row],[Income]]&lt;=50000,"Medium", IF(customers[[#This Row],[Income]]&lt;=100000,"High","Premium")))</f>
        <v>Medium</v>
      </c>
      <c r="J94" t="s">
        <v>14</v>
      </c>
      <c r="K94" s="1">
        <v>42830</v>
      </c>
      <c r="L94" s="1">
        <f t="shared" ca="1" si="1"/>
        <v>45908</v>
      </c>
      <c r="M94">
        <f ca="1">DATEDIF(customers[[#This Row],[Join_Date]],customers[[#This Row],[Today]],"Y")</f>
        <v>8</v>
      </c>
      <c r="N94">
        <f ca="1">DATEDIF(customers[[#This Row],[Join_Date]], customers[[#This Row],[Today]], "D")</f>
        <v>3078</v>
      </c>
      <c r="O94" s="7" t="str">
        <f ca="1">IF(customers[[#This Row],[Years of Loyalty]]&gt;=8, "Loyal", IF(customers[[#This Row],[Years of Loyalty]]=7,"Legacy", IF(customers[[#This Row],[Years of Loyalty]]&gt;=3,"Emerging", IF(customers[[#This Row],[Years of Loyalty]]&lt;3,"New"))))</f>
        <v>Loyal</v>
      </c>
    </row>
    <row r="95" spans="1:15" x14ac:dyDescent="0.25">
      <c r="A95" t="s">
        <v>695</v>
      </c>
      <c r="B95" t="s">
        <v>696</v>
      </c>
      <c r="C95" t="s">
        <v>17</v>
      </c>
      <c r="D95">
        <v>34</v>
      </c>
      <c r="E95" t="str">
        <f>IF(customers[[#This Row],[Age]]&gt;=61,"Boomer",IF(customers[[#This Row],[Age]]&gt;=44,"Gen X",IF(customers[[#This Row],[Age]]&gt;=28,"Millenials",IF(customers[[#This Row],[Age]]&lt;28,"Gen Z"))))</f>
        <v>Millenials</v>
      </c>
      <c r="F95" t="s">
        <v>34</v>
      </c>
      <c r="G95" t="s">
        <v>27</v>
      </c>
      <c r="H95">
        <v>115081</v>
      </c>
      <c r="I95" t="str">
        <f>IF(customers[[#This Row],[Income]]&lt;=30000, "Low", IF(customers[[#This Row],[Income]]&lt;=50000,"Medium", IF(customers[[#This Row],[Income]]&lt;=100000,"High","Premium")))</f>
        <v>Premium</v>
      </c>
      <c r="J95" t="s">
        <v>24</v>
      </c>
      <c r="K95" s="1">
        <v>42817</v>
      </c>
      <c r="L95" s="1">
        <f t="shared" ca="1" si="1"/>
        <v>45908</v>
      </c>
      <c r="M95">
        <f ca="1">DATEDIF(customers[[#This Row],[Join_Date]],customers[[#This Row],[Today]],"Y")</f>
        <v>8</v>
      </c>
      <c r="N95">
        <f ca="1">DATEDIF(customers[[#This Row],[Join_Date]], customers[[#This Row],[Today]], "D")</f>
        <v>3091</v>
      </c>
      <c r="O95" s="7" t="str">
        <f ca="1">IF(customers[[#This Row],[Years of Loyalty]]&gt;=8, "Loyal", IF(customers[[#This Row],[Years of Loyalty]]=7,"Legacy", IF(customers[[#This Row],[Years of Loyalty]]&gt;=3,"Emerging", IF(customers[[#This Row],[Years of Loyalty]]&lt;3,"New"))))</f>
        <v>Loyal</v>
      </c>
    </row>
    <row r="96" spans="1:15" x14ac:dyDescent="0.25">
      <c r="A96" t="s">
        <v>703</v>
      </c>
      <c r="B96" t="s">
        <v>704</v>
      </c>
      <c r="C96" t="s">
        <v>17</v>
      </c>
      <c r="D96">
        <v>21</v>
      </c>
      <c r="E96" t="str">
        <f>IF(customers[[#This Row],[Age]]&gt;=61,"Boomer",IF(customers[[#This Row],[Age]]&gt;=44,"Gen X",IF(customers[[#This Row],[Age]]&gt;=28,"Millenials",IF(customers[[#This Row],[Age]]&lt;28,"Gen Z"))))</f>
        <v>Gen Z</v>
      </c>
      <c r="F96" t="s">
        <v>12</v>
      </c>
      <c r="G96" t="s">
        <v>23</v>
      </c>
      <c r="H96">
        <v>92715</v>
      </c>
      <c r="I96" t="str">
        <f>IF(customers[[#This Row],[Income]]&lt;=30000, "Low", IF(customers[[#This Row],[Income]]&lt;=50000,"Medium", IF(customers[[#This Row],[Income]]&lt;=100000,"High","Premium")))</f>
        <v>High</v>
      </c>
      <c r="J96" t="s">
        <v>14</v>
      </c>
      <c r="K96" s="1">
        <v>42927</v>
      </c>
      <c r="L96" s="1">
        <f t="shared" ca="1" si="1"/>
        <v>45908</v>
      </c>
      <c r="M96">
        <f ca="1">DATEDIF(customers[[#This Row],[Join_Date]],customers[[#This Row],[Today]],"Y")</f>
        <v>8</v>
      </c>
      <c r="N96">
        <f ca="1">DATEDIF(customers[[#This Row],[Join_Date]], customers[[#This Row],[Today]], "D")</f>
        <v>2981</v>
      </c>
      <c r="O96" s="7" t="str">
        <f ca="1">IF(customers[[#This Row],[Years of Loyalty]]&gt;=8, "Loyal", IF(customers[[#This Row],[Years of Loyalty]]=7,"Legacy", IF(customers[[#This Row],[Years of Loyalty]]&gt;=3,"Emerging", IF(customers[[#This Row],[Years of Loyalty]]&lt;3,"New"))))</f>
        <v>Loyal</v>
      </c>
    </row>
    <row r="97" spans="1:15" x14ac:dyDescent="0.25">
      <c r="A97" t="s">
        <v>779</v>
      </c>
      <c r="B97" t="s">
        <v>780</v>
      </c>
      <c r="C97" t="s">
        <v>11</v>
      </c>
      <c r="D97">
        <v>62</v>
      </c>
      <c r="E97" t="str">
        <f>IF(customers[[#This Row],[Age]]&gt;=61,"Boomer",IF(customers[[#This Row],[Age]]&gt;=44,"Gen X",IF(customers[[#This Row],[Age]]&gt;=28,"Millenials",IF(customers[[#This Row],[Age]]&lt;28,"Gen Z"))))</f>
        <v>Boomer</v>
      </c>
      <c r="F97" t="s">
        <v>34</v>
      </c>
      <c r="G97" t="s">
        <v>31</v>
      </c>
      <c r="H97">
        <v>119259</v>
      </c>
      <c r="I97" t="str">
        <f>IF(customers[[#This Row],[Income]]&lt;=30000, "Low", IF(customers[[#This Row],[Income]]&lt;=50000,"Medium", IF(customers[[#This Row],[Income]]&lt;=100000,"High","Premium")))</f>
        <v>Premium</v>
      </c>
      <c r="J97" t="s">
        <v>24</v>
      </c>
      <c r="K97" s="1">
        <v>42731</v>
      </c>
      <c r="L97" s="1">
        <f t="shared" ca="1" si="1"/>
        <v>45908</v>
      </c>
      <c r="M97">
        <f ca="1">DATEDIF(customers[[#This Row],[Join_Date]],customers[[#This Row],[Today]],"Y")</f>
        <v>8</v>
      </c>
      <c r="N97">
        <f ca="1">DATEDIF(customers[[#This Row],[Join_Date]], customers[[#This Row],[Today]], "D")</f>
        <v>3177</v>
      </c>
      <c r="O97" s="7" t="str">
        <f ca="1">IF(customers[[#This Row],[Years of Loyalty]]&gt;=8, "Loyal", IF(customers[[#This Row],[Years of Loyalty]]=7,"Legacy", IF(customers[[#This Row],[Years of Loyalty]]&gt;=3,"Emerging", IF(customers[[#This Row],[Years of Loyalty]]&lt;3,"New"))))</f>
        <v>Loyal</v>
      </c>
    </row>
    <row r="98" spans="1:15" x14ac:dyDescent="0.25">
      <c r="A98" t="s">
        <v>801</v>
      </c>
      <c r="B98" t="s">
        <v>802</v>
      </c>
      <c r="C98" t="s">
        <v>11</v>
      </c>
      <c r="D98">
        <v>37</v>
      </c>
      <c r="E98" t="str">
        <f>IF(customers[[#This Row],[Age]]&gt;=61,"Boomer",IF(customers[[#This Row],[Age]]&gt;=44,"Gen X",IF(customers[[#This Row],[Age]]&gt;=28,"Millenials",IF(customers[[#This Row],[Age]]&lt;28,"Gen Z"))))</f>
        <v>Millenials</v>
      </c>
      <c r="F98" t="s">
        <v>34</v>
      </c>
      <c r="G98" t="s">
        <v>37</v>
      </c>
      <c r="H98">
        <v>63585</v>
      </c>
      <c r="I98" t="str">
        <f>IF(customers[[#This Row],[Income]]&lt;=30000, "Low", IF(customers[[#This Row],[Income]]&lt;=50000,"Medium", IF(customers[[#This Row],[Income]]&lt;=100000,"High","Premium")))</f>
        <v>High</v>
      </c>
      <c r="J98" t="s">
        <v>14</v>
      </c>
      <c r="K98" s="1">
        <v>42757</v>
      </c>
      <c r="L98" s="1">
        <f t="shared" ca="1" si="1"/>
        <v>45908</v>
      </c>
      <c r="M98">
        <f ca="1">DATEDIF(customers[[#This Row],[Join_Date]],customers[[#This Row],[Today]],"Y")</f>
        <v>8</v>
      </c>
      <c r="N98">
        <f ca="1">DATEDIF(customers[[#This Row],[Join_Date]], customers[[#This Row],[Today]], "D")</f>
        <v>3151</v>
      </c>
      <c r="O98" s="7" t="str">
        <f ca="1">IF(customers[[#This Row],[Years of Loyalty]]&gt;=8, "Loyal", IF(customers[[#This Row],[Years of Loyalty]]=7,"Legacy", IF(customers[[#This Row],[Years of Loyalty]]&gt;=3,"Emerging", IF(customers[[#This Row],[Years of Loyalty]]&lt;3,"New"))))</f>
        <v>Loyal</v>
      </c>
    </row>
    <row r="99" spans="1:15" x14ac:dyDescent="0.25">
      <c r="A99" t="s">
        <v>805</v>
      </c>
      <c r="B99" t="s">
        <v>806</v>
      </c>
      <c r="C99" t="s">
        <v>11</v>
      </c>
      <c r="D99">
        <v>35</v>
      </c>
      <c r="E99" t="str">
        <f>IF(customers[[#This Row],[Age]]&gt;=61,"Boomer",IF(customers[[#This Row],[Age]]&gt;=44,"Gen X",IF(customers[[#This Row],[Age]]&gt;=28,"Millenials",IF(customers[[#This Row],[Age]]&lt;28,"Gen Z"))))</f>
        <v>Millenials</v>
      </c>
      <c r="F99" t="s">
        <v>12</v>
      </c>
      <c r="G99" t="s">
        <v>42</v>
      </c>
      <c r="H99">
        <v>46017</v>
      </c>
      <c r="I99" t="str">
        <f>IF(customers[[#This Row],[Income]]&lt;=30000, "Low", IF(customers[[#This Row],[Income]]&lt;=50000,"Medium", IF(customers[[#This Row],[Income]]&lt;=100000,"High","Premium")))</f>
        <v>Medium</v>
      </c>
      <c r="J99" t="s">
        <v>20</v>
      </c>
      <c r="K99" s="1">
        <v>42931</v>
      </c>
      <c r="L99" s="1">
        <f t="shared" ca="1" si="1"/>
        <v>45908</v>
      </c>
      <c r="M99">
        <f ca="1">DATEDIF(customers[[#This Row],[Join_Date]],customers[[#This Row],[Today]],"Y")</f>
        <v>8</v>
      </c>
      <c r="N99">
        <f ca="1">DATEDIF(customers[[#This Row],[Join_Date]], customers[[#This Row],[Today]], "D")</f>
        <v>2977</v>
      </c>
      <c r="O99" s="7" t="str">
        <f ca="1">IF(customers[[#This Row],[Years of Loyalty]]&gt;=8, "Loyal", IF(customers[[#This Row],[Years of Loyalty]]=7,"Legacy", IF(customers[[#This Row],[Years of Loyalty]]&gt;=3,"Emerging", IF(customers[[#This Row],[Years of Loyalty]]&lt;3,"New"))))</f>
        <v>Loyal</v>
      </c>
    </row>
    <row r="100" spans="1:15" x14ac:dyDescent="0.25">
      <c r="A100" t="s">
        <v>823</v>
      </c>
      <c r="B100" t="s">
        <v>824</v>
      </c>
      <c r="C100" t="s">
        <v>11</v>
      </c>
      <c r="D100">
        <v>71</v>
      </c>
      <c r="E100" t="str">
        <f>IF(customers[[#This Row],[Age]]&gt;=61,"Boomer",IF(customers[[#This Row],[Age]]&gt;=44,"Gen X",IF(customers[[#This Row],[Age]]&gt;=28,"Millenials",IF(customers[[#This Row],[Age]]&lt;28,"Gen Z"))))</f>
        <v>Boomer</v>
      </c>
      <c r="F100" t="s">
        <v>34</v>
      </c>
      <c r="G100" t="s">
        <v>37</v>
      </c>
      <c r="H100">
        <v>148267</v>
      </c>
      <c r="I100" t="str">
        <f>IF(customers[[#This Row],[Income]]&lt;=30000, "Low", IF(customers[[#This Row],[Income]]&lt;=50000,"Medium", IF(customers[[#This Row],[Income]]&lt;=100000,"High","Premium")))</f>
        <v>Premium</v>
      </c>
      <c r="J100" t="s">
        <v>14</v>
      </c>
      <c r="K100" s="1">
        <v>42789</v>
      </c>
      <c r="L100" s="1">
        <f t="shared" ca="1" si="1"/>
        <v>45908</v>
      </c>
      <c r="M100">
        <f ca="1">DATEDIF(customers[[#This Row],[Join_Date]],customers[[#This Row],[Today]],"Y")</f>
        <v>8</v>
      </c>
      <c r="N100">
        <f ca="1">DATEDIF(customers[[#This Row],[Join_Date]], customers[[#This Row],[Today]], "D")</f>
        <v>3119</v>
      </c>
      <c r="O100" s="7" t="str">
        <f ca="1">IF(customers[[#This Row],[Years of Loyalty]]&gt;=8, "Loyal", IF(customers[[#This Row],[Years of Loyalty]]=7,"Legacy", IF(customers[[#This Row],[Years of Loyalty]]&gt;=3,"Emerging", IF(customers[[#This Row],[Years of Loyalty]]&lt;3,"New"))))</f>
        <v>Loyal</v>
      </c>
    </row>
    <row r="101" spans="1:15" x14ac:dyDescent="0.25">
      <c r="A101" t="s">
        <v>861</v>
      </c>
      <c r="B101" t="s">
        <v>862</v>
      </c>
      <c r="C101" t="s">
        <v>17</v>
      </c>
      <c r="D101">
        <v>53</v>
      </c>
      <c r="E101" t="str">
        <f>IF(customers[[#This Row],[Age]]&gt;=61,"Boomer",IF(customers[[#This Row],[Age]]&gt;=44,"Gen X",IF(customers[[#This Row],[Age]]&gt;=28,"Millenials",IF(customers[[#This Row],[Age]]&lt;28,"Gen Z"))))</f>
        <v>Gen X</v>
      </c>
      <c r="F101" t="s">
        <v>30</v>
      </c>
      <c r="G101" t="s">
        <v>31</v>
      </c>
      <c r="H101">
        <v>118317</v>
      </c>
      <c r="I101" t="str">
        <f>IF(customers[[#This Row],[Income]]&lt;=30000, "Low", IF(customers[[#This Row],[Income]]&lt;=50000,"Medium", IF(customers[[#This Row],[Income]]&lt;=100000,"High","Premium")))</f>
        <v>Premium</v>
      </c>
      <c r="J101" t="s">
        <v>20</v>
      </c>
      <c r="K101" s="1">
        <v>42802</v>
      </c>
      <c r="L101" s="1">
        <f t="shared" ca="1" si="1"/>
        <v>45908</v>
      </c>
      <c r="M101">
        <f ca="1">DATEDIF(customers[[#This Row],[Join_Date]],customers[[#This Row],[Today]],"Y")</f>
        <v>8</v>
      </c>
      <c r="N101">
        <f ca="1">DATEDIF(customers[[#This Row],[Join_Date]], customers[[#This Row],[Today]], "D")</f>
        <v>3106</v>
      </c>
      <c r="O101" s="7" t="str">
        <f ca="1">IF(customers[[#This Row],[Years of Loyalty]]&gt;=8, "Loyal", IF(customers[[#This Row],[Years of Loyalty]]=7,"Legacy", IF(customers[[#This Row],[Years of Loyalty]]&gt;=3,"Emerging", IF(customers[[#This Row],[Years of Loyalty]]&lt;3,"New"))))</f>
        <v>Loyal</v>
      </c>
    </row>
    <row r="102" spans="1:15" x14ac:dyDescent="0.25">
      <c r="A102" t="s">
        <v>872</v>
      </c>
      <c r="B102" t="s">
        <v>873</v>
      </c>
      <c r="C102" t="s">
        <v>17</v>
      </c>
      <c r="D102">
        <v>54</v>
      </c>
      <c r="E102" t="str">
        <f>IF(customers[[#This Row],[Age]]&gt;=61,"Boomer",IF(customers[[#This Row],[Age]]&gt;=44,"Gen X",IF(customers[[#This Row],[Age]]&gt;=28,"Millenials",IF(customers[[#This Row],[Age]]&lt;28,"Gen Z"))))</f>
        <v>Gen X</v>
      </c>
      <c r="F102" t="s">
        <v>18</v>
      </c>
      <c r="G102" t="s">
        <v>23</v>
      </c>
      <c r="H102">
        <v>145818</v>
      </c>
      <c r="I102" t="str">
        <f>IF(customers[[#This Row],[Income]]&lt;=30000, "Low", IF(customers[[#This Row],[Income]]&lt;=50000,"Medium", IF(customers[[#This Row],[Income]]&lt;=100000,"High","Premium")))</f>
        <v>Premium</v>
      </c>
      <c r="J102" t="s">
        <v>14</v>
      </c>
      <c r="K102" s="1">
        <v>42917</v>
      </c>
      <c r="L102" s="1">
        <f t="shared" ca="1" si="1"/>
        <v>45908</v>
      </c>
      <c r="M102">
        <f ca="1">DATEDIF(customers[[#This Row],[Join_Date]],customers[[#This Row],[Today]],"Y")</f>
        <v>8</v>
      </c>
      <c r="N102">
        <f ca="1">DATEDIF(customers[[#This Row],[Join_Date]], customers[[#This Row],[Today]], "D")</f>
        <v>2991</v>
      </c>
      <c r="O102" s="7" t="str">
        <f ca="1">IF(customers[[#This Row],[Years of Loyalty]]&gt;=8, "Loyal", IF(customers[[#This Row],[Years of Loyalty]]=7,"Legacy", IF(customers[[#This Row],[Years of Loyalty]]&gt;=3,"Emerging", IF(customers[[#This Row],[Years of Loyalty]]&lt;3,"New"))))</f>
        <v>Loyal</v>
      </c>
    </row>
    <row r="103" spans="1:15" x14ac:dyDescent="0.25">
      <c r="A103" t="s">
        <v>874</v>
      </c>
      <c r="B103" t="s">
        <v>875</v>
      </c>
      <c r="C103" t="s">
        <v>11</v>
      </c>
      <c r="D103">
        <v>58</v>
      </c>
      <c r="E103" t="str">
        <f>IF(customers[[#This Row],[Age]]&gt;=61,"Boomer",IF(customers[[#This Row],[Age]]&gt;=44,"Gen X",IF(customers[[#This Row],[Age]]&gt;=28,"Millenials",IF(customers[[#This Row],[Age]]&lt;28,"Gen Z"))))</f>
        <v>Gen X</v>
      </c>
      <c r="F103" t="s">
        <v>18</v>
      </c>
      <c r="G103" t="s">
        <v>42</v>
      </c>
      <c r="H103">
        <v>81272</v>
      </c>
      <c r="I103" t="str">
        <f>IF(customers[[#This Row],[Income]]&lt;=30000, "Low", IF(customers[[#This Row],[Income]]&lt;=50000,"Medium", IF(customers[[#This Row],[Income]]&lt;=100000,"High","Premium")))</f>
        <v>High</v>
      </c>
      <c r="J103" t="s">
        <v>14</v>
      </c>
      <c r="K103" s="1">
        <v>42747</v>
      </c>
      <c r="L103" s="1">
        <f t="shared" ca="1" si="1"/>
        <v>45908</v>
      </c>
      <c r="M103">
        <f ca="1">DATEDIF(customers[[#This Row],[Join_Date]],customers[[#This Row],[Today]],"Y")</f>
        <v>8</v>
      </c>
      <c r="N103">
        <f ca="1">DATEDIF(customers[[#This Row],[Join_Date]], customers[[#This Row],[Today]], "D")</f>
        <v>3161</v>
      </c>
      <c r="O103" s="7" t="str">
        <f ca="1">IF(customers[[#This Row],[Years of Loyalty]]&gt;=8, "Loyal", IF(customers[[#This Row],[Years of Loyalty]]=7,"Legacy", IF(customers[[#This Row],[Years of Loyalty]]&gt;=3,"Emerging", IF(customers[[#This Row],[Years of Loyalty]]&lt;3,"New"))))</f>
        <v>Loyal</v>
      </c>
    </row>
    <row r="104" spans="1:15" x14ac:dyDescent="0.25">
      <c r="A104" t="s">
        <v>880</v>
      </c>
      <c r="B104" t="s">
        <v>881</v>
      </c>
      <c r="C104" t="s">
        <v>11</v>
      </c>
      <c r="D104">
        <v>71</v>
      </c>
      <c r="E104" t="str">
        <f>IF(customers[[#This Row],[Age]]&gt;=61,"Boomer",IF(customers[[#This Row],[Age]]&gt;=44,"Gen X",IF(customers[[#This Row],[Age]]&gt;=28,"Millenials",IF(customers[[#This Row],[Age]]&lt;28,"Gen Z"))))</f>
        <v>Boomer</v>
      </c>
      <c r="F104" t="s">
        <v>34</v>
      </c>
      <c r="G104" t="s">
        <v>42</v>
      </c>
      <c r="H104">
        <v>164832</v>
      </c>
      <c r="I104" t="str">
        <f>IF(customers[[#This Row],[Income]]&lt;=30000, "Low", IF(customers[[#This Row],[Income]]&lt;=50000,"Medium", IF(customers[[#This Row],[Income]]&lt;=100000,"High","Premium")))</f>
        <v>Premium</v>
      </c>
      <c r="J104" t="s">
        <v>14</v>
      </c>
      <c r="K104" s="1">
        <v>42971</v>
      </c>
      <c r="L104" s="1">
        <f t="shared" ca="1" si="1"/>
        <v>45908</v>
      </c>
      <c r="M104">
        <f ca="1">DATEDIF(customers[[#This Row],[Join_Date]],customers[[#This Row],[Today]],"Y")</f>
        <v>8</v>
      </c>
      <c r="N104">
        <f ca="1">DATEDIF(customers[[#This Row],[Join_Date]], customers[[#This Row],[Today]], "D")</f>
        <v>2937</v>
      </c>
      <c r="O104" s="7" t="str">
        <f ca="1">IF(customers[[#This Row],[Years of Loyalty]]&gt;=8, "Loyal", IF(customers[[#This Row],[Years of Loyalty]]=7,"Legacy", IF(customers[[#This Row],[Years of Loyalty]]&gt;=3,"Emerging", IF(customers[[#This Row],[Years of Loyalty]]&lt;3,"New"))))</f>
        <v>Loyal</v>
      </c>
    </row>
    <row r="105" spans="1:15" x14ac:dyDescent="0.25">
      <c r="A105" t="s">
        <v>882</v>
      </c>
      <c r="B105" t="s">
        <v>883</v>
      </c>
      <c r="C105" t="s">
        <v>17</v>
      </c>
      <c r="D105">
        <v>34</v>
      </c>
      <c r="E105" t="str">
        <f>IF(customers[[#This Row],[Age]]&gt;=61,"Boomer",IF(customers[[#This Row],[Age]]&gt;=44,"Gen X",IF(customers[[#This Row],[Age]]&gt;=28,"Millenials",IF(customers[[#This Row],[Age]]&lt;28,"Gen Z"))))</f>
        <v>Millenials</v>
      </c>
      <c r="F105" t="s">
        <v>30</v>
      </c>
      <c r="G105" t="s">
        <v>13</v>
      </c>
      <c r="H105">
        <v>172999</v>
      </c>
      <c r="I105" t="str">
        <f>IF(customers[[#This Row],[Income]]&lt;=30000, "Low", IF(customers[[#This Row],[Income]]&lt;=50000,"Medium", IF(customers[[#This Row],[Income]]&lt;=100000,"High","Premium")))</f>
        <v>Premium</v>
      </c>
      <c r="J105" t="s">
        <v>14</v>
      </c>
      <c r="K105" s="1">
        <v>42894</v>
      </c>
      <c r="L105" s="1">
        <f t="shared" ca="1" si="1"/>
        <v>45908</v>
      </c>
      <c r="M105">
        <f ca="1">DATEDIF(customers[[#This Row],[Join_Date]],customers[[#This Row],[Today]],"Y")</f>
        <v>8</v>
      </c>
      <c r="N105">
        <f ca="1">DATEDIF(customers[[#This Row],[Join_Date]], customers[[#This Row],[Today]], "D")</f>
        <v>3014</v>
      </c>
      <c r="O105" s="7" t="str">
        <f ca="1">IF(customers[[#This Row],[Years of Loyalty]]&gt;=8, "Loyal", IF(customers[[#This Row],[Years of Loyalty]]=7,"Legacy", IF(customers[[#This Row],[Years of Loyalty]]&gt;=3,"Emerging", IF(customers[[#This Row],[Years of Loyalty]]&lt;3,"New"))))</f>
        <v>Loyal</v>
      </c>
    </row>
    <row r="106" spans="1:15" x14ac:dyDescent="0.25">
      <c r="A106" t="s">
        <v>886</v>
      </c>
      <c r="B106" t="s">
        <v>887</v>
      </c>
      <c r="C106" t="s">
        <v>17</v>
      </c>
      <c r="D106">
        <v>50</v>
      </c>
      <c r="E106" t="str">
        <f>IF(customers[[#This Row],[Age]]&gt;=61,"Boomer",IF(customers[[#This Row],[Age]]&gt;=44,"Gen X",IF(customers[[#This Row],[Age]]&gt;=28,"Millenials",IF(customers[[#This Row],[Age]]&lt;28,"Gen Z"))))</f>
        <v>Gen X</v>
      </c>
      <c r="F106" t="s">
        <v>18</v>
      </c>
      <c r="G106" t="s">
        <v>19</v>
      </c>
      <c r="H106">
        <v>81367</v>
      </c>
      <c r="I106" t="str">
        <f>IF(customers[[#This Row],[Income]]&lt;=30000, "Low", IF(customers[[#This Row],[Income]]&lt;=50000,"Medium", IF(customers[[#This Row],[Income]]&lt;=100000,"High","Premium")))</f>
        <v>High</v>
      </c>
      <c r="J106" t="s">
        <v>20</v>
      </c>
      <c r="K106" s="1">
        <v>42887</v>
      </c>
      <c r="L106" s="1">
        <f t="shared" ca="1" si="1"/>
        <v>45908</v>
      </c>
      <c r="M106">
        <f ca="1">DATEDIF(customers[[#This Row],[Join_Date]],customers[[#This Row],[Today]],"Y")</f>
        <v>8</v>
      </c>
      <c r="N106">
        <f ca="1">DATEDIF(customers[[#This Row],[Join_Date]], customers[[#This Row],[Today]], "D")</f>
        <v>3021</v>
      </c>
      <c r="O106" s="7" t="str">
        <f ca="1">IF(customers[[#This Row],[Years of Loyalty]]&gt;=8, "Loyal", IF(customers[[#This Row],[Years of Loyalty]]=7,"Legacy", IF(customers[[#This Row],[Years of Loyalty]]&gt;=3,"Emerging", IF(customers[[#This Row],[Years of Loyalty]]&lt;3,"New"))))</f>
        <v>Loyal</v>
      </c>
    </row>
    <row r="107" spans="1:15" x14ac:dyDescent="0.25">
      <c r="A107" t="s">
        <v>960</v>
      </c>
      <c r="B107" t="s">
        <v>961</v>
      </c>
      <c r="C107" t="s">
        <v>11</v>
      </c>
      <c r="D107">
        <v>44</v>
      </c>
      <c r="E107" t="str">
        <f>IF(customers[[#This Row],[Age]]&gt;=61,"Boomer",IF(customers[[#This Row],[Age]]&gt;=44,"Gen X",IF(customers[[#This Row],[Age]]&gt;=28,"Millenials",IF(customers[[#This Row],[Age]]&lt;28,"Gen Z"))))</f>
        <v>Gen X</v>
      </c>
      <c r="F107" t="s">
        <v>18</v>
      </c>
      <c r="G107" t="s">
        <v>42</v>
      </c>
      <c r="H107">
        <v>190102</v>
      </c>
      <c r="I107" t="str">
        <f>IF(customers[[#This Row],[Income]]&lt;=30000, "Low", IF(customers[[#This Row],[Income]]&lt;=50000,"Medium", IF(customers[[#This Row],[Income]]&lt;=100000,"High","Premium")))</f>
        <v>Premium</v>
      </c>
      <c r="J107" t="s">
        <v>24</v>
      </c>
      <c r="K107" s="1">
        <v>42954</v>
      </c>
      <c r="L107" s="1">
        <f t="shared" ca="1" si="1"/>
        <v>45908</v>
      </c>
      <c r="M107">
        <f ca="1">DATEDIF(customers[[#This Row],[Join_Date]],customers[[#This Row],[Today]],"Y")</f>
        <v>8</v>
      </c>
      <c r="N107">
        <f ca="1">DATEDIF(customers[[#This Row],[Join_Date]], customers[[#This Row],[Today]], "D")</f>
        <v>2954</v>
      </c>
      <c r="O107" s="7" t="str">
        <f ca="1">IF(customers[[#This Row],[Years of Loyalty]]&gt;=8, "Loyal", IF(customers[[#This Row],[Years of Loyalty]]=7,"Legacy", IF(customers[[#This Row],[Years of Loyalty]]&gt;=3,"Emerging", IF(customers[[#This Row],[Years of Loyalty]]&lt;3,"New"))))</f>
        <v>Loyal</v>
      </c>
    </row>
    <row r="108" spans="1:15" x14ac:dyDescent="0.25">
      <c r="A108" t="s">
        <v>1014</v>
      </c>
      <c r="B108" t="s">
        <v>1015</v>
      </c>
      <c r="C108" t="s">
        <v>11</v>
      </c>
      <c r="D108">
        <v>34</v>
      </c>
      <c r="E108" t="str">
        <f>IF(customers[[#This Row],[Age]]&gt;=61,"Boomer",IF(customers[[#This Row],[Age]]&gt;=44,"Gen X",IF(customers[[#This Row],[Age]]&gt;=28,"Millenials",IF(customers[[#This Row],[Age]]&lt;28,"Gen Z"))))</f>
        <v>Millenials</v>
      </c>
      <c r="F108" t="s">
        <v>30</v>
      </c>
      <c r="G108" t="s">
        <v>31</v>
      </c>
      <c r="H108">
        <v>42911</v>
      </c>
      <c r="I108" t="str">
        <f>IF(customers[[#This Row],[Income]]&lt;=30000, "Low", IF(customers[[#This Row],[Income]]&lt;=50000,"Medium", IF(customers[[#This Row],[Income]]&lt;=100000,"High","Premium")))</f>
        <v>Medium</v>
      </c>
      <c r="J108" t="s">
        <v>20</v>
      </c>
      <c r="K108" s="1">
        <v>42920</v>
      </c>
      <c r="L108" s="1">
        <f t="shared" ca="1" si="1"/>
        <v>45908</v>
      </c>
      <c r="M108">
        <f ca="1">DATEDIF(customers[[#This Row],[Join_Date]],customers[[#This Row],[Today]],"Y")</f>
        <v>8</v>
      </c>
      <c r="N108">
        <f ca="1">DATEDIF(customers[[#This Row],[Join_Date]], customers[[#This Row],[Today]], "D")</f>
        <v>2988</v>
      </c>
      <c r="O108" s="7" t="str">
        <f ca="1">IF(customers[[#This Row],[Years of Loyalty]]&gt;=8, "Loyal", IF(customers[[#This Row],[Years of Loyalty]]=7,"Legacy", IF(customers[[#This Row],[Years of Loyalty]]&gt;=3,"Emerging", IF(customers[[#This Row],[Years of Loyalty]]&lt;3,"New"))))</f>
        <v>Loyal</v>
      </c>
    </row>
    <row r="109" spans="1:15" x14ac:dyDescent="0.25">
      <c r="A109" t="s">
        <v>28</v>
      </c>
      <c r="B109" t="s">
        <v>29</v>
      </c>
      <c r="C109" t="s">
        <v>11</v>
      </c>
      <c r="D109">
        <v>20</v>
      </c>
      <c r="E109" t="str">
        <f>IF(customers[[#This Row],[Age]]&gt;=61,"Boomer",IF(customers[[#This Row],[Age]]&gt;=44,"Gen X",IF(customers[[#This Row],[Age]]&gt;=28,"Millenials",IF(customers[[#This Row],[Age]]&lt;28,"Gen Z"))))</f>
        <v>Gen Z</v>
      </c>
      <c r="F109" t="s">
        <v>30</v>
      </c>
      <c r="G109" t="s">
        <v>31</v>
      </c>
      <c r="H109">
        <v>109431</v>
      </c>
      <c r="I109" t="str">
        <f>IF(customers[[#This Row],[Income]]&lt;=30000, "Low", IF(customers[[#This Row],[Income]]&lt;=50000,"Medium", IF(customers[[#This Row],[Income]]&lt;=100000,"High","Premium")))</f>
        <v>Premium</v>
      </c>
      <c r="J109" t="s">
        <v>20</v>
      </c>
      <c r="K109" s="1">
        <v>43309</v>
      </c>
      <c r="L109" s="1">
        <f t="shared" ca="1" si="1"/>
        <v>45908</v>
      </c>
      <c r="M109">
        <f ca="1">DATEDIF(customers[[#This Row],[Join_Date]],customers[[#This Row],[Today]],"Y")</f>
        <v>7</v>
      </c>
      <c r="N109">
        <f ca="1">DATEDIF(customers[[#This Row],[Join_Date]], customers[[#This Row],[Today]], "D")</f>
        <v>2599</v>
      </c>
      <c r="O109" s="7" t="str">
        <f ca="1">IF(customers[[#This Row],[Years of Loyalty]]&gt;=8, "Loyal", IF(customers[[#This Row],[Years of Loyalty]]=7,"Legacy", IF(customers[[#This Row],[Years of Loyalty]]&gt;=3,"Emerging", IF(customers[[#This Row],[Years of Loyalty]]&lt;3,"New"))))</f>
        <v>Legacy</v>
      </c>
    </row>
    <row r="110" spans="1:15" x14ac:dyDescent="0.25">
      <c r="A110" t="s">
        <v>35</v>
      </c>
      <c r="B110" t="s">
        <v>36</v>
      </c>
      <c r="C110" t="s">
        <v>11</v>
      </c>
      <c r="D110">
        <v>42</v>
      </c>
      <c r="E110" t="str">
        <f>IF(customers[[#This Row],[Age]]&gt;=61,"Boomer",IF(customers[[#This Row],[Age]]&gt;=44,"Gen X",IF(customers[[#This Row],[Age]]&gt;=28,"Millenials",IF(customers[[#This Row],[Age]]&lt;28,"Gen Z"))))</f>
        <v>Millenials</v>
      </c>
      <c r="F110" t="s">
        <v>12</v>
      </c>
      <c r="G110" t="s">
        <v>37</v>
      </c>
      <c r="H110">
        <v>87364</v>
      </c>
      <c r="I110" t="str">
        <f>IF(customers[[#This Row],[Income]]&lt;=30000, "Low", IF(customers[[#This Row],[Income]]&lt;=50000,"Medium", IF(customers[[#This Row],[Income]]&lt;=100000,"High","Premium")))</f>
        <v>High</v>
      </c>
      <c r="J110" t="s">
        <v>20</v>
      </c>
      <c r="K110" s="1">
        <v>43026</v>
      </c>
      <c r="L110" s="1">
        <f t="shared" ca="1" si="1"/>
        <v>45908</v>
      </c>
      <c r="M110">
        <f ca="1">DATEDIF(customers[[#This Row],[Join_Date]],customers[[#This Row],[Today]],"Y")</f>
        <v>7</v>
      </c>
      <c r="N110">
        <f ca="1">DATEDIF(customers[[#This Row],[Join_Date]], customers[[#This Row],[Today]], "D")</f>
        <v>2882</v>
      </c>
      <c r="O110" s="7" t="str">
        <f ca="1">IF(customers[[#This Row],[Years of Loyalty]]&gt;=8, "Loyal", IF(customers[[#This Row],[Years of Loyalty]]=7,"Legacy", IF(customers[[#This Row],[Years of Loyalty]]&gt;=3,"Emerging", IF(customers[[#This Row],[Years of Loyalty]]&lt;3,"New"))))</f>
        <v>Legacy</v>
      </c>
    </row>
    <row r="111" spans="1:15" x14ac:dyDescent="0.25">
      <c r="A111" t="s">
        <v>155</v>
      </c>
      <c r="B111" t="s">
        <v>156</v>
      </c>
      <c r="C111" t="s">
        <v>17</v>
      </c>
      <c r="D111">
        <v>66</v>
      </c>
      <c r="E111" t="str">
        <f>IF(customers[[#This Row],[Age]]&gt;=61,"Boomer",IF(customers[[#This Row],[Age]]&gt;=44,"Gen X",IF(customers[[#This Row],[Age]]&gt;=28,"Millenials",IF(customers[[#This Row],[Age]]&lt;28,"Gen Z"))))</f>
        <v>Boomer</v>
      </c>
      <c r="F111" t="s">
        <v>30</v>
      </c>
      <c r="G111" t="s">
        <v>31</v>
      </c>
      <c r="H111">
        <v>66542</v>
      </c>
      <c r="I111" t="str">
        <f>IF(customers[[#This Row],[Income]]&lt;=30000, "Low", IF(customers[[#This Row],[Income]]&lt;=50000,"Medium", IF(customers[[#This Row],[Income]]&lt;=100000,"High","Premium")))</f>
        <v>High</v>
      </c>
      <c r="J111" t="s">
        <v>14</v>
      </c>
      <c r="K111" s="1">
        <v>43091</v>
      </c>
      <c r="L111" s="1">
        <f t="shared" ca="1" si="1"/>
        <v>45908</v>
      </c>
      <c r="M111">
        <f ca="1">DATEDIF(customers[[#This Row],[Join_Date]],customers[[#This Row],[Today]],"Y")</f>
        <v>7</v>
      </c>
      <c r="N111">
        <f ca="1">DATEDIF(customers[[#This Row],[Join_Date]], customers[[#This Row],[Today]], "D")</f>
        <v>2817</v>
      </c>
      <c r="O111" s="7" t="str">
        <f ca="1">IF(customers[[#This Row],[Years of Loyalty]]&gt;=8, "Loyal", IF(customers[[#This Row],[Years of Loyalty]]=7,"Legacy", IF(customers[[#This Row],[Years of Loyalty]]&gt;=3,"Emerging", IF(customers[[#This Row],[Years of Loyalty]]&lt;3,"New"))))</f>
        <v>Legacy</v>
      </c>
    </row>
    <row r="112" spans="1:15" x14ac:dyDescent="0.25">
      <c r="A112" t="s">
        <v>159</v>
      </c>
      <c r="B112" t="s">
        <v>160</v>
      </c>
      <c r="C112" t="s">
        <v>11</v>
      </c>
      <c r="D112">
        <v>59</v>
      </c>
      <c r="E112" t="str">
        <f>IF(customers[[#This Row],[Age]]&gt;=61,"Boomer",IF(customers[[#This Row],[Age]]&gt;=44,"Gen X",IF(customers[[#This Row],[Age]]&gt;=28,"Millenials",IF(customers[[#This Row],[Age]]&lt;28,"Gen Z"))))</f>
        <v>Gen X</v>
      </c>
      <c r="F112" t="s">
        <v>18</v>
      </c>
      <c r="G112" t="s">
        <v>42</v>
      </c>
      <c r="H112">
        <v>62520</v>
      </c>
      <c r="I112" t="str">
        <f>IF(customers[[#This Row],[Income]]&lt;=30000, "Low", IF(customers[[#This Row],[Income]]&lt;=50000,"Medium", IF(customers[[#This Row],[Income]]&lt;=100000,"High","Premium")))</f>
        <v>High</v>
      </c>
      <c r="J112" t="s">
        <v>14</v>
      </c>
      <c r="K112" s="1">
        <v>43069</v>
      </c>
      <c r="L112" s="1">
        <f t="shared" ca="1" si="1"/>
        <v>45908</v>
      </c>
      <c r="M112">
        <f ca="1">DATEDIF(customers[[#This Row],[Join_Date]],customers[[#This Row],[Today]],"Y")</f>
        <v>7</v>
      </c>
      <c r="N112">
        <f ca="1">DATEDIF(customers[[#This Row],[Join_Date]], customers[[#This Row],[Today]], "D")</f>
        <v>2839</v>
      </c>
      <c r="O112" s="7" t="str">
        <f ca="1">IF(customers[[#This Row],[Years of Loyalty]]&gt;=8, "Loyal", IF(customers[[#This Row],[Years of Loyalty]]=7,"Legacy", IF(customers[[#This Row],[Years of Loyalty]]&gt;=3,"Emerging", IF(customers[[#This Row],[Years of Loyalty]]&lt;3,"New"))))</f>
        <v>Legacy</v>
      </c>
    </row>
    <row r="113" spans="1:15" x14ac:dyDescent="0.25">
      <c r="A113" t="s">
        <v>161</v>
      </c>
      <c r="B113" t="s">
        <v>162</v>
      </c>
      <c r="C113" t="s">
        <v>17</v>
      </c>
      <c r="D113">
        <v>23</v>
      </c>
      <c r="E113" t="str">
        <f>IF(customers[[#This Row],[Age]]&gt;=61,"Boomer",IF(customers[[#This Row],[Age]]&gt;=44,"Gen X",IF(customers[[#This Row],[Age]]&gt;=28,"Millenials",IF(customers[[#This Row],[Age]]&lt;28,"Gen Z"))))</f>
        <v>Gen Z</v>
      </c>
      <c r="F113" t="s">
        <v>34</v>
      </c>
      <c r="G113" t="s">
        <v>23</v>
      </c>
      <c r="H113">
        <v>84772</v>
      </c>
      <c r="I113" t="str">
        <f>IF(customers[[#This Row],[Income]]&lt;=30000, "Low", IF(customers[[#This Row],[Income]]&lt;=50000,"Medium", IF(customers[[#This Row],[Income]]&lt;=100000,"High","Premium")))</f>
        <v>High</v>
      </c>
      <c r="J113" t="s">
        <v>14</v>
      </c>
      <c r="K113" s="1">
        <v>43341</v>
      </c>
      <c r="L113" s="1">
        <f t="shared" ca="1" si="1"/>
        <v>45908</v>
      </c>
      <c r="M113">
        <f ca="1">DATEDIF(customers[[#This Row],[Join_Date]],customers[[#This Row],[Today]],"Y")</f>
        <v>7</v>
      </c>
      <c r="N113">
        <f ca="1">DATEDIF(customers[[#This Row],[Join_Date]], customers[[#This Row],[Today]], "D")</f>
        <v>2567</v>
      </c>
      <c r="O113" s="7" t="str">
        <f ca="1">IF(customers[[#This Row],[Years of Loyalty]]&gt;=8, "Loyal", IF(customers[[#This Row],[Years of Loyalty]]=7,"Legacy", IF(customers[[#This Row],[Years of Loyalty]]&gt;=3,"Emerging", IF(customers[[#This Row],[Years of Loyalty]]&lt;3,"New"))))</f>
        <v>Legacy</v>
      </c>
    </row>
    <row r="114" spans="1:15" x14ac:dyDescent="0.25">
      <c r="A114" t="s">
        <v>173</v>
      </c>
      <c r="B114" t="s">
        <v>174</v>
      </c>
      <c r="C114" t="s">
        <v>11</v>
      </c>
      <c r="D114">
        <v>25</v>
      </c>
      <c r="E114" t="str">
        <f>IF(customers[[#This Row],[Age]]&gt;=61,"Boomer",IF(customers[[#This Row],[Age]]&gt;=44,"Gen X",IF(customers[[#This Row],[Age]]&gt;=28,"Millenials",IF(customers[[#This Row],[Age]]&lt;28,"Gen Z"))))</f>
        <v>Gen Z</v>
      </c>
      <c r="F114" t="s">
        <v>34</v>
      </c>
      <c r="G114" t="s">
        <v>13</v>
      </c>
      <c r="H114">
        <v>89669</v>
      </c>
      <c r="I114" t="str">
        <f>IF(customers[[#This Row],[Income]]&lt;=30000, "Low", IF(customers[[#This Row],[Income]]&lt;=50000,"Medium", IF(customers[[#This Row],[Income]]&lt;=100000,"High","Premium")))</f>
        <v>High</v>
      </c>
      <c r="J114" t="s">
        <v>24</v>
      </c>
      <c r="K114" s="1">
        <v>43309</v>
      </c>
      <c r="L114" s="1">
        <f t="shared" ca="1" si="1"/>
        <v>45908</v>
      </c>
      <c r="M114">
        <f ca="1">DATEDIF(customers[[#This Row],[Join_Date]],customers[[#This Row],[Today]],"Y")</f>
        <v>7</v>
      </c>
      <c r="N114">
        <f ca="1">DATEDIF(customers[[#This Row],[Join_Date]], customers[[#This Row],[Today]], "D")</f>
        <v>2599</v>
      </c>
      <c r="O114" s="7" t="str">
        <f ca="1">IF(customers[[#This Row],[Years of Loyalty]]&gt;=8, "Loyal", IF(customers[[#This Row],[Years of Loyalty]]=7,"Legacy", IF(customers[[#This Row],[Years of Loyalty]]&gt;=3,"Emerging", IF(customers[[#This Row],[Years of Loyalty]]&lt;3,"New"))))</f>
        <v>Legacy</v>
      </c>
    </row>
    <row r="115" spans="1:15" x14ac:dyDescent="0.25">
      <c r="A115" t="s">
        <v>179</v>
      </c>
      <c r="B115" t="s">
        <v>180</v>
      </c>
      <c r="C115" t="s">
        <v>17</v>
      </c>
      <c r="D115">
        <v>61</v>
      </c>
      <c r="E115" t="str">
        <f>IF(customers[[#This Row],[Age]]&gt;=61,"Boomer",IF(customers[[#This Row],[Age]]&gt;=44,"Gen X",IF(customers[[#This Row],[Age]]&gt;=28,"Millenials",IF(customers[[#This Row],[Age]]&lt;28,"Gen Z"))))</f>
        <v>Boomer</v>
      </c>
      <c r="F115" t="s">
        <v>34</v>
      </c>
      <c r="G115" t="s">
        <v>13</v>
      </c>
      <c r="H115">
        <v>90831</v>
      </c>
      <c r="I115" t="str">
        <f>IF(customers[[#This Row],[Income]]&lt;=30000, "Low", IF(customers[[#This Row],[Income]]&lt;=50000,"Medium", IF(customers[[#This Row],[Income]]&lt;=100000,"High","Premium")))</f>
        <v>High</v>
      </c>
      <c r="J115" t="s">
        <v>14</v>
      </c>
      <c r="K115" s="1">
        <v>43302</v>
      </c>
      <c r="L115" s="1">
        <f t="shared" ca="1" si="1"/>
        <v>45908</v>
      </c>
      <c r="M115">
        <f ca="1">DATEDIF(customers[[#This Row],[Join_Date]],customers[[#This Row],[Today]],"Y")</f>
        <v>7</v>
      </c>
      <c r="N115">
        <f ca="1">DATEDIF(customers[[#This Row],[Join_Date]], customers[[#This Row],[Today]], "D")</f>
        <v>2606</v>
      </c>
      <c r="O115" s="7" t="str">
        <f ca="1">IF(customers[[#This Row],[Years of Loyalty]]&gt;=8, "Loyal", IF(customers[[#This Row],[Years of Loyalty]]=7,"Legacy", IF(customers[[#This Row],[Years of Loyalty]]&gt;=3,"Emerging", IF(customers[[#This Row],[Years of Loyalty]]&lt;3,"New"))))</f>
        <v>Legacy</v>
      </c>
    </row>
    <row r="116" spans="1:15" x14ac:dyDescent="0.25">
      <c r="A116" t="s">
        <v>183</v>
      </c>
      <c r="B116" t="s">
        <v>184</v>
      </c>
      <c r="C116" t="s">
        <v>17</v>
      </c>
      <c r="D116">
        <v>56</v>
      </c>
      <c r="E116" t="str">
        <f>IF(customers[[#This Row],[Age]]&gt;=61,"Boomer",IF(customers[[#This Row],[Age]]&gt;=44,"Gen X",IF(customers[[#This Row],[Age]]&gt;=28,"Millenials",IF(customers[[#This Row],[Age]]&lt;28,"Gen Z"))))</f>
        <v>Gen X</v>
      </c>
      <c r="F116" t="s">
        <v>30</v>
      </c>
      <c r="G116" t="s">
        <v>37</v>
      </c>
      <c r="H116">
        <v>61873</v>
      </c>
      <c r="I116" t="str">
        <f>IF(customers[[#This Row],[Income]]&lt;=30000, "Low", IF(customers[[#This Row],[Income]]&lt;=50000,"Medium", IF(customers[[#This Row],[Income]]&lt;=100000,"High","Premium")))</f>
        <v>High</v>
      </c>
      <c r="J116" t="s">
        <v>20</v>
      </c>
      <c r="K116" s="1">
        <v>43200</v>
      </c>
      <c r="L116" s="1">
        <f t="shared" ca="1" si="1"/>
        <v>45908</v>
      </c>
      <c r="M116">
        <f ca="1">DATEDIF(customers[[#This Row],[Join_Date]],customers[[#This Row],[Today]],"Y")</f>
        <v>7</v>
      </c>
      <c r="N116">
        <f ca="1">DATEDIF(customers[[#This Row],[Join_Date]], customers[[#This Row],[Today]], "D")</f>
        <v>2708</v>
      </c>
      <c r="O116" s="7" t="str">
        <f ca="1">IF(customers[[#This Row],[Years of Loyalty]]&gt;=8, "Loyal", IF(customers[[#This Row],[Years of Loyalty]]=7,"Legacy", IF(customers[[#This Row],[Years of Loyalty]]&gt;=3,"Emerging", IF(customers[[#This Row],[Years of Loyalty]]&lt;3,"New"))))</f>
        <v>Legacy</v>
      </c>
    </row>
    <row r="117" spans="1:15" x14ac:dyDescent="0.25">
      <c r="A117" t="s">
        <v>209</v>
      </c>
      <c r="B117" t="s">
        <v>210</v>
      </c>
      <c r="C117" t="s">
        <v>17</v>
      </c>
      <c r="D117">
        <v>30</v>
      </c>
      <c r="E117" t="str">
        <f>IF(customers[[#This Row],[Age]]&gt;=61,"Boomer",IF(customers[[#This Row],[Age]]&gt;=44,"Gen X",IF(customers[[#This Row],[Age]]&gt;=28,"Millenials",IF(customers[[#This Row],[Age]]&lt;28,"Gen Z"))))</f>
        <v>Millenials</v>
      </c>
      <c r="F117" t="s">
        <v>18</v>
      </c>
      <c r="G117" t="s">
        <v>23</v>
      </c>
      <c r="H117">
        <v>104082</v>
      </c>
      <c r="I117" t="str">
        <f>IF(customers[[#This Row],[Income]]&lt;=30000, "Low", IF(customers[[#This Row],[Income]]&lt;=50000,"Medium", IF(customers[[#This Row],[Income]]&lt;=100000,"High","Premium")))</f>
        <v>Premium</v>
      </c>
      <c r="J117" t="s">
        <v>14</v>
      </c>
      <c r="K117" s="1">
        <v>43102</v>
      </c>
      <c r="L117" s="1">
        <f t="shared" ca="1" si="1"/>
        <v>45908</v>
      </c>
      <c r="M117">
        <f ca="1">DATEDIF(customers[[#This Row],[Join_Date]],customers[[#This Row],[Today]],"Y")</f>
        <v>7</v>
      </c>
      <c r="N117">
        <f ca="1">DATEDIF(customers[[#This Row],[Join_Date]], customers[[#This Row],[Today]], "D")</f>
        <v>2806</v>
      </c>
      <c r="O117" s="7" t="str">
        <f ca="1">IF(customers[[#This Row],[Years of Loyalty]]&gt;=8, "Loyal", IF(customers[[#This Row],[Years of Loyalty]]=7,"Legacy", IF(customers[[#This Row],[Years of Loyalty]]&gt;=3,"Emerging", IF(customers[[#This Row],[Years of Loyalty]]&lt;3,"New"))))</f>
        <v>Legacy</v>
      </c>
    </row>
    <row r="118" spans="1:15" x14ac:dyDescent="0.25">
      <c r="A118" t="s">
        <v>217</v>
      </c>
      <c r="B118" t="s">
        <v>218</v>
      </c>
      <c r="C118" t="s">
        <v>17</v>
      </c>
      <c r="D118">
        <v>36</v>
      </c>
      <c r="E118" t="str">
        <f>IF(customers[[#This Row],[Age]]&gt;=61,"Boomer",IF(customers[[#This Row],[Age]]&gt;=44,"Gen X",IF(customers[[#This Row],[Age]]&gt;=28,"Millenials",IF(customers[[#This Row],[Age]]&lt;28,"Gen Z"))))</f>
        <v>Millenials</v>
      </c>
      <c r="F118" t="s">
        <v>18</v>
      </c>
      <c r="G118" t="s">
        <v>37</v>
      </c>
      <c r="H118">
        <v>31303</v>
      </c>
      <c r="I118" t="str">
        <f>IF(customers[[#This Row],[Income]]&lt;=30000, "Low", IF(customers[[#This Row],[Income]]&lt;=50000,"Medium", IF(customers[[#This Row],[Income]]&lt;=100000,"High","Premium")))</f>
        <v>Medium</v>
      </c>
      <c r="J118" t="s">
        <v>14</v>
      </c>
      <c r="K118" s="1">
        <v>43091</v>
      </c>
      <c r="L118" s="1">
        <f t="shared" ca="1" si="1"/>
        <v>45908</v>
      </c>
      <c r="M118">
        <f ca="1">DATEDIF(customers[[#This Row],[Join_Date]],customers[[#This Row],[Today]],"Y")</f>
        <v>7</v>
      </c>
      <c r="N118">
        <f ca="1">DATEDIF(customers[[#This Row],[Join_Date]], customers[[#This Row],[Today]], "D")</f>
        <v>2817</v>
      </c>
      <c r="O118" s="7" t="str">
        <f ca="1">IF(customers[[#This Row],[Years of Loyalty]]&gt;=8, "Loyal", IF(customers[[#This Row],[Years of Loyalty]]=7,"Legacy", IF(customers[[#This Row],[Years of Loyalty]]&gt;=3,"Emerging", IF(customers[[#This Row],[Years of Loyalty]]&lt;3,"New"))))</f>
        <v>Legacy</v>
      </c>
    </row>
    <row r="119" spans="1:15" x14ac:dyDescent="0.25">
      <c r="A119" t="s">
        <v>243</v>
      </c>
      <c r="B119" t="s">
        <v>244</v>
      </c>
      <c r="C119" t="s">
        <v>11</v>
      </c>
      <c r="D119">
        <v>70</v>
      </c>
      <c r="E119" t="str">
        <f>IF(customers[[#This Row],[Age]]&gt;=61,"Boomer",IF(customers[[#This Row],[Age]]&gt;=44,"Gen X",IF(customers[[#This Row],[Age]]&gt;=28,"Millenials",IF(customers[[#This Row],[Age]]&lt;28,"Gen Z"))))</f>
        <v>Boomer</v>
      </c>
      <c r="F119" t="s">
        <v>18</v>
      </c>
      <c r="G119" t="s">
        <v>27</v>
      </c>
      <c r="H119">
        <v>106206</v>
      </c>
      <c r="I119" t="str">
        <f>IF(customers[[#This Row],[Income]]&lt;=30000, "Low", IF(customers[[#This Row],[Income]]&lt;=50000,"Medium", IF(customers[[#This Row],[Income]]&lt;=100000,"High","Premium")))</f>
        <v>Premium</v>
      </c>
      <c r="J119" t="s">
        <v>14</v>
      </c>
      <c r="K119" s="1">
        <v>43256</v>
      </c>
      <c r="L119" s="1">
        <f t="shared" ca="1" si="1"/>
        <v>45908</v>
      </c>
      <c r="M119">
        <f ca="1">DATEDIF(customers[[#This Row],[Join_Date]],customers[[#This Row],[Today]],"Y")</f>
        <v>7</v>
      </c>
      <c r="N119">
        <f ca="1">DATEDIF(customers[[#This Row],[Join_Date]], customers[[#This Row],[Today]], "D")</f>
        <v>2652</v>
      </c>
      <c r="O119" s="7" t="str">
        <f ca="1">IF(customers[[#This Row],[Years of Loyalty]]&gt;=8, "Loyal", IF(customers[[#This Row],[Years of Loyalty]]=7,"Legacy", IF(customers[[#This Row],[Years of Loyalty]]&gt;=3,"Emerging", IF(customers[[#This Row],[Years of Loyalty]]&lt;3,"New"))))</f>
        <v>Legacy</v>
      </c>
    </row>
    <row r="120" spans="1:15" x14ac:dyDescent="0.25">
      <c r="A120" t="s">
        <v>287</v>
      </c>
      <c r="B120" t="s">
        <v>288</v>
      </c>
      <c r="C120" t="s">
        <v>11</v>
      </c>
      <c r="D120">
        <v>33</v>
      </c>
      <c r="E120" t="str">
        <f>IF(customers[[#This Row],[Age]]&gt;=61,"Boomer",IF(customers[[#This Row],[Age]]&gt;=44,"Gen X",IF(customers[[#This Row],[Age]]&gt;=28,"Millenials",IF(customers[[#This Row],[Age]]&lt;28,"Gen Z"))))</f>
        <v>Millenials</v>
      </c>
      <c r="F120" t="s">
        <v>12</v>
      </c>
      <c r="G120" t="s">
        <v>19</v>
      </c>
      <c r="H120">
        <v>111659</v>
      </c>
      <c r="I120" t="str">
        <f>IF(customers[[#This Row],[Income]]&lt;=30000, "Low", IF(customers[[#This Row],[Income]]&lt;=50000,"Medium", IF(customers[[#This Row],[Income]]&lt;=100000,"High","Premium")))</f>
        <v>Premium</v>
      </c>
      <c r="J120" t="s">
        <v>14</v>
      </c>
      <c r="K120" s="1">
        <v>43143</v>
      </c>
      <c r="L120" s="1">
        <f t="shared" ca="1" si="1"/>
        <v>45908</v>
      </c>
      <c r="M120">
        <f ca="1">DATEDIF(customers[[#This Row],[Join_Date]],customers[[#This Row],[Today]],"Y")</f>
        <v>7</v>
      </c>
      <c r="N120">
        <f ca="1">DATEDIF(customers[[#This Row],[Join_Date]], customers[[#This Row],[Today]], "D")</f>
        <v>2765</v>
      </c>
      <c r="O120" s="7" t="str">
        <f ca="1">IF(customers[[#This Row],[Years of Loyalty]]&gt;=8, "Loyal", IF(customers[[#This Row],[Years of Loyalty]]=7,"Legacy", IF(customers[[#This Row],[Years of Loyalty]]&gt;=3,"Emerging", IF(customers[[#This Row],[Years of Loyalty]]&lt;3,"New"))))</f>
        <v>Legacy</v>
      </c>
    </row>
    <row r="121" spans="1:15" x14ac:dyDescent="0.25">
      <c r="A121" t="s">
        <v>291</v>
      </c>
      <c r="B121" t="s">
        <v>292</v>
      </c>
      <c r="C121" t="s">
        <v>11</v>
      </c>
      <c r="D121">
        <v>54</v>
      </c>
      <c r="E121" t="str">
        <f>IF(customers[[#This Row],[Age]]&gt;=61,"Boomer",IF(customers[[#This Row],[Age]]&gt;=44,"Gen X",IF(customers[[#This Row],[Age]]&gt;=28,"Millenials",IF(customers[[#This Row],[Age]]&lt;28,"Gen Z"))))</f>
        <v>Gen X</v>
      </c>
      <c r="F121" t="s">
        <v>34</v>
      </c>
      <c r="G121" t="s">
        <v>23</v>
      </c>
      <c r="H121">
        <v>95713</v>
      </c>
      <c r="I121" t="str">
        <f>IF(customers[[#This Row],[Income]]&lt;=30000, "Low", IF(customers[[#This Row],[Income]]&lt;=50000,"Medium", IF(customers[[#This Row],[Income]]&lt;=100000,"High","Premium")))</f>
        <v>High</v>
      </c>
      <c r="J121" t="s">
        <v>14</v>
      </c>
      <c r="K121" s="1">
        <v>43302</v>
      </c>
      <c r="L121" s="1">
        <f t="shared" ca="1" si="1"/>
        <v>45908</v>
      </c>
      <c r="M121">
        <f ca="1">DATEDIF(customers[[#This Row],[Join_Date]],customers[[#This Row],[Today]],"Y")</f>
        <v>7</v>
      </c>
      <c r="N121">
        <f ca="1">DATEDIF(customers[[#This Row],[Join_Date]], customers[[#This Row],[Today]], "D")</f>
        <v>2606</v>
      </c>
      <c r="O121" s="7" t="str">
        <f ca="1">IF(customers[[#This Row],[Years of Loyalty]]&gt;=8, "Loyal", IF(customers[[#This Row],[Years of Loyalty]]=7,"Legacy", IF(customers[[#This Row],[Years of Loyalty]]&gt;=3,"Emerging", IF(customers[[#This Row],[Years of Loyalty]]&lt;3,"New"))))</f>
        <v>Legacy</v>
      </c>
    </row>
    <row r="122" spans="1:15" x14ac:dyDescent="0.25">
      <c r="A122" t="s">
        <v>293</v>
      </c>
      <c r="B122" t="s">
        <v>294</v>
      </c>
      <c r="C122" t="s">
        <v>11</v>
      </c>
      <c r="D122">
        <v>39</v>
      </c>
      <c r="E122" t="str">
        <f>IF(customers[[#This Row],[Age]]&gt;=61,"Boomer",IF(customers[[#This Row],[Age]]&gt;=44,"Gen X",IF(customers[[#This Row],[Age]]&gt;=28,"Millenials",IF(customers[[#This Row],[Age]]&lt;28,"Gen Z"))))</f>
        <v>Millenials</v>
      </c>
      <c r="F122" t="s">
        <v>34</v>
      </c>
      <c r="G122" t="s">
        <v>31</v>
      </c>
      <c r="H122">
        <v>95418</v>
      </c>
      <c r="I122" t="str">
        <f>IF(customers[[#This Row],[Income]]&lt;=30000, "Low", IF(customers[[#This Row],[Income]]&lt;=50000,"Medium", IF(customers[[#This Row],[Income]]&lt;=100000,"High","Premium")))</f>
        <v>High</v>
      </c>
      <c r="J122" t="s">
        <v>20</v>
      </c>
      <c r="K122" s="1">
        <v>43262</v>
      </c>
      <c r="L122" s="1">
        <f t="shared" ca="1" si="1"/>
        <v>45908</v>
      </c>
      <c r="M122">
        <f ca="1">DATEDIF(customers[[#This Row],[Join_Date]],customers[[#This Row],[Today]],"Y")</f>
        <v>7</v>
      </c>
      <c r="N122">
        <f ca="1">DATEDIF(customers[[#This Row],[Join_Date]], customers[[#This Row],[Today]], "D")</f>
        <v>2646</v>
      </c>
      <c r="O122" s="7" t="str">
        <f ca="1">IF(customers[[#This Row],[Years of Loyalty]]&gt;=8, "Loyal", IF(customers[[#This Row],[Years of Loyalty]]=7,"Legacy", IF(customers[[#This Row],[Years of Loyalty]]&gt;=3,"Emerging", IF(customers[[#This Row],[Years of Loyalty]]&lt;3,"New"))))</f>
        <v>Legacy</v>
      </c>
    </row>
    <row r="123" spans="1:15" x14ac:dyDescent="0.25">
      <c r="A123" t="s">
        <v>305</v>
      </c>
      <c r="B123" t="s">
        <v>306</v>
      </c>
      <c r="C123" t="s">
        <v>17</v>
      </c>
      <c r="D123">
        <v>64</v>
      </c>
      <c r="E123" t="str">
        <f>IF(customers[[#This Row],[Age]]&gt;=61,"Boomer",IF(customers[[#This Row],[Age]]&gt;=44,"Gen X",IF(customers[[#This Row],[Age]]&gt;=28,"Millenials",IF(customers[[#This Row],[Age]]&lt;28,"Gen Z"))))</f>
        <v>Boomer</v>
      </c>
      <c r="F123" t="s">
        <v>18</v>
      </c>
      <c r="G123" t="s">
        <v>27</v>
      </c>
      <c r="H123">
        <v>51575</v>
      </c>
      <c r="I123" t="str">
        <f>IF(customers[[#This Row],[Income]]&lt;=30000, "Low", IF(customers[[#This Row],[Income]]&lt;=50000,"Medium", IF(customers[[#This Row],[Income]]&lt;=100000,"High","Premium")))</f>
        <v>High</v>
      </c>
      <c r="J123" t="s">
        <v>20</v>
      </c>
      <c r="K123" s="1">
        <v>43326</v>
      </c>
      <c r="L123" s="1">
        <f t="shared" ca="1" si="1"/>
        <v>45908</v>
      </c>
      <c r="M123">
        <f ca="1">DATEDIF(customers[[#This Row],[Join_Date]],customers[[#This Row],[Today]],"Y")</f>
        <v>7</v>
      </c>
      <c r="N123">
        <f ca="1">DATEDIF(customers[[#This Row],[Join_Date]], customers[[#This Row],[Today]], "D")</f>
        <v>2582</v>
      </c>
      <c r="O123" s="7" t="str">
        <f ca="1">IF(customers[[#This Row],[Years of Loyalty]]&gt;=8, "Loyal", IF(customers[[#This Row],[Years of Loyalty]]=7,"Legacy", IF(customers[[#This Row],[Years of Loyalty]]&gt;=3,"Emerging", IF(customers[[#This Row],[Years of Loyalty]]&lt;3,"New"))))</f>
        <v>Legacy</v>
      </c>
    </row>
    <row r="124" spans="1:15" x14ac:dyDescent="0.25">
      <c r="A124" t="s">
        <v>311</v>
      </c>
      <c r="B124" t="s">
        <v>312</v>
      </c>
      <c r="C124" t="s">
        <v>17</v>
      </c>
      <c r="D124">
        <v>63</v>
      </c>
      <c r="E124" t="str">
        <f>IF(customers[[#This Row],[Age]]&gt;=61,"Boomer",IF(customers[[#This Row],[Age]]&gt;=44,"Gen X",IF(customers[[#This Row],[Age]]&gt;=28,"Millenials",IF(customers[[#This Row],[Age]]&lt;28,"Gen Z"))))</f>
        <v>Boomer</v>
      </c>
      <c r="F124" t="s">
        <v>12</v>
      </c>
      <c r="G124" t="s">
        <v>13</v>
      </c>
      <c r="H124">
        <v>96242</v>
      </c>
      <c r="I124" t="str">
        <f>IF(customers[[#This Row],[Income]]&lt;=30000, "Low", IF(customers[[#This Row],[Income]]&lt;=50000,"Medium", IF(customers[[#This Row],[Income]]&lt;=100000,"High","Premium")))</f>
        <v>High</v>
      </c>
      <c r="J124" t="s">
        <v>14</v>
      </c>
      <c r="K124" s="1">
        <v>43084</v>
      </c>
      <c r="L124" s="1">
        <f t="shared" ca="1" si="1"/>
        <v>45908</v>
      </c>
      <c r="M124">
        <f ca="1">DATEDIF(customers[[#This Row],[Join_Date]],customers[[#This Row],[Today]],"Y")</f>
        <v>7</v>
      </c>
      <c r="N124">
        <f ca="1">DATEDIF(customers[[#This Row],[Join_Date]], customers[[#This Row],[Today]], "D")</f>
        <v>2824</v>
      </c>
      <c r="O124" s="7" t="str">
        <f ca="1">IF(customers[[#This Row],[Years of Loyalty]]&gt;=8, "Loyal", IF(customers[[#This Row],[Years of Loyalty]]=7,"Legacy", IF(customers[[#This Row],[Years of Loyalty]]&gt;=3,"Emerging", IF(customers[[#This Row],[Years of Loyalty]]&lt;3,"New"))))</f>
        <v>Legacy</v>
      </c>
    </row>
    <row r="125" spans="1:15" x14ac:dyDescent="0.25">
      <c r="A125" t="s">
        <v>319</v>
      </c>
      <c r="B125" t="s">
        <v>320</v>
      </c>
      <c r="C125" t="s">
        <v>11</v>
      </c>
      <c r="D125">
        <v>33</v>
      </c>
      <c r="E125" t="str">
        <f>IF(customers[[#This Row],[Age]]&gt;=61,"Boomer",IF(customers[[#This Row],[Age]]&gt;=44,"Gen X",IF(customers[[#This Row],[Age]]&gt;=28,"Millenials",IF(customers[[#This Row],[Age]]&lt;28,"Gen Z"))))</f>
        <v>Millenials</v>
      </c>
      <c r="F125" t="s">
        <v>18</v>
      </c>
      <c r="G125" t="s">
        <v>31</v>
      </c>
      <c r="H125">
        <v>164353</v>
      </c>
      <c r="I125" t="str">
        <f>IF(customers[[#This Row],[Income]]&lt;=30000, "Low", IF(customers[[#This Row],[Income]]&lt;=50000,"Medium", IF(customers[[#This Row],[Income]]&lt;=100000,"High","Premium")))</f>
        <v>Premium</v>
      </c>
      <c r="J125" t="s">
        <v>14</v>
      </c>
      <c r="K125" s="1">
        <v>43337</v>
      </c>
      <c r="L125" s="1">
        <f t="shared" ca="1" si="1"/>
        <v>45908</v>
      </c>
      <c r="M125">
        <f ca="1">DATEDIF(customers[[#This Row],[Join_Date]],customers[[#This Row],[Today]],"Y")</f>
        <v>7</v>
      </c>
      <c r="N125">
        <f ca="1">DATEDIF(customers[[#This Row],[Join_Date]], customers[[#This Row],[Today]], "D")</f>
        <v>2571</v>
      </c>
      <c r="O125" s="7" t="str">
        <f ca="1">IF(customers[[#This Row],[Years of Loyalty]]&gt;=8, "Loyal", IF(customers[[#This Row],[Years of Loyalty]]=7,"Legacy", IF(customers[[#This Row],[Years of Loyalty]]&gt;=3,"Emerging", IF(customers[[#This Row],[Years of Loyalty]]&lt;3,"New"))))</f>
        <v>Legacy</v>
      </c>
    </row>
    <row r="126" spans="1:15" x14ac:dyDescent="0.25">
      <c r="A126" t="s">
        <v>337</v>
      </c>
      <c r="B126" t="s">
        <v>338</v>
      </c>
      <c r="C126" t="s">
        <v>11</v>
      </c>
      <c r="D126">
        <v>54</v>
      </c>
      <c r="E126" t="str">
        <f>IF(customers[[#This Row],[Age]]&gt;=61,"Boomer",IF(customers[[#This Row],[Age]]&gt;=44,"Gen X",IF(customers[[#This Row],[Age]]&gt;=28,"Millenials",IF(customers[[#This Row],[Age]]&lt;28,"Gen Z"))))</f>
        <v>Gen X</v>
      </c>
      <c r="F126" t="s">
        <v>30</v>
      </c>
      <c r="G126" t="s">
        <v>27</v>
      </c>
      <c r="H126">
        <v>135953</v>
      </c>
      <c r="I126" t="str">
        <f>IF(customers[[#This Row],[Income]]&lt;=30000, "Low", IF(customers[[#This Row],[Income]]&lt;=50000,"Medium", IF(customers[[#This Row],[Income]]&lt;=100000,"High","Premium")))</f>
        <v>Premium</v>
      </c>
      <c r="J126" t="s">
        <v>20</v>
      </c>
      <c r="K126" s="1">
        <v>43172</v>
      </c>
      <c r="L126" s="1">
        <f t="shared" ca="1" si="1"/>
        <v>45908</v>
      </c>
      <c r="M126">
        <f ca="1">DATEDIF(customers[[#This Row],[Join_Date]],customers[[#This Row],[Today]],"Y")</f>
        <v>7</v>
      </c>
      <c r="N126">
        <f ca="1">DATEDIF(customers[[#This Row],[Join_Date]], customers[[#This Row],[Today]], "D")</f>
        <v>2736</v>
      </c>
      <c r="O126" s="7" t="str">
        <f ca="1">IF(customers[[#This Row],[Years of Loyalty]]&gt;=8, "Loyal", IF(customers[[#This Row],[Years of Loyalty]]=7,"Legacy", IF(customers[[#This Row],[Years of Loyalty]]&gt;=3,"Emerging", IF(customers[[#This Row],[Years of Loyalty]]&lt;3,"New"))))</f>
        <v>Legacy</v>
      </c>
    </row>
    <row r="127" spans="1:15" x14ac:dyDescent="0.25">
      <c r="A127" t="s">
        <v>341</v>
      </c>
      <c r="B127" t="s">
        <v>342</v>
      </c>
      <c r="C127" t="s">
        <v>11</v>
      </c>
      <c r="D127">
        <v>27</v>
      </c>
      <c r="E127" t="str">
        <f>IF(customers[[#This Row],[Age]]&gt;=61,"Boomer",IF(customers[[#This Row],[Age]]&gt;=44,"Gen X",IF(customers[[#This Row],[Age]]&gt;=28,"Millenials",IF(customers[[#This Row],[Age]]&lt;28,"Gen Z"))))</f>
        <v>Gen Z</v>
      </c>
      <c r="F127" t="s">
        <v>30</v>
      </c>
      <c r="G127" t="s">
        <v>37</v>
      </c>
      <c r="H127">
        <v>143797</v>
      </c>
      <c r="I127" t="str">
        <f>IF(customers[[#This Row],[Income]]&lt;=30000, "Low", IF(customers[[#This Row],[Income]]&lt;=50000,"Medium", IF(customers[[#This Row],[Income]]&lt;=100000,"High","Premium")))</f>
        <v>Premium</v>
      </c>
      <c r="J127" t="s">
        <v>14</v>
      </c>
      <c r="K127" s="1">
        <v>43200</v>
      </c>
      <c r="L127" s="1">
        <f t="shared" ca="1" si="1"/>
        <v>45908</v>
      </c>
      <c r="M127">
        <f ca="1">DATEDIF(customers[[#This Row],[Join_Date]],customers[[#This Row],[Today]],"Y")</f>
        <v>7</v>
      </c>
      <c r="N127">
        <f ca="1">DATEDIF(customers[[#This Row],[Join_Date]], customers[[#This Row],[Today]], "D")</f>
        <v>2708</v>
      </c>
      <c r="O127" s="7" t="str">
        <f ca="1">IF(customers[[#This Row],[Years of Loyalty]]&gt;=8, "Loyal", IF(customers[[#This Row],[Years of Loyalty]]=7,"Legacy", IF(customers[[#This Row],[Years of Loyalty]]&gt;=3,"Emerging", IF(customers[[#This Row],[Years of Loyalty]]&lt;3,"New"))))</f>
        <v>Legacy</v>
      </c>
    </row>
    <row r="128" spans="1:15" x14ac:dyDescent="0.25">
      <c r="A128" t="s">
        <v>373</v>
      </c>
      <c r="B128" t="s">
        <v>374</v>
      </c>
      <c r="C128" t="s">
        <v>17</v>
      </c>
      <c r="D128">
        <v>41</v>
      </c>
      <c r="E128" t="str">
        <f>IF(customers[[#This Row],[Age]]&gt;=61,"Boomer",IF(customers[[#This Row],[Age]]&gt;=44,"Gen X",IF(customers[[#This Row],[Age]]&gt;=28,"Millenials",IF(customers[[#This Row],[Age]]&lt;28,"Gen Z"))))</f>
        <v>Millenials</v>
      </c>
      <c r="F128" t="s">
        <v>34</v>
      </c>
      <c r="G128" t="s">
        <v>23</v>
      </c>
      <c r="H128">
        <v>47083</v>
      </c>
      <c r="I128" t="str">
        <f>IF(customers[[#This Row],[Income]]&lt;=30000, "Low", IF(customers[[#This Row],[Income]]&lt;=50000,"Medium", IF(customers[[#This Row],[Income]]&lt;=100000,"High","Premium")))</f>
        <v>Medium</v>
      </c>
      <c r="J128" t="s">
        <v>14</v>
      </c>
      <c r="K128" s="1">
        <v>43046</v>
      </c>
      <c r="L128" s="1">
        <f t="shared" ca="1" si="1"/>
        <v>45908</v>
      </c>
      <c r="M128">
        <f ca="1">DATEDIF(customers[[#This Row],[Join_Date]],customers[[#This Row],[Today]],"Y")</f>
        <v>7</v>
      </c>
      <c r="N128">
        <f ca="1">DATEDIF(customers[[#This Row],[Join_Date]], customers[[#This Row],[Today]], "D")</f>
        <v>2862</v>
      </c>
      <c r="O128" s="7" t="str">
        <f ca="1">IF(customers[[#This Row],[Years of Loyalty]]&gt;=8, "Loyal", IF(customers[[#This Row],[Years of Loyalty]]=7,"Legacy", IF(customers[[#This Row],[Years of Loyalty]]&gt;=3,"Emerging", IF(customers[[#This Row],[Years of Loyalty]]&lt;3,"New"))))</f>
        <v>Legacy</v>
      </c>
    </row>
    <row r="129" spans="1:15" x14ac:dyDescent="0.25">
      <c r="A129" t="s">
        <v>389</v>
      </c>
      <c r="B129" t="s">
        <v>390</v>
      </c>
      <c r="C129" t="s">
        <v>17</v>
      </c>
      <c r="D129">
        <v>37</v>
      </c>
      <c r="E129" t="str">
        <f>IF(customers[[#This Row],[Age]]&gt;=61,"Boomer",IF(customers[[#This Row],[Age]]&gt;=44,"Gen X",IF(customers[[#This Row],[Age]]&gt;=28,"Millenials",IF(customers[[#This Row],[Age]]&lt;28,"Gen Z"))))</f>
        <v>Millenials</v>
      </c>
      <c r="F129" t="s">
        <v>18</v>
      </c>
      <c r="G129" t="s">
        <v>31</v>
      </c>
      <c r="H129">
        <v>49241</v>
      </c>
      <c r="I129" t="str">
        <f>IF(customers[[#This Row],[Income]]&lt;=30000, "Low", IF(customers[[#This Row],[Income]]&lt;=50000,"Medium", IF(customers[[#This Row],[Income]]&lt;=100000,"High","Premium")))</f>
        <v>Medium</v>
      </c>
      <c r="J129" t="s">
        <v>14</v>
      </c>
      <c r="K129" s="1">
        <v>43202</v>
      </c>
      <c r="L129" s="1">
        <f t="shared" ca="1" si="1"/>
        <v>45908</v>
      </c>
      <c r="M129">
        <f ca="1">DATEDIF(customers[[#This Row],[Join_Date]],customers[[#This Row],[Today]],"Y")</f>
        <v>7</v>
      </c>
      <c r="N129">
        <f ca="1">DATEDIF(customers[[#This Row],[Join_Date]], customers[[#This Row],[Today]], "D")</f>
        <v>2706</v>
      </c>
      <c r="O129" s="7" t="str">
        <f ca="1">IF(customers[[#This Row],[Years of Loyalty]]&gt;=8, "Loyal", IF(customers[[#This Row],[Years of Loyalty]]=7,"Legacy", IF(customers[[#This Row],[Years of Loyalty]]&gt;=3,"Emerging", IF(customers[[#This Row],[Years of Loyalty]]&lt;3,"New"))))</f>
        <v>Legacy</v>
      </c>
    </row>
    <row r="130" spans="1:15" x14ac:dyDescent="0.25">
      <c r="A130" t="s">
        <v>403</v>
      </c>
      <c r="B130" t="s">
        <v>404</v>
      </c>
      <c r="C130" t="s">
        <v>17</v>
      </c>
      <c r="D130">
        <v>68</v>
      </c>
      <c r="E130" t="str">
        <f>IF(customers[[#This Row],[Age]]&gt;=61,"Boomer",IF(customers[[#This Row],[Age]]&gt;=44,"Gen X",IF(customers[[#This Row],[Age]]&gt;=28,"Millenials",IF(customers[[#This Row],[Age]]&lt;28,"Gen Z"))))</f>
        <v>Boomer</v>
      </c>
      <c r="F130" t="s">
        <v>12</v>
      </c>
      <c r="G130" t="s">
        <v>23</v>
      </c>
      <c r="H130">
        <v>109186</v>
      </c>
      <c r="I130" t="str">
        <f>IF(customers[[#This Row],[Income]]&lt;=30000, "Low", IF(customers[[#This Row],[Income]]&lt;=50000,"Medium", IF(customers[[#This Row],[Income]]&lt;=100000,"High","Premium")))</f>
        <v>Premium</v>
      </c>
      <c r="J130" t="s">
        <v>14</v>
      </c>
      <c r="K130" s="1">
        <v>43008</v>
      </c>
      <c r="L130" s="1">
        <f t="shared" ref="L130:L193" ca="1" si="2">TODAY()</f>
        <v>45908</v>
      </c>
      <c r="M130">
        <f ca="1">DATEDIF(customers[[#This Row],[Join_Date]],customers[[#This Row],[Today]],"Y")</f>
        <v>7</v>
      </c>
      <c r="N130">
        <f ca="1">DATEDIF(customers[[#This Row],[Join_Date]], customers[[#This Row],[Today]], "D")</f>
        <v>2900</v>
      </c>
      <c r="O130" s="7" t="str">
        <f ca="1">IF(customers[[#This Row],[Years of Loyalty]]&gt;=8, "Loyal", IF(customers[[#This Row],[Years of Loyalty]]=7,"Legacy", IF(customers[[#This Row],[Years of Loyalty]]&gt;=3,"Emerging", IF(customers[[#This Row],[Years of Loyalty]]&lt;3,"New"))))</f>
        <v>Legacy</v>
      </c>
    </row>
    <row r="131" spans="1:15" x14ac:dyDescent="0.25">
      <c r="A131" t="s">
        <v>421</v>
      </c>
      <c r="B131" t="s">
        <v>422</v>
      </c>
      <c r="C131" t="s">
        <v>11</v>
      </c>
      <c r="D131">
        <v>60</v>
      </c>
      <c r="E131" t="str">
        <f>IF(customers[[#This Row],[Age]]&gt;=61,"Boomer",IF(customers[[#This Row],[Age]]&gt;=44,"Gen X",IF(customers[[#This Row],[Age]]&gt;=28,"Millenials",IF(customers[[#This Row],[Age]]&lt;28,"Gen Z"))))</f>
        <v>Gen X</v>
      </c>
      <c r="F131" t="s">
        <v>18</v>
      </c>
      <c r="G131" t="s">
        <v>27</v>
      </c>
      <c r="H131">
        <v>154165</v>
      </c>
      <c r="I131" t="str">
        <f>IF(customers[[#This Row],[Income]]&lt;=30000, "Low", IF(customers[[#This Row],[Income]]&lt;=50000,"Medium", IF(customers[[#This Row],[Income]]&lt;=100000,"High","Premium")))</f>
        <v>Premium</v>
      </c>
      <c r="J131" t="s">
        <v>14</v>
      </c>
      <c r="K131" s="1">
        <v>43118</v>
      </c>
      <c r="L131" s="1">
        <f t="shared" ca="1" si="2"/>
        <v>45908</v>
      </c>
      <c r="M131">
        <f ca="1">DATEDIF(customers[[#This Row],[Join_Date]],customers[[#This Row],[Today]],"Y")</f>
        <v>7</v>
      </c>
      <c r="N131">
        <f ca="1">DATEDIF(customers[[#This Row],[Join_Date]], customers[[#This Row],[Today]], "D")</f>
        <v>2790</v>
      </c>
      <c r="O131" s="7" t="str">
        <f ca="1">IF(customers[[#This Row],[Years of Loyalty]]&gt;=8, "Loyal", IF(customers[[#This Row],[Years of Loyalty]]=7,"Legacy", IF(customers[[#This Row],[Years of Loyalty]]&gt;=3,"Emerging", IF(customers[[#This Row],[Years of Loyalty]]&lt;3,"New"))))</f>
        <v>Legacy</v>
      </c>
    </row>
    <row r="132" spans="1:15" x14ac:dyDescent="0.25">
      <c r="A132" t="s">
        <v>465</v>
      </c>
      <c r="B132" t="s">
        <v>466</v>
      </c>
      <c r="C132" t="s">
        <v>11</v>
      </c>
      <c r="D132">
        <v>24</v>
      </c>
      <c r="E132" t="str">
        <f>IF(customers[[#This Row],[Age]]&gt;=61,"Boomer",IF(customers[[#This Row],[Age]]&gt;=44,"Gen X",IF(customers[[#This Row],[Age]]&gt;=28,"Millenials",IF(customers[[#This Row],[Age]]&lt;28,"Gen Z"))))</f>
        <v>Gen Z</v>
      </c>
      <c r="F132" t="s">
        <v>34</v>
      </c>
      <c r="G132" t="s">
        <v>23</v>
      </c>
      <c r="H132">
        <v>46385</v>
      </c>
      <c r="I132" t="str">
        <f>IF(customers[[#This Row],[Income]]&lt;=30000, "Low", IF(customers[[#This Row],[Income]]&lt;=50000,"Medium", IF(customers[[#This Row],[Income]]&lt;=100000,"High","Premium")))</f>
        <v>Medium</v>
      </c>
      <c r="J132" t="s">
        <v>14</v>
      </c>
      <c r="K132" s="1">
        <v>43046</v>
      </c>
      <c r="L132" s="1">
        <f t="shared" ca="1" si="2"/>
        <v>45908</v>
      </c>
      <c r="M132">
        <f ca="1">DATEDIF(customers[[#This Row],[Join_Date]],customers[[#This Row],[Today]],"Y")</f>
        <v>7</v>
      </c>
      <c r="N132">
        <f ca="1">DATEDIF(customers[[#This Row],[Join_Date]], customers[[#This Row],[Today]], "D")</f>
        <v>2862</v>
      </c>
      <c r="O132" s="7" t="str">
        <f ca="1">IF(customers[[#This Row],[Years of Loyalty]]&gt;=8, "Loyal", IF(customers[[#This Row],[Years of Loyalty]]=7,"Legacy", IF(customers[[#This Row],[Years of Loyalty]]&gt;=3,"Emerging", IF(customers[[#This Row],[Years of Loyalty]]&lt;3,"New"))))</f>
        <v>Legacy</v>
      </c>
    </row>
    <row r="133" spans="1:15" x14ac:dyDescent="0.25">
      <c r="A133" t="s">
        <v>473</v>
      </c>
      <c r="B133" t="s">
        <v>474</v>
      </c>
      <c r="C133" t="s">
        <v>17</v>
      </c>
      <c r="D133">
        <v>62</v>
      </c>
      <c r="E133" t="str">
        <f>IF(customers[[#This Row],[Age]]&gt;=61,"Boomer",IF(customers[[#This Row],[Age]]&gt;=44,"Gen X",IF(customers[[#This Row],[Age]]&gt;=28,"Millenials",IF(customers[[#This Row],[Age]]&lt;28,"Gen Z"))))</f>
        <v>Boomer</v>
      </c>
      <c r="F133" t="s">
        <v>34</v>
      </c>
      <c r="G133" t="s">
        <v>19</v>
      </c>
      <c r="H133">
        <v>105530</v>
      </c>
      <c r="I133" t="str">
        <f>IF(customers[[#This Row],[Income]]&lt;=30000, "Low", IF(customers[[#This Row],[Income]]&lt;=50000,"Medium", IF(customers[[#This Row],[Income]]&lt;=100000,"High","Premium")))</f>
        <v>Premium</v>
      </c>
      <c r="J133" t="s">
        <v>24</v>
      </c>
      <c r="K133" s="1">
        <v>43070</v>
      </c>
      <c r="L133" s="1">
        <f t="shared" ca="1" si="2"/>
        <v>45908</v>
      </c>
      <c r="M133">
        <f ca="1">DATEDIF(customers[[#This Row],[Join_Date]],customers[[#This Row],[Today]],"Y")</f>
        <v>7</v>
      </c>
      <c r="N133">
        <f ca="1">DATEDIF(customers[[#This Row],[Join_Date]], customers[[#This Row],[Today]], "D")</f>
        <v>2838</v>
      </c>
      <c r="O133" s="7" t="str">
        <f ca="1">IF(customers[[#This Row],[Years of Loyalty]]&gt;=8, "Loyal", IF(customers[[#This Row],[Years of Loyalty]]=7,"Legacy", IF(customers[[#This Row],[Years of Loyalty]]&gt;=3,"Emerging", IF(customers[[#This Row],[Years of Loyalty]]&lt;3,"New"))))</f>
        <v>Legacy</v>
      </c>
    </row>
    <row r="134" spans="1:15" x14ac:dyDescent="0.25">
      <c r="A134" t="s">
        <v>483</v>
      </c>
      <c r="B134" t="s">
        <v>484</v>
      </c>
      <c r="C134" t="s">
        <v>11</v>
      </c>
      <c r="D134">
        <v>42</v>
      </c>
      <c r="E134" t="str">
        <f>IF(customers[[#This Row],[Age]]&gt;=61,"Boomer",IF(customers[[#This Row],[Age]]&gt;=44,"Gen X",IF(customers[[#This Row],[Age]]&gt;=28,"Millenials",IF(customers[[#This Row],[Age]]&lt;28,"Gen Z"))))</f>
        <v>Millenials</v>
      </c>
      <c r="F134" t="s">
        <v>12</v>
      </c>
      <c r="G134" t="s">
        <v>23</v>
      </c>
      <c r="H134">
        <v>187516</v>
      </c>
      <c r="I134" t="str">
        <f>IF(customers[[#This Row],[Income]]&lt;=30000, "Low", IF(customers[[#This Row],[Income]]&lt;=50000,"Medium", IF(customers[[#This Row],[Income]]&lt;=100000,"High","Premium")))</f>
        <v>Premium</v>
      </c>
      <c r="J134" t="s">
        <v>24</v>
      </c>
      <c r="K134" s="1">
        <v>43184</v>
      </c>
      <c r="L134" s="1">
        <f t="shared" ca="1" si="2"/>
        <v>45908</v>
      </c>
      <c r="M134">
        <f ca="1">DATEDIF(customers[[#This Row],[Join_Date]],customers[[#This Row],[Today]],"Y")</f>
        <v>7</v>
      </c>
      <c r="N134">
        <f ca="1">DATEDIF(customers[[#This Row],[Join_Date]], customers[[#This Row],[Today]], "D")</f>
        <v>2724</v>
      </c>
      <c r="O134" s="7" t="str">
        <f ca="1">IF(customers[[#This Row],[Years of Loyalty]]&gt;=8, "Loyal", IF(customers[[#This Row],[Years of Loyalty]]=7,"Legacy", IF(customers[[#This Row],[Years of Loyalty]]&gt;=3,"Emerging", IF(customers[[#This Row],[Years of Loyalty]]&lt;3,"New"))))</f>
        <v>Legacy</v>
      </c>
    </row>
    <row r="135" spans="1:15" x14ac:dyDescent="0.25">
      <c r="A135" t="s">
        <v>487</v>
      </c>
      <c r="B135" t="s">
        <v>488</v>
      </c>
      <c r="C135" t="s">
        <v>17</v>
      </c>
      <c r="D135">
        <v>74</v>
      </c>
      <c r="E135" t="str">
        <f>IF(customers[[#This Row],[Age]]&gt;=61,"Boomer",IF(customers[[#This Row],[Age]]&gt;=44,"Gen X",IF(customers[[#This Row],[Age]]&gt;=28,"Millenials",IF(customers[[#This Row],[Age]]&lt;28,"Gen Z"))))</f>
        <v>Boomer</v>
      </c>
      <c r="F135" t="s">
        <v>18</v>
      </c>
      <c r="G135" t="s">
        <v>13</v>
      </c>
      <c r="H135">
        <v>102970</v>
      </c>
      <c r="I135" t="str">
        <f>IF(customers[[#This Row],[Income]]&lt;=30000, "Low", IF(customers[[#This Row],[Income]]&lt;=50000,"Medium", IF(customers[[#This Row],[Income]]&lt;=100000,"High","Premium")))</f>
        <v>Premium</v>
      </c>
      <c r="J135" t="s">
        <v>20</v>
      </c>
      <c r="K135" s="1">
        <v>43335</v>
      </c>
      <c r="L135" s="1">
        <f t="shared" ca="1" si="2"/>
        <v>45908</v>
      </c>
      <c r="M135">
        <f ca="1">DATEDIF(customers[[#This Row],[Join_Date]],customers[[#This Row],[Today]],"Y")</f>
        <v>7</v>
      </c>
      <c r="N135">
        <f ca="1">DATEDIF(customers[[#This Row],[Join_Date]], customers[[#This Row],[Today]], "D")</f>
        <v>2573</v>
      </c>
      <c r="O135" s="7" t="str">
        <f ca="1">IF(customers[[#This Row],[Years of Loyalty]]&gt;=8, "Loyal", IF(customers[[#This Row],[Years of Loyalty]]=7,"Legacy", IF(customers[[#This Row],[Years of Loyalty]]&gt;=3,"Emerging", IF(customers[[#This Row],[Years of Loyalty]]&lt;3,"New"))))</f>
        <v>Legacy</v>
      </c>
    </row>
    <row r="136" spans="1:15" x14ac:dyDescent="0.25">
      <c r="A136" t="s">
        <v>515</v>
      </c>
      <c r="B136" t="s">
        <v>516</v>
      </c>
      <c r="C136" t="s">
        <v>17</v>
      </c>
      <c r="D136">
        <v>49</v>
      </c>
      <c r="E136" t="str">
        <f>IF(customers[[#This Row],[Age]]&gt;=61,"Boomer",IF(customers[[#This Row],[Age]]&gt;=44,"Gen X",IF(customers[[#This Row],[Age]]&gt;=28,"Millenials",IF(customers[[#This Row],[Age]]&lt;28,"Gen Z"))))</f>
        <v>Gen X</v>
      </c>
      <c r="F136" t="s">
        <v>12</v>
      </c>
      <c r="G136" t="s">
        <v>31</v>
      </c>
      <c r="H136">
        <v>31536</v>
      </c>
      <c r="I136" t="str">
        <f>IF(customers[[#This Row],[Income]]&lt;=30000, "Low", IF(customers[[#This Row],[Income]]&lt;=50000,"Medium", IF(customers[[#This Row],[Income]]&lt;=100000,"High","Premium")))</f>
        <v>Medium</v>
      </c>
      <c r="J136" t="s">
        <v>20</v>
      </c>
      <c r="K136" s="1">
        <v>43113</v>
      </c>
      <c r="L136" s="1">
        <f t="shared" ca="1" si="2"/>
        <v>45908</v>
      </c>
      <c r="M136">
        <f ca="1">DATEDIF(customers[[#This Row],[Join_Date]],customers[[#This Row],[Today]],"Y")</f>
        <v>7</v>
      </c>
      <c r="N136">
        <f ca="1">DATEDIF(customers[[#This Row],[Join_Date]], customers[[#This Row],[Today]], "D")</f>
        <v>2795</v>
      </c>
      <c r="O136" s="7" t="str">
        <f ca="1">IF(customers[[#This Row],[Years of Loyalty]]&gt;=8, "Loyal", IF(customers[[#This Row],[Years of Loyalty]]=7,"Legacy", IF(customers[[#This Row],[Years of Loyalty]]&gt;=3,"Emerging", IF(customers[[#This Row],[Years of Loyalty]]&lt;3,"New"))))</f>
        <v>Legacy</v>
      </c>
    </row>
    <row r="137" spans="1:15" x14ac:dyDescent="0.25">
      <c r="A137" t="s">
        <v>523</v>
      </c>
      <c r="B137" t="s">
        <v>524</v>
      </c>
      <c r="C137" t="s">
        <v>11</v>
      </c>
      <c r="D137">
        <v>54</v>
      </c>
      <c r="E137" t="str">
        <f>IF(customers[[#This Row],[Age]]&gt;=61,"Boomer",IF(customers[[#This Row],[Age]]&gt;=44,"Gen X",IF(customers[[#This Row],[Age]]&gt;=28,"Millenials",IF(customers[[#This Row],[Age]]&lt;28,"Gen Z"))))</f>
        <v>Gen X</v>
      </c>
      <c r="F137" t="s">
        <v>34</v>
      </c>
      <c r="G137" t="s">
        <v>19</v>
      </c>
      <c r="H137">
        <v>28712</v>
      </c>
      <c r="I137" t="str">
        <f>IF(customers[[#This Row],[Income]]&lt;=30000, "Low", IF(customers[[#This Row],[Income]]&lt;=50000,"Medium", IF(customers[[#This Row],[Income]]&lt;=100000,"High","Premium")))</f>
        <v>Low</v>
      </c>
      <c r="J137" t="s">
        <v>14</v>
      </c>
      <c r="K137" s="1">
        <v>43294</v>
      </c>
      <c r="L137" s="1">
        <f t="shared" ca="1" si="2"/>
        <v>45908</v>
      </c>
      <c r="M137">
        <f ca="1">DATEDIF(customers[[#This Row],[Join_Date]],customers[[#This Row],[Today]],"Y")</f>
        <v>7</v>
      </c>
      <c r="N137">
        <f ca="1">DATEDIF(customers[[#This Row],[Join_Date]], customers[[#This Row],[Today]], "D")</f>
        <v>2614</v>
      </c>
      <c r="O137" s="7" t="str">
        <f ca="1">IF(customers[[#This Row],[Years of Loyalty]]&gt;=8, "Loyal", IF(customers[[#This Row],[Years of Loyalty]]=7,"Legacy", IF(customers[[#This Row],[Years of Loyalty]]&gt;=3,"Emerging", IF(customers[[#This Row],[Years of Loyalty]]&lt;3,"New"))))</f>
        <v>Legacy</v>
      </c>
    </row>
    <row r="138" spans="1:15" x14ac:dyDescent="0.25">
      <c r="A138" t="s">
        <v>529</v>
      </c>
      <c r="B138" t="s">
        <v>530</v>
      </c>
      <c r="C138" t="s">
        <v>17</v>
      </c>
      <c r="D138">
        <v>72</v>
      </c>
      <c r="E138" t="str">
        <f>IF(customers[[#This Row],[Age]]&gt;=61,"Boomer",IF(customers[[#This Row],[Age]]&gt;=44,"Gen X",IF(customers[[#This Row],[Age]]&gt;=28,"Millenials",IF(customers[[#This Row],[Age]]&lt;28,"Gen Z"))))</f>
        <v>Boomer</v>
      </c>
      <c r="F138" t="s">
        <v>34</v>
      </c>
      <c r="G138" t="s">
        <v>27</v>
      </c>
      <c r="H138">
        <v>94744</v>
      </c>
      <c r="I138" t="str">
        <f>IF(customers[[#This Row],[Income]]&lt;=30000, "Low", IF(customers[[#This Row],[Income]]&lt;=50000,"Medium", IF(customers[[#This Row],[Income]]&lt;=100000,"High","Premium")))</f>
        <v>High</v>
      </c>
      <c r="J138" t="s">
        <v>14</v>
      </c>
      <c r="K138" s="1">
        <v>43323</v>
      </c>
      <c r="L138" s="1">
        <f t="shared" ca="1" si="2"/>
        <v>45908</v>
      </c>
      <c r="M138">
        <f ca="1">DATEDIF(customers[[#This Row],[Join_Date]],customers[[#This Row],[Today]],"Y")</f>
        <v>7</v>
      </c>
      <c r="N138">
        <f ca="1">DATEDIF(customers[[#This Row],[Join_Date]], customers[[#This Row],[Today]], "D")</f>
        <v>2585</v>
      </c>
      <c r="O138" s="7" t="str">
        <f ca="1">IF(customers[[#This Row],[Years of Loyalty]]&gt;=8, "Loyal", IF(customers[[#This Row],[Years of Loyalty]]=7,"Legacy", IF(customers[[#This Row],[Years of Loyalty]]&gt;=3,"Emerging", IF(customers[[#This Row],[Years of Loyalty]]&lt;3,"New"))))</f>
        <v>Legacy</v>
      </c>
    </row>
    <row r="139" spans="1:15" x14ac:dyDescent="0.25">
      <c r="A139" t="s">
        <v>561</v>
      </c>
      <c r="B139" t="s">
        <v>562</v>
      </c>
      <c r="C139" t="s">
        <v>11</v>
      </c>
      <c r="D139">
        <v>53</v>
      </c>
      <c r="E139" t="str">
        <f>IF(customers[[#This Row],[Age]]&gt;=61,"Boomer",IF(customers[[#This Row],[Age]]&gt;=44,"Gen X",IF(customers[[#This Row],[Age]]&gt;=28,"Millenials",IF(customers[[#This Row],[Age]]&lt;28,"Gen Z"))))</f>
        <v>Gen X</v>
      </c>
      <c r="F139" t="s">
        <v>18</v>
      </c>
      <c r="G139" t="s">
        <v>37</v>
      </c>
      <c r="H139">
        <v>26154</v>
      </c>
      <c r="I139" t="str">
        <f>IF(customers[[#This Row],[Income]]&lt;=30000, "Low", IF(customers[[#This Row],[Income]]&lt;=50000,"Medium", IF(customers[[#This Row],[Income]]&lt;=100000,"High","Premium")))</f>
        <v>Low</v>
      </c>
      <c r="J139" t="s">
        <v>20</v>
      </c>
      <c r="K139" s="1">
        <v>43150</v>
      </c>
      <c r="L139" s="1">
        <f t="shared" ca="1" si="2"/>
        <v>45908</v>
      </c>
      <c r="M139">
        <f ca="1">DATEDIF(customers[[#This Row],[Join_Date]],customers[[#This Row],[Today]],"Y")</f>
        <v>7</v>
      </c>
      <c r="N139">
        <f ca="1">DATEDIF(customers[[#This Row],[Join_Date]], customers[[#This Row],[Today]], "D")</f>
        <v>2758</v>
      </c>
      <c r="O139" s="7" t="str">
        <f ca="1">IF(customers[[#This Row],[Years of Loyalty]]&gt;=8, "Loyal", IF(customers[[#This Row],[Years of Loyalty]]=7,"Legacy", IF(customers[[#This Row],[Years of Loyalty]]&gt;=3,"Emerging", IF(customers[[#This Row],[Years of Loyalty]]&lt;3,"New"))))</f>
        <v>Legacy</v>
      </c>
    </row>
    <row r="140" spans="1:15" x14ac:dyDescent="0.25">
      <c r="A140" t="s">
        <v>577</v>
      </c>
      <c r="B140" t="s">
        <v>578</v>
      </c>
      <c r="C140" t="s">
        <v>11</v>
      </c>
      <c r="D140">
        <v>31</v>
      </c>
      <c r="E140" t="str">
        <f>IF(customers[[#This Row],[Age]]&gt;=61,"Boomer",IF(customers[[#This Row],[Age]]&gt;=44,"Gen X",IF(customers[[#This Row],[Age]]&gt;=28,"Millenials",IF(customers[[#This Row],[Age]]&lt;28,"Gen Z"))))</f>
        <v>Millenials</v>
      </c>
      <c r="F140" t="s">
        <v>30</v>
      </c>
      <c r="G140" t="s">
        <v>27</v>
      </c>
      <c r="H140">
        <v>89298</v>
      </c>
      <c r="I140" t="str">
        <f>IF(customers[[#This Row],[Income]]&lt;=30000, "Low", IF(customers[[#This Row],[Income]]&lt;=50000,"Medium", IF(customers[[#This Row],[Income]]&lt;=100000,"High","Premium")))</f>
        <v>High</v>
      </c>
      <c r="J140" t="s">
        <v>14</v>
      </c>
      <c r="K140" s="1">
        <v>43083</v>
      </c>
      <c r="L140" s="1">
        <f t="shared" ca="1" si="2"/>
        <v>45908</v>
      </c>
      <c r="M140">
        <f ca="1">DATEDIF(customers[[#This Row],[Join_Date]],customers[[#This Row],[Today]],"Y")</f>
        <v>7</v>
      </c>
      <c r="N140">
        <f ca="1">DATEDIF(customers[[#This Row],[Join_Date]], customers[[#This Row],[Today]], "D")</f>
        <v>2825</v>
      </c>
      <c r="O140" s="7" t="str">
        <f ca="1">IF(customers[[#This Row],[Years of Loyalty]]&gt;=8, "Loyal", IF(customers[[#This Row],[Years of Loyalty]]=7,"Legacy", IF(customers[[#This Row],[Years of Loyalty]]&gt;=3,"Emerging", IF(customers[[#This Row],[Years of Loyalty]]&lt;3,"New"))))</f>
        <v>Legacy</v>
      </c>
    </row>
    <row r="141" spans="1:15" x14ac:dyDescent="0.25">
      <c r="A141" t="s">
        <v>581</v>
      </c>
      <c r="B141" t="s">
        <v>582</v>
      </c>
      <c r="C141" t="s">
        <v>11</v>
      </c>
      <c r="D141">
        <v>69</v>
      </c>
      <c r="E141" t="str">
        <f>IF(customers[[#This Row],[Age]]&gt;=61,"Boomer",IF(customers[[#This Row],[Age]]&gt;=44,"Gen X",IF(customers[[#This Row],[Age]]&gt;=28,"Millenials",IF(customers[[#This Row],[Age]]&lt;28,"Gen Z"))))</f>
        <v>Boomer</v>
      </c>
      <c r="F141" t="s">
        <v>18</v>
      </c>
      <c r="G141" t="s">
        <v>37</v>
      </c>
      <c r="H141">
        <v>194480</v>
      </c>
      <c r="I141" t="str">
        <f>IF(customers[[#This Row],[Income]]&lt;=30000, "Low", IF(customers[[#This Row],[Income]]&lt;=50000,"Medium", IF(customers[[#This Row],[Income]]&lt;=100000,"High","Premium")))</f>
        <v>Premium</v>
      </c>
      <c r="J141" t="s">
        <v>14</v>
      </c>
      <c r="K141" s="1">
        <v>43316</v>
      </c>
      <c r="L141" s="1">
        <f t="shared" ca="1" si="2"/>
        <v>45908</v>
      </c>
      <c r="M141">
        <f ca="1">DATEDIF(customers[[#This Row],[Join_Date]],customers[[#This Row],[Today]],"Y")</f>
        <v>7</v>
      </c>
      <c r="N141">
        <f ca="1">DATEDIF(customers[[#This Row],[Join_Date]], customers[[#This Row],[Today]], "D")</f>
        <v>2592</v>
      </c>
      <c r="O141" s="7" t="str">
        <f ca="1">IF(customers[[#This Row],[Years of Loyalty]]&gt;=8, "Loyal", IF(customers[[#This Row],[Years of Loyalty]]=7,"Legacy", IF(customers[[#This Row],[Years of Loyalty]]&gt;=3,"Emerging", IF(customers[[#This Row],[Years of Loyalty]]&lt;3,"New"))))</f>
        <v>Legacy</v>
      </c>
    </row>
    <row r="142" spans="1:15" x14ac:dyDescent="0.25">
      <c r="A142" t="s">
        <v>611</v>
      </c>
      <c r="B142" t="s">
        <v>612</v>
      </c>
      <c r="C142" t="s">
        <v>17</v>
      </c>
      <c r="D142">
        <v>74</v>
      </c>
      <c r="E142" t="str">
        <f>IF(customers[[#This Row],[Age]]&gt;=61,"Boomer",IF(customers[[#This Row],[Age]]&gt;=44,"Gen X",IF(customers[[#This Row],[Age]]&gt;=28,"Millenials",IF(customers[[#This Row],[Age]]&lt;28,"Gen Z"))))</f>
        <v>Boomer</v>
      </c>
      <c r="F142" t="s">
        <v>30</v>
      </c>
      <c r="G142" t="s">
        <v>19</v>
      </c>
      <c r="H142">
        <v>196076</v>
      </c>
      <c r="I142" t="str">
        <f>IF(customers[[#This Row],[Income]]&lt;=30000, "Low", IF(customers[[#This Row],[Income]]&lt;=50000,"Medium", IF(customers[[#This Row],[Income]]&lt;=100000,"High","Premium")))</f>
        <v>Premium</v>
      </c>
      <c r="J142" t="s">
        <v>20</v>
      </c>
      <c r="K142" s="1">
        <v>43335</v>
      </c>
      <c r="L142" s="1">
        <f t="shared" ca="1" si="2"/>
        <v>45908</v>
      </c>
      <c r="M142">
        <f ca="1">DATEDIF(customers[[#This Row],[Join_Date]],customers[[#This Row],[Today]],"Y")</f>
        <v>7</v>
      </c>
      <c r="N142">
        <f ca="1">DATEDIF(customers[[#This Row],[Join_Date]], customers[[#This Row],[Today]], "D")</f>
        <v>2573</v>
      </c>
      <c r="O142" s="7" t="str">
        <f ca="1">IF(customers[[#This Row],[Years of Loyalty]]&gt;=8, "Loyal", IF(customers[[#This Row],[Years of Loyalty]]=7,"Legacy", IF(customers[[#This Row],[Years of Loyalty]]&gt;=3,"Emerging", IF(customers[[#This Row],[Years of Loyalty]]&lt;3,"New"))))</f>
        <v>Legacy</v>
      </c>
    </row>
    <row r="143" spans="1:15" x14ac:dyDescent="0.25">
      <c r="A143" t="s">
        <v>631</v>
      </c>
      <c r="B143" t="s">
        <v>632</v>
      </c>
      <c r="C143" t="s">
        <v>17</v>
      </c>
      <c r="D143">
        <v>40</v>
      </c>
      <c r="E143" t="str">
        <f>IF(customers[[#This Row],[Age]]&gt;=61,"Boomer",IF(customers[[#This Row],[Age]]&gt;=44,"Gen X",IF(customers[[#This Row],[Age]]&gt;=28,"Millenials",IF(customers[[#This Row],[Age]]&lt;28,"Gen Z"))))</f>
        <v>Millenials</v>
      </c>
      <c r="F143" t="s">
        <v>18</v>
      </c>
      <c r="G143" t="s">
        <v>27</v>
      </c>
      <c r="H143">
        <v>88577</v>
      </c>
      <c r="I143" t="str">
        <f>IF(customers[[#This Row],[Income]]&lt;=30000, "Low", IF(customers[[#This Row],[Income]]&lt;=50000,"Medium", IF(customers[[#This Row],[Income]]&lt;=100000,"High","Premium")))</f>
        <v>High</v>
      </c>
      <c r="J143" t="s">
        <v>20</v>
      </c>
      <c r="K143" s="1">
        <v>43251</v>
      </c>
      <c r="L143" s="1">
        <f t="shared" ca="1" si="2"/>
        <v>45908</v>
      </c>
      <c r="M143">
        <f ca="1">DATEDIF(customers[[#This Row],[Join_Date]],customers[[#This Row],[Today]],"Y")</f>
        <v>7</v>
      </c>
      <c r="N143">
        <f ca="1">DATEDIF(customers[[#This Row],[Join_Date]], customers[[#This Row],[Today]], "D")</f>
        <v>2657</v>
      </c>
      <c r="O143" s="7" t="str">
        <f ca="1">IF(customers[[#This Row],[Years of Loyalty]]&gt;=8, "Loyal", IF(customers[[#This Row],[Years of Loyalty]]=7,"Legacy", IF(customers[[#This Row],[Years of Loyalty]]&gt;=3,"Emerging", IF(customers[[#This Row],[Years of Loyalty]]&lt;3,"New"))))</f>
        <v>Legacy</v>
      </c>
    </row>
    <row r="144" spans="1:15" x14ac:dyDescent="0.25">
      <c r="A144" t="s">
        <v>633</v>
      </c>
      <c r="B144" t="s">
        <v>634</v>
      </c>
      <c r="C144" t="s">
        <v>17</v>
      </c>
      <c r="D144">
        <v>46</v>
      </c>
      <c r="E144" t="str">
        <f>IF(customers[[#This Row],[Age]]&gt;=61,"Boomer",IF(customers[[#This Row],[Age]]&gt;=44,"Gen X",IF(customers[[#This Row],[Age]]&gt;=28,"Millenials",IF(customers[[#This Row],[Age]]&lt;28,"Gen Z"))))</f>
        <v>Gen X</v>
      </c>
      <c r="F144" t="s">
        <v>30</v>
      </c>
      <c r="G144" t="s">
        <v>19</v>
      </c>
      <c r="H144">
        <v>29078</v>
      </c>
      <c r="I144" t="str">
        <f>IF(customers[[#This Row],[Income]]&lt;=30000, "Low", IF(customers[[#This Row],[Income]]&lt;=50000,"Medium", IF(customers[[#This Row],[Income]]&lt;=100000,"High","Premium")))</f>
        <v>Low</v>
      </c>
      <c r="J144" t="s">
        <v>20</v>
      </c>
      <c r="K144" s="1">
        <v>43041</v>
      </c>
      <c r="L144" s="1">
        <f t="shared" ca="1" si="2"/>
        <v>45908</v>
      </c>
      <c r="M144">
        <f ca="1">DATEDIF(customers[[#This Row],[Join_Date]],customers[[#This Row],[Today]],"Y")</f>
        <v>7</v>
      </c>
      <c r="N144">
        <f ca="1">DATEDIF(customers[[#This Row],[Join_Date]], customers[[#This Row],[Today]], "D")</f>
        <v>2867</v>
      </c>
      <c r="O144" s="7" t="str">
        <f ca="1">IF(customers[[#This Row],[Years of Loyalty]]&gt;=8, "Loyal", IF(customers[[#This Row],[Years of Loyalty]]=7,"Legacy", IF(customers[[#This Row],[Years of Loyalty]]&gt;=3,"Emerging", IF(customers[[#This Row],[Years of Loyalty]]&lt;3,"New"))))</f>
        <v>Legacy</v>
      </c>
    </row>
    <row r="145" spans="1:15" x14ac:dyDescent="0.25">
      <c r="A145" t="s">
        <v>635</v>
      </c>
      <c r="B145" t="s">
        <v>636</v>
      </c>
      <c r="C145" t="s">
        <v>11</v>
      </c>
      <c r="D145">
        <v>60</v>
      </c>
      <c r="E145" t="str">
        <f>IF(customers[[#This Row],[Age]]&gt;=61,"Boomer",IF(customers[[#This Row],[Age]]&gt;=44,"Gen X",IF(customers[[#This Row],[Age]]&gt;=28,"Millenials",IF(customers[[#This Row],[Age]]&lt;28,"Gen Z"))))</f>
        <v>Gen X</v>
      </c>
      <c r="F145" t="s">
        <v>12</v>
      </c>
      <c r="G145" t="s">
        <v>13</v>
      </c>
      <c r="H145">
        <v>176075</v>
      </c>
      <c r="I145" t="str">
        <f>IF(customers[[#This Row],[Income]]&lt;=30000, "Low", IF(customers[[#This Row],[Income]]&lt;=50000,"Medium", IF(customers[[#This Row],[Income]]&lt;=100000,"High","Premium")))</f>
        <v>Premium</v>
      </c>
      <c r="J145" t="s">
        <v>14</v>
      </c>
      <c r="K145" s="1">
        <v>43261</v>
      </c>
      <c r="L145" s="1">
        <f t="shared" ca="1" si="2"/>
        <v>45908</v>
      </c>
      <c r="M145">
        <f ca="1">DATEDIF(customers[[#This Row],[Join_Date]],customers[[#This Row],[Today]],"Y")</f>
        <v>7</v>
      </c>
      <c r="N145">
        <f ca="1">DATEDIF(customers[[#This Row],[Join_Date]], customers[[#This Row],[Today]], "D")</f>
        <v>2647</v>
      </c>
      <c r="O145" s="7" t="str">
        <f ca="1">IF(customers[[#This Row],[Years of Loyalty]]&gt;=8, "Loyal", IF(customers[[#This Row],[Years of Loyalty]]=7,"Legacy", IF(customers[[#This Row],[Years of Loyalty]]&gt;=3,"Emerging", IF(customers[[#This Row],[Years of Loyalty]]&lt;3,"New"))))</f>
        <v>Legacy</v>
      </c>
    </row>
    <row r="146" spans="1:15" x14ac:dyDescent="0.25">
      <c r="A146" t="s">
        <v>701</v>
      </c>
      <c r="B146" t="s">
        <v>702</v>
      </c>
      <c r="C146" t="s">
        <v>17</v>
      </c>
      <c r="D146">
        <v>62</v>
      </c>
      <c r="E146" t="str">
        <f>IF(customers[[#This Row],[Age]]&gt;=61,"Boomer",IF(customers[[#This Row],[Age]]&gt;=44,"Gen X",IF(customers[[#This Row],[Age]]&gt;=28,"Millenials",IF(customers[[#This Row],[Age]]&lt;28,"Gen Z"))))</f>
        <v>Boomer</v>
      </c>
      <c r="F146" t="s">
        <v>18</v>
      </c>
      <c r="G146" t="s">
        <v>37</v>
      </c>
      <c r="H146">
        <v>166385</v>
      </c>
      <c r="I146" t="str">
        <f>IF(customers[[#This Row],[Income]]&lt;=30000, "Low", IF(customers[[#This Row],[Income]]&lt;=50000,"Medium", IF(customers[[#This Row],[Income]]&lt;=100000,"High","Premium")))</f>
        <v>Premium</v>
      </c>
      <c r="J146" t="s">
        <v>20</v>
      </c>
      <c r="K146" s="1">
        <v>43280</v>
      </c>
      <c r="L146" s="1">
        <f t="shared" ca="1" si="2"/>
        <v>45908</v>
      </c>
      <c r="M146">
        <f ca="1">DATEDIF(customers[[#This Row],[Join_Date]],customers[[#This Row],[Today]],"Y")</f>
        <v>7</v>
      </c>
      <c r="N146">
        <f ca="1">DATEDIF(customers[[#This Row],[Join_Date]], customers[[#This Row],[Today]], "D")</f>
        <v>2628</v>
      </c>
      <c r="O146" s="7" t="str">
        <f ca="1">IF(customers[[#This Row],[Years of Loyalty]]&gt;=8, "Loyal", IF(customers[[#This Row],[Years of Loyalty]]=7,"Legacy", IF(customers[[#This Row],[Years of Loyalty]]&gt;=3,"Emerging", IF(customers[[#This Row],[Years of Loyalty]]&lt;3,"New"))))</f>
        <v>Legacy</v>
      </c>
    </row>
    <row r="147" spans="1:15" x14ac:dyDescent="0.25">
      <c r="A147" t="s">
        <v>705</v>
      </c>
      <c r="B147" t="s">
        <v>706</v>
      </c>
      <c r="C147" t="s">
        <v>11</v>
      </c>
      <c r="D147">
        <v>53</v>
      </c>
      <c r="E147" t="str">
        <f>IF(customers[[#This Row],[Age]]&gt;=61,"Boomer",IF(customers[[#This Row],[Age]]&gt;=44,"Gen X",IF(customers[[#This Row],[Age]]&gt;=28,"Millenials",IF(customers[[#This Row],[Age]]&lt;28,"Gen Z"))))</f>
        <v>Gen X</v>
      </c>
      <c r="F147" t="s">
        <v>12</v>
      </c>
      <c r="G147" t="s">
        <v>23</v>
      </c>
      <c r="H147">
        <v>161398</v>
      </c>
      <c r="I147" t="str">
        <f>IF(customers[[#This Row],[Income]]&lt;=30000, "Low", IF(customers[[#This Row],[Income]]&lt;=50000,"Medium", IF(customers[[#This Row],[Income]]&lt;=100000,"High","Premium")))</f>
        <v>Premium</v>
      </c>
      <c r="J147" t="s">
        <v>14</v>
      </c>
      <c r="K147" s="1">
        <v>43009</v>
      </c>
      <c r="L147" s="1">
        <f t="shared" ca="1" si="2"/>
        <v>45908</v>
      </c>
      <c r="M147">
        <f ca="1">DATEDIF(customers[[#This Row],[Join_Date]],customers[[#This Row],[Today]],"Y")</f>
        <v>7</v>
      </c>
      <c r="N147">
        <f ca="1">DATEDIF(customers[[#This Row],[Join_Date]], customers[[#This Row],[Today]], "D")</f>
        <v>2899</v>
      </c>
      <c r="O147" s="7" t="str">
        <f ca="1">IF(customers[[#This Row],[Years of Loyalty]]&gt;=8, "Loyal", IF(customers[[#This Row],[Years of Loyalty]]=7,"Legacy", IF(customers[[#This Row],[Years of Loyalty]]&gt;=3,"Emerging", IF(customers[[#This Row],[Years of Loyalty]]&lt;3,"New"))))</f>
        <v>Legacy</v>
      </c>
    </row>
    <row r="148" spans="1:15" x14ac:dyDescent="0.25">
      <c r="A148" t="s">
        <v>709</v>
      </c>
      <c r="B148" t="s">
        <v>710</v>
      </c>
      <c r="C148" t="s">
        <v>11</v>
      </c>
      <c r="D148">
        <v>48</v>
      </c>
      <c r="E148" t="str">
        <f>IF(customers[[#This Row],[Age]]&gt;=61,"Boomer",IF(customers[[#This Row],[Age]]&gt;=44,"Gen X",IF(customers[[#This Row],[Age]]&gt;=28,"Millenials",IF(customers[[#This Row],[Age]]&lt;28,"Gen Z"))))</f>
        <v>Gen X</v>
      </c>
      <c r="F148" t="s">
        <v>12</v>
      </c>
      <c r="G148" t="s">
        <v>37</v>
      </c>
      <c r="H148">
        <v>152632</v>
      </c>
      <c r="I148" t="str">
        <f>IF(customers[[#This Row],[Income]]&lt;=30000, "Low", IF(customers[[#This Row],[Income]]&lt;=50000,"Medium", IF(customers[[#This Row],[Income]]&lt;=100000,"High","Premium")))</f>
        <v>Premium</v>
      </c>
      <c r="J148" t="s">
        <v>14</v>
      </c>
      <c r="K148" s="1">
        <v>43154</v>
      </c>
      <c r="L148" s="1">
        <f t="shared" ca="1" si="2"/>
        <v>45908</v>
      </c>
      <c r="M148">
        <f ca="1">DATEDIF(customers[[#This Row],[Join_Date]],customers[[#This Row],[Today]],"Y")</f>
        <v>7</v>
      </c>
      <c r="N148">
        <f ca="1">DATEDIF(customers[[#This Row],[Join_Date]], customers[[#This Row],[Today]], "D")</f>
        <v>2754</v>
      </c>
      <c r="O148" s="7" t="str">
        <f ca="1">IF(customers[[#This Row],[Years of Loyalty]]&gt;=8, "Loyal", IF(customers[[#This Row],[Years of Loyalty]]=7,"Legacy", IF(customers[[#This Row],[Years of Loyalty]]&gt;=3,"Emerging", IF(customers[[#This Row],[Years of Loyalty]]&lt;3,"New"))))</f>
        <v>Legacy</v>
      </c>
    </row>
    <row r="149" spans="1:15" x14ac:dyDescent="0.25">
      <c r="A149" t="s">
        <v>711</v>
      </c>
      <c r="B149" t="s">
        <v>712</v>
      </c>
      <c r="C149" t="s">
        <v>17</v>
      </c>
      <c r="D149">
        <v>36</v>
      </c>
      <c r="E149" t="str">
        <f>IF(customers[[#This Row],[Age]]&gt;=61,"Boomer",IF(customers[[#This Row],[Age]]&gt;=44,"Gen X",IF(customers[[#This Row],[Age]]&gt;=28,"Millenials",IF(customers[[#This Row],[Age]]&lt;28,"Gen Z"))))</f>
        <v>Millenials</v>
      </c>
      <c r="F149" t="s">
        <v>18</v>
      </c>
      <c r="G149" t="s">
        <v>37</v>
      </c>
      <c r="H149">
        <v>99148</v>
      </c>
      <c r="I149" t="str">
        <f>IF(customers[[#This Row],[Income]]&lt;=30000, "Low", IF(customers[[#This Row],[Income]]&lt;=50000,"Medium", IF(customers[[#This Row],[Income]]&lt;=100000,"High","Premium")))</f>
        <v>High</v>
      </c>
      <c r="J149" t="s">
        <v>24</v>
      </c>
      <c r="K149" s="1">
        <v>43052</v>
      </c>
      <c r="L149" s="1">
        <f t="shared" ca="1" si="2"/>
        <v>45908</v>
      </c>
      <c r="M149">
        <f ca="1">DATEDIF(customers[[#This Row],[Join_Date]],customers[[#This Row],[Today]],"Y")</f>
        <v>7</v>
      </c>
      <c r="N149">
        <f ca="1">DATEDIF(customers[[#This Row],[Join_Date]], customers[[#This Row],[Today]], "D")</f>
        <v>2856</v>
      </c>
      <c r="O149" s="7" t="str">
        <f ca="1">IF(customers[[#This Row],[Years of Loyalty]]&gt;=8, "Loyal", IF(customers[[#This Row],[Years of Loyalty]]=7,"Legacy", IF(customers[[#This Row],[Years of Loyalty]]&gt;=3,"Emerging", IF(customers[[#This Row],[Years of Loyalty]]&lt;3,"New"))))</f>
        <v>Legacy</v>
      </c>
    </row>
    <row r="150" spans="1:15" x14ac:dyDescent="0.25">
      <c r="A150" t="s">
        <v>765</v>
      </c>
      <c r="B150" t="s">
        <v>766</v>
      </c>
      <c r="C150" t="s">
        <v>17</v>
      </c>
      <c r="D150">
        <v>50</v>
      </c>
      <c r="E150" t="str">
        <f>IF(customers[[#This Row],[Age]]&gt;=61,"Boomer",IF(customers[[#This Row],[Age]]&gt;=44,"Gen X",IF(customers[[#This Row],[Age]]&gt;=28,"Millenials",IF(customers[[#This Row],[Age]]&lt;28,"Gen Z"))))</f>
        <v>Gen X</v>
      </c>
      <c r="F150" t="s">
        <v>30</v>
      </c>
      <c r="G150" t="s">
        <v>37</v>
      </c>
      <c r="H150">
        <v>79321</v>
      </c>
      <c r="I150" t="str">
        <f>IF(customers[[#This Row],[Income]]&lt;=30000, "Low", IF(customers[[#This Row],[Income]]&lt;=50000,"Medium", IF(customers[[#This Row],[Income]]&lt;=100000,"High","Premium")))</f>
        <v>High</v>
      </c>
      <c r="J150" t="s">
        <v>14</v>
      </c>
      <c r="K150" s="1">
        <v>43047</v>
      </c>
      <c r="L150" s="1">
        <f t="shared" ca="1" si="2"/>
        <v>45908</v>
      </c>
      <c r="M150">
        <f ca="1">DATEDIF(customers[[#This Row],[Join_Date]],customers[[#This Row],[Today]],"Y")</f>
        <v>7</v>
      </c>
      <c r="N150">
        <f ca="1">DATEDIF(customers[[#This Row],[Join_Date]], customers[[#This Row],[Today]], "D")</f>
        <v>2861</v>
      </c>
      <c r="O150" s="7" t="str">
        <f ca="1">IF(customers[[#This Row],[Years of Loyalty]]&gt;=8, "Loyal", IF(customers[[#This Row],[Years of Loyalty]]=7,"Legacy", IF(customers[[#This Row],[Years of Loyalty]]&gt;=3,"Emerging", IF(customers[[#This Row],[Years of Loyalty]]&lt;3,"New"))))</f>
        <v>Legacy</v>
      </c>
    </row>
    <row r="151" spans="1:15" x14ac:dyDescent="0.25">
      <c r="A151" t="s">
        <v>837</v>
      </c>
      <c r="B151" t="s">
        <v>838</v>
      </c>
      <c r="C151" t="s">
        <v>17</v>
      </c>
      <c r="D151">
        <v>29</v>
      </c>
      <c r="E151" t="str">
        <f>IF(customers[[#This Row],[Age]]&gt;=61,"Boomer",IF(customers[[#This Row],[Age]]&gt;=44,"Gen X",IF(customers[[#This Row],[Age]]&gt;=28,"Millenials",IF(customers[[#This Row],[Age]]&lt;28,"Gen Z"))))</f>
        <v>Millenials</v>
      </c>
      <c r="F151" t="s">
        <v>18</v>
      </c>
      <c r="G151" t="s">
        <v>31</v>
      </c>
      <c r="H151">
        <v>177795</v>
      </c>
      <c r="I151" t="str">
        <f>IF(customers[[#This Row],[Income]]&lt;=30000, "Low", IF(customers[[#This Row],[Income]]&lt;=50000,"Medium", IF(customers[[#This Row],[Income]]&lt;=100000,"High","Premium")))</f>
        <v>Premium</v>
      </c>
      <c r="J151" t="s">
        <v>24</v>
      </c>
      <c r="K151" s="1">
        <v>43097</v>
      </c>
      <c r="L151" s="1">
        <f t="shared" ca="1" si="2"/>
        <v>45908</v>
      </c>
      <c r="M151">
        <f ca="1">DATEDIF(customers[[#This Row],[Join_Date]],customers[[#This Row],[Today]],"Y")</f>
        <v>7</v>
      </c>
      <c r="N151">
        <f ca="1">DATEDIF(customers[[#This Row],[Join_Date]], customers[[#This Row],[Today]], "D")</f>
        <v>2811</v>
      </c>
      <c r="O151" s="7" t="str">
        <f ca="1">IF(customers[[#This Row],[Years of Loyalty]]&gt;=8, "Loyal", IF(customers[[#This Row],[Years of Loyalty]]=7,"Legacy", IF(customers[[#This Row],[Years of Loyalty]]&gt;=3,"Emerging", IF(customers[[#This Row],[Years of Loyalty]]&lt;3,"New"))))</f>
        <v>Legacy</v>
      </c>
    </row>
    <row r="152" spans="1:15" x14ac:dyDescent="0.25">
      <c r="A152" t="s">
        <v>855</v>
      </c>
      <c r="B152" t="s">
        <v>856</v>
      </c>
      <c r="C152" t="s">
        <v>11</v>
      </c>
      <c r="D152">
        <v>70</v>
      </c>
      <c r="E152" t="str">
        <f>IF(customers[[#This Row],[Age]]&gt;=61,"Boomer",IF(customers[[#This Row],[Age]]&gt;=44,"Gen X",IF(customers[[#This Row],[Age]]&gt;=28,"Millenials",IF(customers[[#This Row],[Age]]&lt;28,"Gen Z"))))</f>
        <v>Boomer</v>
      </c>
      <c r="F152" t="s">
        <v>34</v>
      </c>
      <c r="G152" t="s">
        <v>27</v>
      </c>
      <c r="H152">
        <v>155720</v>
      </c>
      <c r="I152" t="str">
        <f>IF(customers[[#This Row],[Income]]&lt;=30000, "Low", IF(customers[[#This Row],[Income]]&lt;=50000,"Medium", IF(customers[[#This Row],[Income]]&lt;=100000,"High","Premium")))</f>
        <v>Premium</v>
      </c>
      <c r="J152" t="s">
        <v>20</v>
      </c>
      <c r="K152" s="1">
        <v>43022</v>
      </c>
      <c r="L152" s="1">
        <f t="shared" ca="1" si="2"/>
        <v>45908</v>
      </c>
      <c r="M152">
        <f ca="1">DATEDIF(customers[[#This Row],[Join_Date]],customers[[#This Row],[Today]],"Y")</f>
        <v>7</v>
      </c>
      <c r="N152">
        <f ca="1">DATEDIF(customers[[#This Row],[Join_Date]], customers[[#This Row],[Today]], "D")</f>
        <v>2886</v>
      </c>
      <c r="O152" s="7" t="str">
        <f ca="1">IF(customers[[#This Row],[Years of Loyalty]]&gt;=8, "Loyal", IF(customers[[#This Row],[Years of Loyalty]]=7,"Legacy", IF(customers[[#This Row],[Years of Loyalty]]&gt;=3,"Emerging", IF(customers[[#This Row],[Years of Loyalty]]&lt;3,"New"))))</f>
        <v>Legacy</v>
      </c>
    </row>
    <row r="153" spans="1:15" x14ac:dyDescent="0.25">
      <c r="A153" t="s">
        <v>902</v>
      </c>
      <c r="B153" t="s">
        <v>903</v>
      </c>
      <c r="C153" t="s">
        <v>11</v>
      </c>
      <c r="D153">
        <v>63</v>
      </c>
      <c r="E153" t="str">
        <f>IF(customers[[#This Row],[Age]]&gt;=61,"Boomer",IF(customers[[#This Row],[Age]]&gt;=44,"Gen X",IF(customers[[#This Row],[Age]]&gt;=28,"Millenials",IF(customers[[#This Row],[Age]]&lt;28,"Gen Z"))))</f>
        <v>Boomer</v>
      </c>
      <c r="F153" t="s">
        <v>30</v>
      </c>
      <c r="G153" t="s">
        <v>42</v>
      </c>
      <c r="H153">
        <v>140585</v>
      </c>
      <c r="I153" t="str">
        <f>IF(customers[[#This Row],[Income]]&lt;=30000, "Low", IF(customers[[#This Row],[Income]]&lt;=50000,"Medium", IF(customers[[#This Row],[Income]]&lt;=100000,"High","Premium")))</f>
        <v>Premium</v>
      </c>
      <c r="J153" t="s">
        <v>14</v>
      </c>
      <c r="K153" s="1">
        <v>43274</v>
      </c>
      <c r="L153" s="1">
        <f t="shared" ca="1" si="2"/>
        <v>45908</v>
      </c>
      <c r="M153">
        <f ca="1">DATEDIF(customers[[#This Row],[Join_Date]],customers[[#This Row],[Today]],"Y")</f>
        <v>7</v>
      </c>
      <c r="N153">
        <f ca="1">DATEDIF(customers[[#This Row],[Join_Date]], customers[[#This Row],[Today]], "D")</f>
        <v>2634</v>
      </c>
      <c r="O153" s="7" t="str">
        <f ca="1">IF(customers[[#This Row],[Years of Loyalty]]&gt;=8, "Loyal", IF(customers[[#This Row],[Years of Loyalty]]=7,"Legacy", IF(customers[[#This Row],[Years of Loyalty]]&gt;=3,"Emerging", IF(customers[[#This Row],[Years of Loyalty]]&lt;3,"New"))))</f>
        <v>Legacy</v>
      </c>
    </row>
    <row r="154" spans="1:15" x14ac:dyDescent="0.25">
      <c r="A154" t="s">
        <v>908</v>
      </c>
      <c r="B154" t="s">
        <v>909</v>
      </c>
      <c r="C154" t="s">
        <v>11</v>
      </c>
      <c r="D154">
        <v>35</v>
      </c>
      <c r="E154" t="str">
        <f>IF(customers[[#This Row],[Age]]&gt;=61,"Boomer",IF(customers[[#This Row],[Age]]&gt;=44,"Gen X",IF(customers[[#This Row],[Age]]&gt;=28,"Millenials",IF(customers[[#This Row],[Age]]&lt;28,"Gen Z"))))</f>
        <v>Millenials</v>
      </c>
      <c r="F154" t="s">
        <v>12</v>
      </c>
      <c r="G154" t="s">
        <v>42</v>
      </c>
      <c r="H154">
        <v>39816</v>
      </c>
      <c r="I154" t="str">
        <f>IF(customers[[#This Row],[Income]]&lt;=30000, "Low", IF(customers[[#This Row],[Income]]&lt;=50000,"Medium", IF(customers[[#This Row],[Income]]&lt;=100000,"High","Premium")))</f>
        <v>Medium</v>
      </c>
      <c r="J154" t="s">
        <v>20</v>
      </c>
      <c r="K154" s="1">
        <v>43285</v>
      </c>
      <c r="L154" s="1">
        <f t="shared" ca="1" si="2"/>
        <v>45908</v>
      </c>
      <c r="M154">
        <f ca="1">DATEDIF(customers[[#This Row],[Join_Date]],customers[[#This Row],[Today]],"Y")</f>
        <v>7</v>
      </c>
      <c r="N154">
        <f ca="1">DATEDIF(customers[[#This Row],[Join_Date]], customers[[#This Row],[Today]], "D")</f>
        <v>2623</v>
      </c>
      <c r="O154" s="7" t="str">
        <f ca="1">IF(customers[[#This Row],[Years of Loyalty]]&gt;=8, "Loyal", IF(customers[[#This Row],[Years of Loyalty]]=7,"Legacy", IF(customers[[#This Row],[Years of Loyalty]]&gt;=3,"Emerging", IF(customers[[#This Row],[Years of Loyalty]]&lt;3,"New"))))</f>
        <v>Legacy</v>
      </c>
    </row>
    <row r="155" spans="1:15" x14ac:dyDescent="0.25">
      <c r="A155" t="s">
        <v>910</v>
      </c>
      <c r="B155" t="s">
        <v>911</v>
      </c>
      <c r="C155" t="s">
        <v>17</v>
      </c>
      <c r="D155">
        <v>68</v>
      </c>
      <c r="E155" t="str">
        <f>IF(customers[[#This Row],[Age]]&gt;=61,"Boomer",IF(customers[[#This Row],[Age]]&gt;=44,"Gen X",IF(customers[[#This Row],[Age]]&gt;=28,"Millenials",IF(customers[[#This Row],[Age]]&lt;28,"Gen Z"))))</f>
        <v>Boomer</v>
      </c>
      <c r="F155" t="s">
        <v>12</v>
      </c>
      <c r="G155" t="s">
        <v>37</v>
      </c>
      <c r="H155">
        <v>193312</v>
      </c>
      <c r="I155" t="str">
        <f>IF(customers[[#This Row],[Income]]&lt;=30000, "Low", IF(customers[[#This Row],[Income]]&lt;=50000,"Medium", IF(customers[[#This Row],[Income]]&lt;=100000,"High","Premium")))</f>
        <v>Premium</v>
      </c>
      <c r="J155" t="s">
        <v>20</v>
      </c>
      <c r="K155" s="1">
        <v>43074</v>
      </c>
      <c r="L155" s="1">
        <f t="shared" ca="1" si="2"/>
        <v>45908</v>
      </c>
      <c r="M155">
        <f ca="1">DATEDIF(customers[[#This Row],[Join_Date]],customers[[#This Row],[Today]],"Y")</f>
        <v>7</v>
      </c>
      <c r="N155">
        <f ca="1">DATEDIF(customers[[#This Row],[Join_Date]], customers[[#This Row],[Today]], "D")</f>
        <v>2834</v>
      </c>
      <c r="O155" s="7" t="str">
        <f ca="1">IF(customers[[#This Row],[Years of Loyalty]]&gt;=8, "Loyal", IF(customers[[#This Row],[Years of Loyalty]]=7,"Legacy", IF(customers[[#This Row],[Years of Loyalty]]&gt;=3,"Emerging", IF(customers[[#This Row],[Years of Loyalty]]&lt;3,"New"))))</f>
        <v>Legacy</v>
      </c>
    </row>
    <row r="156" spans="1:15" x14ac:dyDescent="0.25">
      <c r="A156" t="s">
        <v>930</v>
      </c>
      <c r="B156" t="s">
        <v>931</v>
      </c>
      <c r="C156" t="s">
        <v>17</v>
      </c>
      <c r="D156">
        <v>22</v>
      </c>
      <c r="E156" t="str">
        <f>IF(customers[[#This Row],[Age]]&gt;=61,"Boomer",IF(customers[[#This Row],[Age]]&gt;=44,"Gen X",IF(customers[[#This Row],[Age]]&gt;=28,"Millenials",IF(customers[[#This Row],[Age]]&lt;28,"Gen Z"))))</f>
        <v>Gen Z</v>
      </c>
      <c r="F156" t="s">
        <v>34</v>
      </c>
      <c r="G156" t="s">
        <v>19</v>
      </c>
      <c r="H156">
        <v>112324</v>
      </c>
      <c r="I156" t="str">
        <f>IF(customers[[#This Row],[Income]]&lt;=30000, "Low", IF(customers[[#This Row],[Income]]&lt;=50000,"Medium", IF(customers[[#This Row],[Income]]&lt;=100000,"High","Premium")))</f>
        <v>Premium</v>
      </c>
      <c r="J156" t="s">
        <v>14</v>
      </c>
      <c r="K156" s="1">
        <v>43074</v>
      </c>
      <c r="L156" s="1">
        <f t="shared" ca="1" si="2"/>
        <v>45908</v>
      </c>
      <c r="M156">
        <f ca="1">DATEDIF(customers[[#This Row],[Join_Date]],customers[[#This Row],[Today]],"Y")</f>
        <v>7</v>
      </c>
      <c r="N156">
        <f ca="1">DATEDIF(customers[[#This Row],[Join_Date]], customers[[#This Row],[Today]], "D")</f>
        <v>2834</v>
      </c>
      <c r="O156" s="7" t="str">
        <f ca="1">IF(customers[[#This Row],[Years of Loyalty]]&gt;=8, "Loyal", IF(customers[[#This Row],[Years of Loyalty]]=7,"Legacy", IF(customers[[#This Row],[Years of Loyalty]]&gt;=3,"Emerging", IF(customers[[#This Row],[Years of Loyalty]]&lt;3,"New"))))</f>
        <v>Legacy</v>
      </c>
    </row>
    <row r="157" spans="1:15" x14ac:dyDescent="0.25">
      <c r="A157" t="s">
        <v>950</v>
      </c>
      <c r="B157" t="s">
        <v>951</v>
      </c>
      <c r="C157" t="s">
        <v>11</v>
      </c>
      <c r="D157">
        <v>28</v>
      </c>
      <c r="E157" t="str">
        <f>IF(customers[[#This Row],[Age]]&gt;=61,"Boomer",IF(customers[[#This Row],[Age]]&gt;=44,"Gen X",IF(customers[[#This Row],[Age]]&gt;=28,"Millenials",IF(customers[[#This Row],[Age]]&lt;28,"Gen Z"))))</f>
        <v>Millenials</v>
      </c>
      <c r="F157" t="s">
        <v>30</v>
      </c>
      <c r="G157" t="s">
        <v>27</v>
      </c>
      <c r="H157">
        <v>101537</v>
      </c>
      <c r="I157" t="str">
        <f>IF(customers[[#This Row],[Income]]&lt;=30000, "Low", IF(customers[[#This Row],[Income]]&lt;=50000,"Medium", IF(customers[[#This Row],[Income]]&lt;=100000,"High","Premium")))</f>
        <v>Premium</v>
      </c>
      <c r="J157" t="s">
        <v>14</v>
      </c>
      <c r="K157" s="1">
        <v>43028</v>
      </c>
      <c r="L157" s="1">
        <f t="shared" ca="1" si="2"/>
        <v>45908</v>
      </c>
      <c r="M157">
        <f ca="1">DATEDIF(customers[[#This Row],[Join_Date]],customers[[#This Row],[Today]],"Y")</f>
        <v>7</v>
      </c>
      <c r="N157">
        <f ca="1">DATEDIF(customers[[#This Row],[Join_Date]], customers[[#This Row],[Today]], "D")</f>
        <v>2880</v>
      </c>
      <c r="O157" s="7" t="str">
        <f ca="1">IF(customers[[#This Row],[Years of Loyalty]]&gt;=8, "Loyal", IF(customers[[#This Row],[Years of Loyalty]]=7,"Legacy", IF(customers[[#This Row],[Years of Loyalty]]&gt;=3,"Emerging", IF(customers[[#This Row],[Years of Loyalty]]&lt;3,"New"))))</f>
        <v>Legacy</v>
      </c>
    </row>
    <row r="158" spans="1:15" x14ac:dyDescent="0.25">
      <c r="A158" t="s">
        <v>21</v>
      </c>
      <c r="B158" t="s">
        <v>22</v>
      </c>
      <c r="C158" t="s">
        <v>11</v>
      </c>
      <c r="D158">
        <v>40</v>
      </c>
      <c r="E158" t="str">
        <f>IF(customers[[#This Row],[Age]]&gt;=61,"Boomer",IF(customers[[#This Row],[Age]]&gt;=44,"Gen X",IF(customers[[#This Row],[Age]]&gt;=28,"Millenials",IF(customers[[#This Row],[Age]]&lt;28,"Gen Z"))))</f>
        <v>Millenials</v>
      </c>
      <c r="F158" t="s">
        <v>12</v>
      </c>
      <c r="G158" t="s">
        <v>23</v>
      </c>
      <c r="H158">
        <v>155566</v>
      </c>
      <c r="I158" t="str">
        <f>IF(customers[[#This Row],[Income]]&lt;=30000, "Low", IF(customers[[#This Row],[Income]]&lt;=50000,"Medium", IF(customers[[#This Row],[Income]]&lt;=100000,"High","Premium")))</f>
        <v>Premium</v>
      </c>
      <c r="J158" t="s">
        <v>24</v>
      </c>
      <c r="K158" s="1">
        <v>43438</v>
      </c>
      <c r="L158" s="1">
        <f t="shared" ca="1" si="2"/>
        <v>45908</v>
      </c>
      <c r="M158">
        <f ca="1">DATEDIF(customers[[#This Row],[Join_Date]],customers[[#This Row],[Today]],"Y")</f>
        <v>6</v>
      </c>
      <c r="N158">
        <f ca="1">DATEDIF(customers[[#This Row],[Join_Date]], customers[[#This Row],[Today]], "D")</f>
        <v>2470</v>
      </c>
      <c r="O158" s="7" t="str">
        <f ca="1">IF(customers[[#This Row],[Years of Loyalty]]&gt;=8, "Loyal", IF(customers[[#This Row],[Years of Loyalty]]=7,"Legacy", IF(customers[[#This Row],[Years of Loyalty]]&gt;=3,"Emerging", IF(customers[[#This Row],[Years of Loyalty]]&lt;3,"New"))))</f>
        <v>Emerging</v>
      </c>
    </row>
    <row r="159" spans="1:15" x14ac:dyDescent="0.25">
      <c r="A159" t="s">
        <v>40</v>
      </c>
      <c r="B159" t="s">
        <v>41</v>
      </c>
      <c r="C159" t="s">
        <v>11</v>
      </c>
      <c r="D159">
        <v>48</v>
      </c>
      <c r="E159" t="str">
        <f>IF(customers[[#This Row],[Age]]&gt;=61,"Boomer",IF(customers[[#This Row],[Age]]&gt;=44,"Gen X",IF(customers[[#This Row],[Age]]&gt;=28,"Millenials",IF(customers[[#This Row],[Age]]&lt;28,"Gen Z"))))</f>
        <v>Gen X</v>
      </c>
      <c r="F159" t="s">
        <v>30</v>
      </c>
      <c r="G159" t="s">
        <v>42</v>
      </c>
      <c r="H159">
        <v>65028</v>
      </c>
      <c r="I159" t="str">
        <f>IF(customers[[#This Row],[Income]]&lt;=30000, "Low", IF(customers[[#This Row],[Income]]&lt;=50000,"Medium", IF(customers[[#This Row],[Income]]&lt;=100000,"High","Premium")))</f>
        <v>High</v>
      </c>
      <c r="J159" t="s">
        <v>20</v>
      </c>
      <c r="K159" s="1">
        <v>43507</v>
      </c>
      <c r="L159" s="1">
        <f t="shared" ca="1" si="2"/>
        <v>45908</v>
      </c>
      <c r="M159">
        <f ca="1">DATEDIF(customers[[#This Row],[Join_Date]],customers[[#This Row],[Today]],"Y")</f>
        <v>6</v>
      </c>
      <c r="N159">
        <f ca="1">DATEDIF(customers[[#This Row],[Join_Date]], customers[[#This Row],[Today]], "D")</f>
        <v>2401</v>
      </c>
      <c r="O159" s="7" t="str">
        <f ca="1">IF(customers[[#This Row],[Years of Loyalty]]&gt;=8, "Loyal", IF(customers[[#This Row],[Years of Loyalty]]=7,"Legacy", IF(customers[[#This Row],[Years of Loyalty]]&gt;=3,"Emerging", IF(customers[[#This Row],[Years of Loyalty]]&lt;3,"New"))))</f>
        <v>Emerging</v>
      </c>
    </row>
    <row r="160" spans="1:15" x14ac:dyDescent="0.25">
      <c r="A160" t="s">
        <v>53</v>
      </c>
      <c r="B160" t="s">
        <v>54</v>
      </c>
      <c r="C160" t="s">
        <v>17</v>
      </c>
      <c r="D160">
        <v>67</v>
      </c>
      <c r="E160" t="str">
        <f>IF(customers[[#This Row],[Age]]&gt;=61,"Boomer",IF(customers[[#This Row],[Age]]&gt;=44,"Gen X",IF(customers[[#This Row],[Age]]&gt;=28,"Millenials",IF(customers[[#This Row],[Age]]&lt;28,"Gen Z"))))</f>
        <v>Boomer</v>
      </c>
      <c r="F160" t="s">
        <v>18</v>
      </c>
      <c r="G160" t="s">
        <v>19</v>
      </c>
      <c r="H160">
        <v>180829</v>
      </c>
      <c r="I160" t="str">
        <f>IF(customers[[#This Row],[Income]]&lt;=30000, "Low", IF(customers[[#This Row],[Income]]&lt;=50000,"Medium", IF(customers[[#This Row],[Income]]&lt;=100000,"High","Premium")))</f>
        <v>Premium</v>
      </c>
      <c r="J160" t="s">
        <v>20</v>
      </c>
      <c r="K160" s="1">
        <v>43673</v>
      </c>
      <c r="L160" s="1">
        <f t="shared" ca="1" si="2"/>
        <v>45908</v>
      </c>
      <c r="M160">
        <f ca="1">DATEDIF(customers[[#This Row],[Join_Date]],customers[[#This Row],[Today]],"Y")</f>
        <v>6</v>
      </c>
      <c r="N160">
        <f ca="1">DATEDIF(customers[[#This Row],[Join_Date]], customers[[#This Row],[Today]], "D")</f>
        <v>2235</v>
      </c>
      <c r="O160" s="7" t="str">
        <f ca="1">IF(customers[[#This Row],[Years of Loyalty]]&gt;=8, "Loyal", IF(customers[[#This Row],[Years of Loyalty]]=7,"Legacy", IF(customers[[#This Row],[Years of Loyalty]]&gt;=3,"Emerging", IF(customers[[#This Row],[Years of Loyalty]]&lt;3,"New"))))</f>
        <v>Emerging</v>
      </c>
    </row>
    <row r="161" spans="1:15" x14ac:dyDescent="0.25">
      <c r="A161" t="s">
        <v>55</v>
      </c>
      <c r="B161" t="s">
        <v>56</v>
      </c>
      <c r="C161" t="s">
        <v>11</v>
      </c>
      <c r="D161">
        <v>49</v>
      </c>
      <c r="E161" t="str">
        <f>IF(customers[[#This Row],[Age]]&gt;=61,"Boomer",IF(customers[[#This Row],[Age]]&gt;=44,"Gen X",IF(customers[[#This Row],[Age]]&gt;=28,"Millenials",IF(customers[[#This Row],[Age]]&lt;28,"Gen Z"))))</f>
        <v>Gen X</v>
      </c>
      <c r="F161" t="s">
        <v>34</v>
      </c>
      <c r="G161" t="s">
        <v>27</v>
      </c>
      <c r="H161">
        <v>54636</v>
      </c>
      <c r="I161" t="str">
        <f>IF(customers[[#This Row],[Income]]&lt;=30000, "Low", IF(customers[[#This Row],[Income]]&lt;=50000,"Medium", IF(customers[[#This Row],[Income]]&lt;=100000,"High","Premium")))</f>
        <v>High</v>
      </c>
      <c r="J161" t="s">
        <v>14</v>
      </c>
      <c r="K161" s="1">
        <v>43643</v>
      </c>
      <c r="L161" s="1">
        <f t="shared" ca="1" si="2"/>
        <v>45908</v>
      </c>
      <c r="M161">
        <f ca="1">DATEDIF(customers[[#This Row],[Join_Date]],customers[[#This Row],[Today]],"Y")</f>
        <v>6</v>
      </c>
      <c r="N161">
        <f ca="1">DATEDIF(customers[[#This Row],[Join_Date]], customers[[#This Row],[Today]], "D")</f>
        <v>2265</v>
      </c>
      <c r="O161" s="7" t="str">
        <f ca="1">IF(customers[[#This Row],[Years of Loyalty]]&gt;=8, "Loyal", IF(customers[[#This Row],[Years of Loyalty]]=7,"Legacy", IF(customers[[#This Row],[Years of Loyalty]]&gt;=3,"Emerging", IF(customers[[#This Row],[Years of Loyalty]]&lt;3,"New"))))</f>
        <v>Emerging</v>
      </c>
    </row>
    <row r="162" spans="1:15" x14ac:dyDescent="0.25">
      <c r="A162" t="s">
        <v>79</v>
      </c>
      <c r="B162" t="s">
        <v>80</v>
      </c>
      <c r="C162" t="s">
        <v>17</v>
      </c>
      <c r="D162">
        <v>26</v>
      </c>
      <c r="E162" t="str">
        <f>IF(customers[[#This Row],[Age]]&gt;=61,"Boomer",IF(customers[[#This Row],[Age]]&gt;=44,"Gen X",IF(customers[[#This Row],[Age]]&gt;=28,"Millenials",IF(customers[[#This Row],[Age]]&lt;28,"Gen Z"))))</f>
        <v>Gen Z</v>
      </c>
      <c r="F162" t="s">
        <v>12</v>
      </c>
      <c r="G162" t="s">
        <v>31</v>
      </c>
      <c r="H162">
        <v>136953</v>
      </c>
      <c r="I162" t="str">
        <f>IF(customers[[#This Row],[Income]]&lt;=30000, "Low", IF(customers[[#This Row],[Income]]&lt;=50000,"Medium", IF(customers[[#This Row],[Income]]&lt;=100000,"High","Premium")))</f>
        <v>Premium</v>
      </c>
      <c r="J162" t="s">
        <v>14</v>
      </c>
      <c r="K162" s="1">
        <v>43698</v>
      </c>
      <c r="L162" s="1">
        <f t="shared" ca="1" si="2"/>
        <v>45908</v>
      </c>
      <c r="M162">
        <f ca="1">DATEDIF(customers[[#This Row],[Join_Date]],customers[[#This Row],[Today]],"Y")</f>
        <v>6</v>
      </c>
      <c r="N162">
        <f ca="1">DATEDIF(customers[[#This Row],[Join_Date]], customers[[#This Row],[Today]], "D")</f>
        <v>2210</v>
      </c>
      <c r="O162" s="7" t="str">
        <f ca="1">IF(customers[[#This Row],[Years of Loyalty]]&gt;=8, "Loyal", IF(customers[[#This Row],[Years of Loyalty]]=7,"Legacy", IF(customers[[#This Row],[Years of Loyalty]]&gt;=3,"Emerging", IF(customers[[#This Row],[Years of Loyalty]]&lt;3,"New"))))</f>
        <v>Emerging</v>
      </c>
    </row>
    <row r="163" spans="1:15" x14ac:dyDescent="0.25">
      <c r="A163" t="s">
        <v>89</v>
      </c>
      <c r="B163" t="s">
        <v>90</v>
      </c>
      <c r="C163" t="s">
        <v>17</v>
      </c>
      <c r="D163">
        <v>46</v>
      </c>
      <c r="E163" t="str">
        <f>IF(customers[[#This Row],[Age]]&gt;=61,"Boomer",IF(customers[[#This Row],[Age]]&gt;=44,"Gen X",IF(customers[[#This Row],[Age]]&gt;=28,"Millenials",IF(customers[[#This Row],[Age]]&lt;28,"Gen Z"))))</f>
        <v>Gen X</v>
      </c>
      <c r="F163" t="s">
        <v>12</v>
      </c>
      <c r="G163" t="s">
        <v>37</v>
      </c>
      <c r="H163">
        <v>86262</v>
      </c>
      <c r="I163" t="str">
        <f>IF(customers[[#This Row],[Income]]&lt;=30000, "Low", IF(customers[[#This Row],[Income]]&lt;=50000,"Medium", IF(customers[[#This Row],[Income]]&lt;=100000,"High","Premium")))</f>
        <v>High</v>
      </c>
      <c r="J163" t="s">
        <v>14</v>
      </c>
      <c r="K163" s="1">
        <v>43698</v>
      </c>
      <c r="L163" s="1">
        <f t="shared" ca="1" si="2"/>
        <v>45908</v>
      </c>
      <c r="M163">
        <f ca="1">DATEDIF(customers[[#This Row],[Join_Date]],customers[[#This Row],[Today]],"Y")</f>
        <v>6</v>
      </c>
      <c r="N163">
        <f ca="1">DATEDIF(customers[[#This Row],[Join_Date]], customers[[#This Row],[Today]], "D")</f>
        <v>2210</v>
      </c>
      <c r="O163" s="7" t="str">
        <f ca="1">IF(customers[[#This Row],[Years of Loyalty]]&gt;=8, "Loyal", IF(customers[[#This Row],[Years of Loyalty]]=7,"Legacy", IF(customers[[#This Row],[Years of Loyalty]]&gt;=3,"Emerging", IF(customers[[#This Row],[Years of Loyalty]]&lt;3,"New"))))</f>
        <v>Emerging</v>
      </c>
    </row>
    <row r="164" spans="1:15" x14ac:dyDescent="0.25">
      <c r="A164" t="s">
        <v>113</v>
      </c>
      <c r="B164" t="s">
        <v>114</v>
      </c>
      <c r="C164" t="s">
        <v>17</v>
      </c>
      <c r="D164">
        <v>62</v>
      </c>
      <c r="E164" t="str">
        <f>IF(customers[[#This Row],[Age]]&gt;=61,"Boomer",IF(customers[[#This Row],[Age]]&gt;=44,"Gen X",IF(customers[[#This Row],[Age]]&gt;=28,"Millenials",IF(customers[[#This Row],[Age]]&lt;28,"Gen Z"))))</f>
        <v>Boomer</v>
      </c>
      <c r="F164" t="s">
        <v>18</v>
      </c>
      <c r="G164" t="s">
        <v>31</v>
      </c>
      <c r="H164">
        <v>179903</v>
      </c>
      <c r="I164" t="str">
        <f>IF(customers[[#This Row],[Income]]&lt;=30000, "Low", IF(customers[[#This Row],[Income]]&lt;=50000,"Medium", IF(customers[[#This Row],[Income]]&lt;=100000,"High","Premium")))</f>
        <v>Premium</v>
      </c>
      <c r="J164" t="s">
        <v>14</v>
      </c>
      <c r="K164" s="1">
        <v>43636</v>
      </c>
      <c r="L164" s="1">
        <f t="shared" ca="1" si="2"/>
        <v>45908</v>
      </c>
      <c r="M164">
        <f ca="1">DATEDIF(customers[[#This Row],[Join_Date]],customers[[#This Row],[Today]],"Y")</f>
        <v>6</v>
      </c>
      <c r="N164">
        <f ca="1">DATEDIF(customers[[#This Row],[Join_Date]], customers[[#This Row],[Today]], "D")</f>
        <v>2272</v>
      </c>
      <c r="O164" s="7" t="str">
        <f ca="1">IF(customers[[#This Row],[Years of Loyalty]]&gt;=8, "Loyal", IF(customers[[#This Row],[Years of Loyalty]]=7,"Legacy", IF(customers[[#This Row],[Years of Loyalty]]&gt;=3,"Emerging", IF(customers[[#This Row],[Years of Loyalty]]&lt;3,"New"))))</f>
        <v>Emerging</v>
      </c>
    </row>
    <row r="165" spans="1:15" x14ac:dyDescent="0.25">
      <c r="A165" t="s">
        <v>137</v>
      </c>
      <c r="B165" t="s">
        <v>138</v>
      </c>
      <c r="C165" t="s">
        <v>17</v>
      </c>
      <c r="D165">
        <v>51</v>
      </c>
      <c r="E165" t="str">
        <f>IF(customers[[#This Row],[Age]]&gt;=61,"Boomer",IF(customers[[#This Row],[Age]]&gt;=44,"Gen X",IF(customers[[#This Row],[Age]]&gt;=28,"Millenials",IF(customers[[#This Row],[Age]]&lt;28,"Gen Z"))))</f>
        <v>Gen X</v>
      </c>
      <c r="F165" t="s">
        <v>18</v>
      </c>
      <c r="G165" t="s">
        <v>27</v>
      </c>
      <c r="H165">
        <v>174946</v>
      </c>
      <c r="I165" t="str">
        <f>IF(customers[[#This Row],[Income]]&lt;=30000, "Low", IF(customers[[#This Row],[Income]]&lt;=50000,"Medium", IF(customers[[#This Row],[Income]]&lt;=100000,"High","Premium")))</f>
        <v>Premium</v>
      </c>
      <c r="J165" t="s">
        <v>20</v>
      </c>
      <c r="K165" s="1">
        <v>43671</v>
      </c>
      <c r="L165" s="1">
        <f t="shared" ca="1" si="2"/>
        <v>45908</v>
      </c>
      <c r="M165">
        <f ca="1">DATEDIF(customers[[#This Row],[Join_Date]],customers[[#This Row],[Today]],"Y")</f>
        <v>6</v>
      </c>
      <c r="N165">
        <f ca="1">DATEDIF(customers[[#This Row],[Join_Date]], customers[[#This Row],[Today]], "D")</f>
        <v>2237</v>
      </c>
      <c r="O165" s="7" t="str">
        <f ca="1">IF(customers[[#This Row],[Years of Loyalty]]&gt;=8, "Loyal", IF(customers[[#This Row],[Years of Loyalty]]=7,"Legacy", IF(customers[[#This Row],[Years of Loyalty]]&gt;=3,"Emerging", IF(customers[[#This Row],[Years of Loyalty]]&lt;3,"New"))))</f>
        <v>Emerging</v>
      </c>
    </row>
    <row r="166" spans="1:15" x14ac:dyDescent="0.25">
      <c r="A166" t="s">
        <v>139</v>
      </c>
      <c r="B166" t="s">
        <v>140</v>
      </c>
      <c r="C166" t="s">
        <v>11</v>
      </c>
      <c r="D166">
        <v>19</v>
      </c>
      <c r="E166" t="str">
        <f>IF(customers[[#This Row],[Age]]&gt;=61,"Boomer",IF(customers[[#This Row],[Age]]&gt;=44,"Gen X",IF(customers[[#This Row],[Age]]&gt;=28,"Millenials",IF(customers[[#This Row],[Age]]&lt;28,"Gen Z"))))</f>
        <v>Gen Z</v>
      </c>
      <c r="F166" t="s">
        <v>18</v>
      </c>
      <c r="G166" t="s">
        <v>23</v>
      </c>
      <c r="H166">
        <v>63642</v>
      </c>
      <c r="I166" t="str">
        <f>IF(customers[[#This Row],[Income]]&lt;=30000, "Low", IF(customers[[#This Row],[Income]]&lt;=50000,"Medium", IF(customers[[#This Row],[Income]]&lt;=100000,"High","Premium")))</f>
        <v>High</v>
      </c>
      <c r="J166" t="s">
        <v>20</v>
      </c>
      <c r="K166" s="1">
        <v>43622</v>
      </c>
      <c r="L166" s="1">
        <f t="shared" ca="1" si="2"/>
        <v>45908</v>
      </c>
      <c r="M166">
        <f ca="1">DATEDIF(customers[[#This Row],[Join_Date]],customers[[#This Row],[Today]],"Y")</f>
        <v>6</v>
      </c>
      <c r="N166">
        <f ca="1">DATEDIF(customers[[#This Row],[Join_Date]], customers[[#This Row],[Today]], "D")</f>
        <v>2286</v>
      </c>
      <c r="O166" s="7" t="str">
        <f ca="1">IF(customers[[#This Row],[Years of Loyalty]]&gt;=8, "Loyal", IF(customers[[#This Row],[Years of Loyalty]]=7,"Legacy", IF(customers[[#This Row],[Years of Loyalty]]&gt;=3,"Emerging", IF(customers[[#This Row],[Years of Loyalty]]&lt;3,"New"))))</f>
        <v>Emerging</v>
      </c>
    </row>
    <row r="167" spans="1:15" x14ac:dyDescent="0.25">
      <c r="A167" t="s">
        <v>143</v>
      </c>
      <c r="B167" t="s">
        <v>144</v>
      </c>
      <c r="C167" t="s">
        <v>11</v>
      </c>
      <c r="D167">
        <v>40</v>
      </c>
      <c r="E167" t="str">
        <f>IF(customers[[#This Row],[Age]]&gt;=61,"Boomer",IF(customers[[#This Row],[Age]]&gt;=44,"Gen X",IF(customers[[#This Row],[Age]]&gt;=28,"Millenials",IF(customers[[#This Row],[Age]]&lt;28,"Gen Z"))))</f>
        <v>Millenials</v>
      </c>
      <c r="F167" t="s">
        <v>30</v>
      </c>
      <c r="G167" t="s">
        <v>13</v>
      </c>
      <c r="H167">
        <v>37602</v>
      </c>
      <c r="I167" t="str">
        <f>IF(customers[[#This Row],[Income]]&lt;=30000, "Low", IF(customers[[#This Row],[Income]]&lt;=50000,"Medium", IF(customers[[#This Row],[Income]]&lt;=100000,"High","Premium")))</f>
        <v>Medium</v>
      </c>
      <c r="J167" t="s">
        <v>14</v>
      </c>
      <c r="K167" s="1">
        <v>43415</v>
      </c>
      <c r="L167" s="1">
        <f t="shared" ca="1" si="2"/>
        <v>45908</v>
      </c>
      <c r="M167">
        <f ca="1">DATEDIF(customers[[#This Row],[Join_Date]],customers[[#This Row],[Today]],"Y")</f>
        <v>6</v>
      </c>
      <c r="N167">
        <f ca="1">DATEDIF(customers[[#This Row],[Join_Date]], customers[[#This Row],[Today]], "D")</f>
        <v>2493</v>
      </c>
      <c r="O167" s="7" t="str">
        <f ca="1">IF(customers[[#This Row],[Years of Loyalty]]&gt;=8, "Loyal", IF(customers[[#This Row],[Years of Loyalty]]=7,"Legacy", IF(customers[[#This Row],[Years of Loyalty]]&gt;=3,"Emerging", IF(customers[[#This Row],[Years of Loyalty]]&lt;3,"New"))))</f>
        <v>Emerging</v>
      </c>
    </row>
    <row r="168" spans="1:15" x14ac:dyDescent="0.25">
      <c r="A168" t="s">
        <v>245</v>
      </c>
      <c r="B168" t="s">
        <v>246</v>
      </c>
      <c r="C168" t="s">
        <v>17</v>
      </c>
      <c r="D168">
        <v>18</v>
      </c>
      <c r="E168" t="str">
        <f>IF(customers[[#This Row],[Age]]&gt;=61,"Boomer",IF(customers[[#This Row],[Age]]&gt;=44,"Gen X",IF(customers[[#This Row],[Age]]&gt;=28,"Millenials",IF(customers[[#This Row],[Age]]&lt;28,"Gen Z"))))</f>
        <v>Gen Z</v>
      </c>
      <c r="F168" t="s">
        <v>30</v>
      </c>
      <c r="G168" t="s">
        <v>31</v>
      </c>
      <c r="H168">
        <v>89274</v>
      </c>
      <c r="I168" t="str">
        <f>IF(customers[[#This Row],[Income]]&lt;=30000, "Low", IF(customers[[#This Row],[Income]]&lt;=50000,"Medium", IF(customers[[#This Row],[Income]]&lt;=100000,"High","Premium")))</f>
        <v>High</v>
      </c>
      <c r="J168" t="s">
        <v>14</v>
      </c>
      <c r="K168" s="1">
        <v>43657</v>
      </c>
      <c r="L168" s="1">
        <f t="shared" ca="1" si="2"/>
        <v>45908</v>
      </c>
      <c r="M168">
        <f ca="1">DATEDIF(customers[[#This Row],[Join_Date]],customers[[#This Row],[Today]],"Y")</f>
        <v>6</v>
      </c>
      <c r="N168">
        <f ca="1">DATEDIF(customers[[#This Row],[Join_Date]], customers[[#This Row],[Today]], "D")</f>
        <v>2251</v>
      </c>
      <c r="O168" s="7" t="str">
        <f ca="1">IF(customers[[#This Row],[Years of Loyalty]]&gt;=8, "Loyal", IF(customers[[#This Row],[Years of Loyalty]]=7,"Legacy", IF(customers[[#This Row],[Years of Loyalty]]&gt;=3,"Emerging", IF(customers[[#This Row],[Years of Loyalty]]&lt;3,"New"))))</f>
        <v>Emerging</v>
      </c>
    </row>
    <row r="169" spans="1:15" x14ac:dyDescent="0.25">
      <c r="A169" t="s">
        <v>251</v>
      </c>
      <c r="B169" t="s">
        <v>252</v>
      </c>
      <c r="C169" t="s">
        <v>17</v>
      </c>
      <c r="D169">
        <v>51</v>
      </c>
      <c r="E169" t="str">
        <f>IF(customers[[#This Row],[Age]]&gt;=61,"Boomer",IF(customers[[#This Row],[Age]]&gt;=44,"Gen X",IF(customers[[#This Row],[Age]]&gt;=28,"Millenials",IF(customers[[#This Row],[Age]]&lt;28,"Gen Z"))))</f>
        <v>Gen X</v>
      </c>
      <c r="F169" t="s">
        <v>12</v>
      </c>
      <c r="G169" t="s">
        <v>13</v>
      </c>
      <c r="H169">
        <v>173606</v>
      </c>
      <c r="I169" t="str">
        <f>IF(customers[[#This Row],[Income]]&lt;=30000, "Low", IF(customers[[#This Row],[Income]]&lt;=50000,"Medium", IF(customers[[#This Row],[Income]]&lt;=100000,"High","Premium")))</f>
        <v>Premium</v>
      </c>
      <c r="J169" t="s">
        <v>20</v>
      </c>
      <c r="K169" s="1">
        <v>43658</v>
      </c>
      <c r="L169" s="1">
        <f t="shared" ca="1" si="2"/>
        <v>45908</v>
      </c>
      <c r="M169">
        <f ca="1">DATEDIF(customers[[#This Row],[Join_Date]],customers[[#This Row],[Today]],"Y")</f>
        <v>6</v>
      </c>
      <c r="N169">
        <f ca="1">DATEDIF(customers[[#This Row],[Join_Date]], customers[[#This Row],[Today]], "D")</f>
        <v>2250</v>
      </c>
      <c r="O169" s="7" t="str">
        <f ca="1">IF(customers[[#This Row],[Years of Loyalty]]&gt;=8, "Loyal", IF(customers[[#This Row],[Years of Loyalty]]=7,"Legacy", IF(customers[[#This Row],[Years of Loyalty]]&gt;=3,"Emerging", IF(customers[[#This Row],[Years of Loyalty]]&lt;3,"New"))))</f>
        <v>Emerging</v>
      </c>
    </row>
    <row r="170" spans="1:15" x14ac:dyDescent="0.25">
      <c r="A170" t="s">
        <v>263</v>
      </c>
      <c r="B170" t="s">
        <v>264</v>
      </c>
      <c r="C170" t="s">
        <v>11</v>
      </c>
      <c r="D170">
        <v>62</v>
      </c>
      <c r="E170" t="str">
        <f>IF(customers[[#This Row],[Age]]&gt;=61,"Boomer",IF(customers[[#This Row],[Age]]&gt;=44,"Gen X",IF(customers[[#This Row],[Age]]&gt;=28,"Millenials",IF(customers[[#This Row],[Age]]&lt;28,"Gen Z"))))</f>
        <v>Boomer</v>
      </c>
      <c r="F170" t="s">
        <v>18</v>
      </c>
      <c r="G170" t="s">
        <v>27</v>
      </c>
      <c r="H170">
        <v>67638</v>
      </c>
      <c r="I170" t="str">
        <f>IF(customers[[#This Row],[Income]]&lt;=30000, "Low", IF(customers[[#This Row],[Income]]&lt;=50000,"Medium", IF(customers[[#This Row],[Income]]&lt;=100000,"High","Premium")))</f>
        <v>High</v>
      </c>
      <c r="J170" t="s">
        <v>14</v>
      </c>
      <c r="K170" s="1">
        <v>43555</v>
      </c>
      <c r="L170" s="1">
        <f t="shared" ca="1" si="2"/>
        <v>45908</v>
      </c>
      <c r="M170">
        <f ca="1">DATEDIF(customers[[#This Row],[Join_Date]],customers[[#This Row],[Today]],"Y")</f>
        <v>6</v>
      </c>
      <c r="N170">
        <f ca="1">DATEDIF(customers[[#This Row],[Join_Date]], customers[[#This Row],[Today]], "D")</f>
        <v>2353</v>
      </c>
      <c r="O170" s="7" t="str">
        <f ca="1">IF(customers[[#This Row],[Years of Loyalty]]&gt;=8, "Loyal", IF(customers[[#This Row],[Years of Loyalty]]=7,"Legacy", IF(customers[[#This Row],[Years of Loyalty]]&gt;=3,"Emerging", IF(customers[[#This Row],[Years of Loyalty]]&lt;3,"New"))))</f>
        <v>Emerging</v>
      </c>
    </row>
    <row r="171" spans="1:15" x14ac:dyDescent="0.25">
      <c r="A171" t="s">
        <v>281</v>
      </c>
      <c r="B171" t="s">
        <v>282</v>
      </c>
      <c r="C171" t="s">
        <v>17</v>
      </c>
      <c r="D171">
        <v>20</v>
      </c>
      <c r="E171" t="str">
        <f>IF(customers[[#This Row],[Age]]&gt;=61,"Boomer",IF(customers[[#This Row],[Age]]&gt;=44,"Gen X",IF(customers[[#This Row],[Age]]&gt;=28,"Millenials",IF(customers[[#This Row],[Age]]&lt;28,"Gen Z"))))</f>
        <v>Gen Z</v>
      </c>
      <c r="F171" t="s">
        <v>34</v>
      </c>
      <c r="G171" t="s">
        <v>23</v>
      </c>
      <c r="H171">
        <v>146209</v>
      </c>
      <c r="I171" t="str">
        <f>IF(customers[[#This Row],[Income]]&lt;=30000, "Low", IF(customers[[#This Row],[Income]]&lt;=50000,"Medium", IF(customers[[#This Row],[Income]]&lt;=100000,"High","Premium")))</f>
        <v>Premium</v>
      </c>
      <c r="J171" t="s">
        <v>20</v>
      </c>
      <c r="K171" s="1">
        <v>43517</v>
      </c>
      <c r="L171" s="1">
        <f t="shared" ca="1" si="2"/>
        <v>45908</v>
      </c>
      <c r="M171">
        <f ca="1">DATEDIF(customers[[#This Row],[Join_Date]],customers[[#This Row],[Today]],"Y")</f>
        <v>6</v>
      </c>
      <c r="N171">
        <f ca="1">DATEDIF(customers[[#This Row],[Join_Date]], customers[[#This Row],[Today]], "D")</f>
        <v>2391</v>
      </c>
      <c r="O171" s="7" t="str">
        <f ca="1">IF(customers[[#This Row],[Years of Loyalty]]&gt;=8, "Loyal", IF(customers[[#This Row],[Years of Loyalty]]=7,"Legacy", IF(customers[[#This Row],[Years of Loyalty]]&gt;=3,"Emerging", IF(customers[[#This Row],[Years of Loyalty]]&lt;3,"New"))))</f>
        <v>Emerging</v>
      </c>
    </row>
    <row r="172" spans="1:15" x14ac:dyDescent="0.25">
      <c r="A172" t="s">
        <v>297</v>
      </c>
      <c r="B172" t="s">
        <v>298</v>
      </c>
      <c r="C172" t="s">
        <v>11</v>
      </c>
      <c r="D172">
        <v>46</v>
      </c>
      <c r="E172" t="str">
        <f>IF(customers[[#This Row],[Age]]&gt;=61,"Boomer",IF(customers[[#This Row],[Age]]&gt;=44,"Gen X",IF(customers[[#This Row],[Age]]&gt;=28,"Millenials",IF(customers[[#This Row],[Age]]&lt;28,"Gen Z"))))</f>
        <v>Gen X</v>
      </c>
      <c r="F172" t="s">
        <v>12</v>
      </c>
      <c r="G172" t="s">
        <v>13</v>
      </c>
      <c r="H172">
        <v>185904</v>
      </c>
      <c r="I172" t="str">
        <f>IF(customers[[#This Row],[Income]]&lt;=30000, "Low", IF(customers[[#This Row],[Income]]&lt;=50000,"Medium", IF(customers[[#This Row],[Income]]&lt;=100000,"High","Premium")))</f>
        <v>Premium</v>
      </c>
      <c r="J172" t="s">
        <v>14</v>
      </c>
      <c r="K172" s="1">
        <v>43594</v>
      </c>
      <c r="L172" s="1">
        <f t="shared" ca="1" si="2"/>
        <v>45908</v>
      </c>
      <c r="M172">
        <f ca="1">DATEDIF(customers[[#This Row],[Join_Date]],customers[[#This Row],[Today]],"Y")</f>
        <v>6</v>
      </c>
      <c r="N172">
        <f ca="1">DATEDIF(customers[[#This Row],[Join_Date]], customers[[#This Row],[Today]], "D")</f>
        <v>2314</v>
      </c>
      <c r="O172" s="7" t="str">
        <f ca="1">IF(customers[[#This Row],[Years of Loyalty]]&gt;=8, "Loyal", IF(customers[[#This Row],[Years of Loyalty]]=7,"Legacy", IF(customers[[#This Row],[Years of Loyalty]]&gt;=3,"Emerging", IF(customers[[#This Row],[Years of Loyalty]]&lt;3,"New"))))</f>
        <v>Emerging</v>
      </c>
    </row>
    <row r="173" spans="1:15" x14ac:dyDescent="0.25">
      <c r="A173" t="s">
        <v>303</v>
      </c>
      <c r="B173" t="s">
        <v>304</v>
      </c>
      <c r="C173" t="s">
        <v>11</v>
      </c>
      <c r="D173">
        <v>22</v>
      </c>
      <c r="E173" t="str">
        <f>IF(customers[[#This Row],[Age]]&gt;=61,"Boomer",IF(customers[[#This Row],[Age]]&gt;=44,"Gen X",IF(customers[[#This Row],[Age]]&gt;=28,"Millenials",IF(customers[[#This Row],[Age]]&lt;28,"Gen Z"))))</f>
        <v>Gen Z</v>
      </c>
      <c r="F173" t="s">
        <v>12</v>
      </c>
      <c r="G173" t="s">
        <v>37</v>
      </c>
      <c r="H173">
        <v>188383</v>
      </c>
      <c r="I173" t="str">
        <f>IF(customers[[#This Row],[Income]]&lt;=30000, "Low", IF(customers[[#This Row],[Income]]&lt;=50000,"Medium", IF(customers[[#This Row],[Income]]&lt;=100000,"High","Premium")))</f>
        <v>Premium</v>
      </c>
      <c r="J173" t="s">
        <v>20</v>
      </c>
      <c r="K173" s="1">
        <v>43371</v>
      </c>
      <c r="L173" s="1">
        <f t="shared" ca="1" si="2"/>
        <v>45908</v>
      </c>
      <c r="M173">
        <f ca="1">DATEDIF(customers[[#This Row],[Join_Date]],customers[[#This Row],[Today]],"Y")</f>
        <v>6</v>
      </c>
      <c r="N173">
        <f ca="1">DATEDIF(customers[[#This Row],[Join_Date]], customers[[#This Row],[Today]], "D")</f>
        <v>2537</v>
      </c>
      <c r="O173" s="7" t="str">
        <f ca="1">IF(customers[[#This Row],[Years of Loyalty]]&gt;=8, "Loyal", IF(customers[[#This Row],[Years of Loyalty]]=7,"Legacy", IF(customers[[#This Row],[Years of Loyalty]]&gt;=3,"Emerging", IF(customers[[#This Row],[Years of Loyalty]]&lt;3,"New"))))</f>
        <v>Emerging</v>
      </c>
    </row>
    <row r="174" spans="1:15" x14ac:dyDescent="0.25">
      <c r="A174" t="s">
        <v>313</v>
      </c>
      <c r="B174" t="s">
        <v>314</v>
      </c>
      <c r="C174" t="s">
        <v>17</v>
      </c>
      <c r="D174">
        <v>69</v>
      </c>
      <c r="E174" t="str">
        <f>IF(customers[[#This Row],[Age]]&gt;=61,"Boomer",IF(customers[[#This Row],[Age]]&gt;=44,"Gen X",IF(customers[[#This Row],[Age]]&gt;=28,"Millenials",IF(customers[[#This Row],[Age]]&lt;28,"Gen Z"))))</f>
        <v>Boomer</v>
      </c>
      <c r="F174" t="s">
        <v>18</v>
      </c>
      <c r="G174" t="s">
        <v>23</v>
      </c>
      <c r="H174">
        <v>198589</v>
      </c>
      <c r="I174" t="str">
        <f>IF(customers[[#This Row],[Income]]&lt;=30000, "Low", IF(customers[[#This Row],[Income]]&lt;=50000,"Medium", IF(customers[[#This Row],[Income]]&lt;=100000,"High","Premium")))</f>
        <v>Premium</v>
      </c>
      <c r="J174" t="s">
        <v>14</v>
      </c>
      <c r="K174" s="1">
        <v>43588</v>
      </c>
      <c r="L174" s="1">
        <f t="shared" ca="1" si="2"/>
        <v>45908</v>
      </c>
      <c r="M174">
        <f ca="1">DATEDIF(customers[[#This Row],[Join_Date]],customers[[#This Row],[Today]],"Y")</f>
        <v>6</v>
      </c>
      <c r="N174">
        <f ca="1">DATEDIF(customers[[#This Row],[Join_Date]], customers[[#This Row],[Today]], "D")</f>
        <v>2320</v>
      </c>
      <c r="O174" s="7" t="str">
        <f ca="1">IF(customers[[#This Row],[Years of Loyalty]]&gt;=8, "Loyal", IF(customers[[#This Row],[Years of Loyalty]]=7,"Legacy", IF(customers[[#This Row],[Years of Loyalty]]&gt;=3,"Emerging", IF(customers[[#This Row],[Years of Loyalty]]&lt;3,"New"))))</f>
        <v>Emerging</v>
      </c>
    </row>
    <row r="175" spans="1:15" x14ac:dyDescent="0.25">
      <c r="A175" t="s">
        <v>327</v>
      </c>
      <c r="B175" t="s">
        <v>328</v>
      </c>
      <c r="C175" t="s">
        <v>11</v>
      </c>
      <c r="D175">
        <v>38</v>
      </c>
      <c r="E175" t="str">
        <f>IF(customers[[#This Row],[Age]]&gt;=61,"Boomer",IF(customers[[#This Row],[Age]]&gt;=44,"Gen X",IF(customers[[#This Row],[Age]]&gt;=28,"Millenials",IF(customers[[#This Row],[Age]]&lt;28,"Gen Z"))))</f>
        <v>Millenials</v>
      </c>
      <c r="F175" t="s">
        <v>18</v>
      </c>
      <c r="G175" t="s">
        <v>42</v>
      </c>
      <c r="H175">
        <v>177732</v>
      </c>
      <c r="I175" t="str">
        <f>IF(customers[[#This Row],[Income]]&lt;=30000, "Low", IF(customers[[#This Row],[Income]]&lt;=50000,"Medium", IF(customers[[#This Row],[Income]]&lt;=100000,"High","Premium")))</f>
        <v>Premium</v>
      </c>
      <c r="J175" t="s">
        <v>20</v>
      </c>
      <c r="K175" s="1">
        <v>43409</v>
      </c>
      <c r="L175" s="1">
        <f t="shared" ca="1" si="2"/>
        <v>45908</v>
      </c>
      <c r="M175">
        <f ca="1">DATEDIF(customers[[#This Row],[Join_Date]],customers[[#This Row],[Today]],"Y")</f>
        <v>6</v>
      </c>
      <c r="N175">
        <f ca="1">DATEDIF(customers[[#This Row],[Join_Date]], customers[[#This Row],[Today]], "D")</f>
        <v>2499</v>
      </c>
      <c r="O175" s="7" t="str">
        <f ca="1">IF(customers[[#This Row],[Years of Loyalty]]&gt;=8, "Loyal", IF(customers[[#This Row],[Years of Loyalty]]=7,"Legacy", IF(customers[[#This Row],[Years of Loyalty]]&gt;=3,"Emerging", IF(customers[[#This Row],[Years of Loyalty]]&lt;3,"New"))))</f>
        <v>Emerging</v>
      </c>
    </row>
    <row r="176" spans="1:15" x14ac:dyDescent="0.25">
      <c r="A176" t="s">
        <v>415</v>
      </c>
      <c r="B176" t="s">
        <v>416</v>
      </c>
      <c r="C176" t="s">
        <v>17</v>
      </c>
      <c r="D176">
        <v>50</v>
      </c>
      <c r="E176" t="str">
        <f>IF(customers[[#This Row],[Age]]&gt;=61,"Boomer",IF(customers[[#This Row],[Age]]&gt;=44,"Gen X",IF(customers[[#This Row],[Age]]&gt;=28,"Millenials",IF(customers[[#This Row],[Age]]&lt;28,"Gen Z"))))</f>
        <v>Gen X</v>
      </c>
      <c r="F176" t="s">
        <v>18</v>
      </c>
      <c r="G176" t="s">
        <v>27</v>
      </c>
      <c r="H176">
        <v>43411</v>
      </c>
      <c r="I176" t="str">
        <f>IF(customers[[#This Row],[Income]]&lt;=30000, "Low", IF(customers[[#This Row],[Income]]&lt;=50000,"Medium", IF(customers[[#This Row],[Income]]&lt;=100000,"High","Premium")))</f>
        <v>Medium</v>
      </c>
      <c r="J176" t="s">
        <v>20</v>
      </c>
      <c r="K176" s="1">
        <v>43612</v>
      </c>
      <c r="L176" s="1">
        <f t="shared" ca="1" si="2"/>
        <v>45908</v>
      </c>
      <c r="M176">
        <f ca="1">DATEDIF(customers[[#This Row],[Join_Date]],customers[[#This Row],[Today]],"Y")</f>
        <v>6</v>
      </c>
      <c r="N176">
        <f ca="1">DATEDIF(customers[[#This Row],[Join_Date]], customers[[#This Row],[Today]], "D")</f>
        <v>2296</v>
      </c>
      <c r="O176" s="7" t="str">
        <f ca="1">IF(customers[[#This Row],[Years of Loyalty]]&gt;=8, "Loyal", IF(customers[[#This Row],[Years of Loyalty]]=7,"Legacy", IF(customers[[#This Row],[Years of Loyalty]]&gt;=3,"Emerging", IF(customers[[#This Row],[Years of Loyalty]]&lt;3,"New"))))</f>
        <v>Emerging</v>
      </c>
    </row>
    <row r="177" spans="1:15" x14ac:dyDescent="0.25">
      <c r="A177" t="s">
        <v>427</v>
      </c>
      <c r="B177" t="s">
        <v>428</v>
      </c>
      <c r="C177" t="s">
        <v>17</v>
      </c>
      <c r="D177">
        <v>30</v>
      </c>
      <c r="E177" t="str">
        <f>IF(customers[[#This Row],[Age]]&gt;=61,"Boomer",IF(customers[[#This Row],[Age]]&gt;=44,"Gen X",IF(customers[[#This Row],[Age]]&gt;=28,"Millenials",IF(customers[[#This Row],[Age]]&lt;28,"Gen Z"))))</f>
        <v>Millenials</v>
      </c>
      <c r="F177" t="s">
        <v>34</v>
      </c>
      <c r="G177" t="s">
        <v>23</v>
      </c>
      <c r="H177">
        <v>195485</v>
      </c>
      <c r="I177" t="str">
        <f>IF(customers[[#This Row],[Income]]&lt;=30000, "Low", IF(customers[[#This Row],[Income]]&lt;=50000,"Medium", IF(customers[[#This Row],[Income]]&lt;=100000,"High","Premium")))</f>
        <v>Premium</v>
      </c>
      <c r="J177" t="s">
        <v>24</v>
      </c>
      <c r="K177" s="1">
        <v>43537</v>
      </c>
      <c r="L177" s="1">
        <f t="shared" ca="1" si="2"/>
        <v>45908</v>
      </c>
      <c r="M177">
        <f ca="1">DATEDIF(customers[[#This Row],[Join_Date]],customers[[#This Row],[Today]],"Y")</f>
        <v>6</v>
      </c>
      <c r="N177">
        <f ca="1">DATEDIF(customers[[#This Row],[Join_Date]], customers[[#This Row],[Today]], "D")</f>
        <v>2371</v>
      </c>
      <c r="O177" s="7" t="str">
        <f ca="1">IF(customers[[#This Row],[Years of Loyalty]]&gt;=8, "Loyal", IF(customers[[#This Row],[Years of Loyalty]]=7,"Legacy", IF(customers[[#This Row],[Years of Loyalty]]&gt;=3,"Emerging", IF(customers[[#This Row],[Years of Loyalty]]&lt;3,"New"))))</f>
        <v>Emerging</v>
      </c>
    </row>
    <row r="178" spans="1:15" x14ac:dyDescent="0.25">
      <c r="A178" t="s">
        <v>437</v>
      </c>
      <c r="B178" t="s">
        <v>438</v>
      </c>
      <c r="C178" t="s">
        <v>17</v>
      </c>
      <c r="D178">
        <v>68</v>
      </c>
      <c r="E178" t="str">
        <f>IF(customers[[#This Row],[Age]]&gt;=61,"Boomer",IF(customers[[#This Row],[Age]]&gt;=44,"Gen X",IF(customers[[#This Row],[Age]]&gt;=28,"Millenials",IF(customers[[#This Row],[Age]]&lt;28,"Gen Z"))))</f>
        <v>Boomer</v>
      </c>
      <c r="F178" t="s">
        <v>34</v>
      </c>
      <c r="G178" t="s">
        <v>13</v>
      </c>
      <c r="H178">
        <v>179674</v>
      </c>
      <c r="I178" t="str">
        <f>IF(customers[[#This Row],[Income]]&lt;=30000, "Low", IF(customers[[#This Row],[Income]]&lt;=50000,"Medium", IF(customers[[#This Row],[Income]]&lt;=100000,"High","Premium")))</f>
        <v>Premium</v>
      </c>
      <c r="J178" t="s">
        <v>14</v>
      </c>
      <c r="K178" s="1">
        <v>43431</v>
      </c>
      <c r="L178" s="1">
        <f t="shared" ca="1" si="2"/>
        <v>45908</v>
      </c>
      <c r="M178">
        <f ca="1">DATEDIF(customers[[#This Row],[Join_Date]],customers[[#This Row],[Today]],"Y")</f>
        <v>6</v>
      </c>
      <c r="N178">
        <f ca="1">DATEDIF(customers[[#This Row],[Join_Date]], customers[[#This Row],[Today]], "D")</f>
        <v>2477</v>
      </c>
      <c r="O178" s="7" t="str">
        <f ca="1">IF(customers[[#This Row],[Years of Loyalty]]&gt;=8, "Loyal", IF(customers[[#This Row],[Years of Loyalty]]=7,"Legacy", IF(customers[[#This Row],[Years of Loyalty]]&gt;=3,"Emerging", IF(customers[[#This Row],[Years of Loyalty]]&lt;3,"New"))))</f>
        <v>Emerging</v>
      </c>
    </row>
    <row r="179" spans="1:15" x14ac:dyDescent="0.25">
      <c r="A179" t="s">
        <v>447</v>
      </c>
      <c r="B179" t="s">
        <v>448</v>
      </c>
      <c r="C179" t="s">
        <v>11</v>
      </c>
      <c r="D179">
        <v>43</v>
      </c>
      <c r="E179" t="str">
        <f>IF(customers[[#This Row],[Age]]&gt;=61,"Boomer",IF(customers[[#This Row],[Age]]&gt;=44,"Gen X",IF(customers[[#This Row],[Age]]&gt;=28,"Millenials",IF(customers[[#This Row],[Age]]&lt;28,"Gen Z"))))</f>
        <v>Millenials</v>
      </c>
      <c r="F179" t="s">
        <v>12</v>
      </c>
      <c r="G179" t="s">
        <v>42</v>
      </c>
      <c r="H179">
        <v>25626</v>
      </c>
      <c r="I179" t="str">
        <f>IF(customers[[#This Row],[Income]]&lt;=30000, "Low", IF(customers[[#This Row],[Income]]&lt;=50000,"Medium", IF(customers[[#This Row],[Income]]&lt;=100000,"High","Premium")))</f>
        <v>Low</v>
      </c>
      <c r="J179" t="s">
        <v>20</v>
      </c>
      <c r="K179" s="1">
        <v>43477</v>
      </c>
      <c r="L179" s="1">
        <f t="shared" ca="1" si="2"/>
        <v>45908</v>
      </c>
      <c r="M179">
        <f ca="1">DATEDIF(customers[[#This Row],[Join_Date]],customers[[#This Row],[Today]],"Y")</f>
        <v>6</v>
      </c>
      <c r="N179">
        <f ca="1">DATEDIF(customers[[#This Row],[Join_Date]], customers[[#This Row],[Today]], "D")</f>
        <v>2431</v>
      </c>
      <c r="O179" s="7" t="str">
        <f ca="1">IF(customers[[#This Row],[Years of Loyalty]]&gt;=8, "Loyal", IF(customers[[#This Row],[Years of Loyalty]]=7,"Legacy", IF(customers[[#This Row],[Years of Loyalty]]&gt;=3,"Emerging", IF(customers[[#This Row],[Years of Loyalty]]&lt;3,"New"))))</f>
        <v>Emerging</v>
      </c>
    </row>
    <row r="180" spans="1:15" x14ac:dyDescent="0.25">
      <c r="A180" t="s">
        <v>479</v>
      </c>
      <c r="B180" t="s">
        <v>480</v>
      </c>
      <c r="C180" t="s">
        <v>17</v>
      </c>
      <c r="D180">
        <v>73</v>
      </c>
      <c r="E180" t="str">
        <f>IF(customers[[#This Row],[Age]]&gt;=61,"Boomer",IF(customers[[#This Row],[Age]]&gt;=44,"Gen X",IF(customers[[#This Row],[Age]]&gt;=28,"Millenials",IF(customers[[#This Row],[Age]]&lt;28,"Gen Z"))))</f>
        <v>Boomer</v>
      </c>
      <c r="F180" t="s">
        <v>30</v>
      </c>
      <c r="G180" t="s">
        <v>19</v>
      </c>
      <c r="H180">
        <v>135672</v>
      </c>
      <c r="I180" t="str">
        <f>IF(customers[[#This Row],[Income]]&lt;=30000, "Low", IF(customers[[#This Row],[Income]]&lt;=50000,"Medium", IF(customers[[#This Row],[Income]]&lt;=100000,"High","Premium")))</f>
        <v>Premium</v>
      </c>
      <c r="J180" t="s">
        <v>20</v>
      </c>
      <c r="K180" s="1">
        <v>43479</v>
      </c>
      <c r="L180" s="1">
        <f t="shared" ca="1" si="2"/>
        <v>45908</v>
      </c>
      <c r="M180">
        <f ca="1">DATEDIF(customers[[#This Row],[Join_Date]],customers[[#This Row],[Today]],"Y")</f>
        <v>6</v>
      </c>
      <c r="N180">
        <f ca="1">DATEDIF(customers[[#This Row],[Join_Date]], customers[[#This Row],[Today]], "D")</f>
        <v>2429</v>
      </c>
      <c r="O180" s="7" t="str">
        <f ca="1">IF(customers[[#This Row],[Years of Loyalty]]&gt;=8, "Loyal", IF(customers[[#This Row],[Years of Loyalty]]=7,"Legacy", IF(customers[[#This Row],[Years of Loyalty]]&gt;=3,"Emerging", IF(customers[[#This Row],[Years of Loyalty]]&lt;3,"New"))))</f>
        <v>Emerging</v>
      </c>
    </row>
    <row r="181" spans="1:15" x14ac:dyDescent="0.25">
      <c r="A181" t="s">
        <v>509</v>
      </c>
      <c r="B181" t="s">
        <v>510</v>
      </c>
      <c r="C181" t="s">
        <v>17</v>
      </c>
      <c r="D181">
        <v>35</v>
      </c>
      <c r="E181" t="str">
        <f>IF(customers[[#This Row],[Age]]&gt;=61,"Boomer",IF(customers[[#This Row],[Age]]&gt;=44,"Gen X",IF(customers[[#This Row],[Age]]&gt;=28,"Millenials",IF(customers[[#This Row],[Age]]&lt;28,"Gen Z"))))</f>
        <v>Millenials</v>
      </c>
      <c r="F181" t="s">
        <v>18</v>
      </c>
      <c r="G181" t="s">
        <v>37</v>
      </c>
      <c r="H181">
        <v>20526</v>
      </c>
      <c r="I181" t="str">
        <f>IF(customers[[#This Row],[Income]]&lt;=30000, "Low", IF(customers[[#This Row],[Income]]&lt;=50000,"Medium", IF(customers[[#This Row],[Income]]&lt;=100000,"High","Premium")))</f>
        <v>Low</v>
      </c>
      <c r="J181" t="s">
        <v>14</v>
      </c>
      <c r="K181" s="1">
        <v>43688</v>
      </c>
      <c r="L181" s="1">
        <f t="shared" ca="1" si="2"/>
        <v>45908</v>
      </c>
      <c r="M181">
        <f ca="1">DATEDIF(customers[[#This Row],[Join_Date]],customers[[#This Row],[Today]],"Y")</f>
        <v>6</v>
      </c>
      <c r="N181">
        <f ca="1">DATEDIF(customers[[#This Row],[Join_Date]], customers[[#This Row],[Today]], "D")</f>
        <v>2220</v>
      </c>
      <c r="O181" s="7" t="str">
        <f ca="1">IF(customers[[#This Row],[Years of Loyalty]]&gt;=8, "Loyal", IF(customers[[#This Row],[Years of Loyalty]]=7,"Legacy", IF(customers[[#This Row],[Years of Loyalty]]&gt;=3,"Emerging", IF(customers[[#This Row],[Years of Loyalty]]&lt;3,"New"))))</f>
        <v>Emerging</v>
      </c>
    </row>
    <row r="182" spans="1:15" x14ac:dyDescent="0.25">
      <c r="A182" t="s">
        <v>513</v>
      </c>
      <c r="B182" t="s">
        <v>514</v>
      </c>
      <c r="C182" t="s">
        <v>11</v>
      </c>
      <c r="D182">
        <v>56</v>
      </c>
      <c r="E182" t="str">
        <f>IF(customers[[#This Row],[Age]]&gt;=61,"Boomer",IF(customers[[#This Row],[Age]]&gt;=44,"Gen X",IF(customers[[#This Row],[Age]]&gt;=28,"Millenials",IF(customers[[#This Row],[Age]]&lt;28,"Gen Z"))))</f>
        <v>Gen X</v>
      </c>
      <c r="F182" t="s">
        <v>34</v>
      </c>
      <c r="G182" t="s">
        <v>37</v>
      </c>
      <c r="H182">
        <v>67837</v>
      </c>
      <c r="I182" t="str">
        <f>IF(customers[[#This Row],[Income]]&lt;=30000, "Low", IF(customers[[#This Row],[Income]]&lt;=50000,"Medium", IF(customers[[#This Row],[Income]]&lt;=100000,"High","Premium")))</f>
        <v>High</v>
      </c>
      <c r="J182" t="s">
        <v>20</v>
      </c>
      <c r="K182" s="1">
        <v>43395</v>
      </c>
      <c r="L182" s="1">
        <f t="shared" ca="1" si="2"/>
        <v>45908</v>
      </c>
      <c r="M182">
        <f ca="1">DATEDIF(customers[[#This Row],[Join_Date]],customers[[#This Row],[Today]],"Y")</f>
        <v>6</v>
      </c>
      <c r="N182">
        <f ca="1">DATEDIF(customers[[#This Row],[Join_Date]], customers[[#This Row],[Today]], "D")</f>
        <v>2513</v>
      </c>
      <c r="O182" s="7" t="str">
        <f ca="1">IF(customers[[#This Row],[Years of Loyalty]]&gt;=8, "Loyal", IF(customers[[#This Row],[Years of Loyalty]]=7,"Legacy", IF(customers[[#This Row],[Years of Loyalty]]&gt;=3,"Emerging", IF(customers[[#This Row],[Years of Loyalty]]&lt;3,"New"))))</f>
        <v>Emerging</v>
      </c>
    </row>
    <row r="183" spans="1:15" x14ac:dyDescent="0.25">
      <c r="A183" t="s">
        <v>579</v>
      </c>
      <c r="B183" t="s">
        <v>580</v>
      </c>
      <c r="C183" t="s">
        <v>17</v>
      </c>
      <c r="D183">
        <v>48</v>
      </c>
      <c r="E183" t="str">
        <f>IF(customers[[#This Row],[Age]]&gt;=61,"Boomer",IF(customers[[#This Row],[Age]]&gt;=44,"Gen X",IF(customers[[#This Row],[Age]]&gt;=28,"Millenials",IF(customers[[#This Row],[Age]]&lt;28,"Gen Z"))))</f>
        <v>Gen X</v>
      </c>
      <c r="F183" t="s">
        <v>30</v>
      </c>
      <c r="G183" t="s">
        <v>13</v>
      </c>
      <c r="H183">
        <v>66167</v>
      </c>
      <c r="I183" t="str">
        <f>IF(customers[[#This Row],[Income]]&lt;=30000, "Low", IF(customers[[#This Row],[Income]]&lt;=50000,"Medium", IF(customers[[#This Row],[Income]]&lt;=100000,"High","Premium")))</f>
        <v>High</v>
      </c>
      <c r="J183" t="s">
        <v>24</v>
      </c>
      <c r="K183" s="1">
        <v>43497</v>
      </c>
      <c r="L183" s="1">
        <f t="shared" ca="1" si="2"/>
        <v>45908</v>
      </c>
      <c r="M183">
        <f ca="1">DATEDIF(customers[[#This Row],[Join_Date]],customers[[#This Row],[Today]],"Y")</f>
        <v>6</v>
      </c>
      <c r="N183">
        <f ca="1">DATEDIF(customers[[#This Row],[Join_Date]], customers[[#This Row],[Today]], "D")</f>
        <v>2411</v>
      </c>
      <c r="O183" s="7" t="str">
        <f ca="1">IF(customers[[#This Row],[Years of Loyalty]]&gt;=8, "Loyal", IF(customers[[#This Row],[Years of Loyalty]]=7,"Legacy", IF(customers[[#This Row],[Years of Loyalty]]&gt;=3,"Emerging", IF(customers[[#This Row],[Years of Loyalty]]&lt;3,"New"))))</f>
        <v>Emerging</v>
      </c>
    </row>
    <row r="184" spans="1:15" x14ac:dyDescent="0.25">
      <c r="A184" t="s">
        <v>605</v>
      </c>
      <c r="B184" t="s">
        <v>606</v>
      </c>
      <c r="C184" t="s">
        <v>11</v>
      </c>
      <c r="D184">
        <v>70</v>
      </c>
      <c r="E184" t="str">
        <f>IF(customers[[#This Row],[Age]]&gt;=61,"Boomer",IF(customers[[#This Row],[Age]]&gt;=44,"Gen X",IF(customers[[#This Row],[Age]]&gt;=28,"Millenials",IF(customers[[#This Row],[Age]]&lt;28,"Gen Z"))))</f>
        <v>Boomer</v>
      </c>
      <c r="F184" t="s">
        <v>34</v>
      </c>
      <c r="G184" t="s">
        <v>37</v>
      </c>
      <c r="H184">
        <v>26368</v>
      </c>
      <c r="I184" t="str">
        <f>IF(customers[[#This Row],[Income]]&lt;=30000, "Low", IF(customers[[#This Row],[Income]]&lt;=50000,"Medium", IF(customers[[#This Row],[Income]]&lt;=100000,"High","Premium")))</f>
        <v>Low</v>
      </c>
      <c r="J184" t="s">
        <v>20</v>
      </c>
      <c r="K184" s="1">
        <v>43499</v>
      </c>
      <c r="L184" s="1">
        <f t="shared" ca="1" si="2"/>
        <v>45908</v>
      </c>
      <c r="M184">
        <f ca="1">DATEDIF(customers[[#This Row],[Join_Date]],customers[[#This Row],[Today]],"Y")</f>
        <v>6</v>
      </c>
      <c r="N184">
        <f ca="1">DATEDIF(customers[[#This Row],[Join_Date]], customers[[#This Row],[Today]], "D")</f>
        <v>2409</v>
      </c>
      <c r="O184" s="7" t="str">
        <f ca="1">IF(customers[[#This Row],[Years of Loyalty]]&gt;=8, "Loyal", IF(customers[[#This Row],[Years of Loyalty]]=7,"Legacy", IF(customers[[#This Row],[Years of Loyalty]]&gt;=3,"Emerging", IF(customers[[#This Row],[Years of Loyalty]]&lt;3,"New"))))</f>
        <v>Emerging</v>
      </c>
    </row>
    <row r="185" spans="1:15" x14ac:dyDescent="0.25">
      <c r="A185" t="s">
        <v>649</v>
      </c>
      <c r="B185" t="s">
        <v>650</v>
      </c>
      <c r="C185" t="s">
        <v>17</v>
      </c>
      <c r="D185">
        <v>61</v>
      </c>
      <c r="E185" t="str">
        <f>IF(customers[[#This Row],[Age]]&gt;=61,"Boomer",IF(customers[[#This Row],[Age]]&gt;=44,"Gen X",IF(customers[[#This Row],[Age]]&gt;=28,"Millenials",IF(customers[[#This Row],[Age]]&lt;28,"Gen Z"))))</f>
        <v>Boomer</v>
      </c>
      <c r="F185" t="s">
        <v>34</v>
      </c>
      <c r="G185" t="s">
        <v>37</v>
      </c>
      <c r="H185">
        <v>150406</v>
      </c>
      <c r="I185" t="str">
        <f>IF(customers[[#This Row],[Income]]&lt;=30000, "Low", IF(customers[[#This Row],[Income]]&lt;=50000,"Medium", IF(customers[[#This Row],[Income]]&lt;=100000,"High","Premium")))</f>
        <v>Premium</v>
      </c>
      <c r="J185" t="s">
        <v>14</v>
      </c>
      <c r="K185" s="1">
        <v>43566</v>
      </c>
      <c r="L185" s="1">
        <f t="shared" ca="1" si="2"/>
        <v>45908</v>
      </c>
      <c r="M185">
        <f ca="1">DATEDIF(customers[[#This Row],[Join_Date]],customers[[#This Row],[Today]],"Y")</f>
        <v>6</v>
      </c>
      <c r="N185">
        <f ca="1">DATEDIF(customers[[#This Row],[Join_Date]], customers[[#This Row],[Today]], "D")</f>
        <v>2342</v>
      </c>
      <c r="O185" s="7" t="str">
        <f ca="1">IF(customers[[#This Row],[Years of Loyalty]]&gt;=8, "Loyal", IF(customers[[#This Row],[Years of Loyalty]]=7,"Legacy", IF(customers[[#This Row],[Years of Loyalty]]&gt;=3,"Emerging", IF(customers[[#This Row],[Years of Loyalty]]&lt;3,"New"))))</f>
        <v>Emerging</v>
      </c>
    </row>
    <row r="186" spans="1:15" x14ac:dyDescent="0.25">
      <c r="A186" t="s">
        <v>661</v>
      </c>
      <c r="B186" t="s">
        <v>662</v>
      </c>
      <c r="C186" t="s">
        <v>11</v>
      </c>
      <c r="D186">
        <v>57</v>
      </c>
      <c r="E186" t="str">
        <f>IF(customers[[#This Row],[Age]]&gt;=61,"Boomer",IF(customers[[#This Row],[Age]]&gt;=44,"Gen X",IF(customers[[#This Row],[Age]]&gt;=28,"Millenials",IF(customers[[#This Row],[Age]]&lt;28,"Gen Z"))))</f>
        <v>Gen X</v>
      </c>
      <c r="F186" t="s">
        <v>18</v>
      </c>
      <c r="G186" t="s">
        <v>42</v>
      </c>
      <c r="H186">
        <v>122215</v>
      </c>
      <c r="I186" t="str">
        <f>IF(customers[[#This Row],[Income]]&lt;=30000, "Low", IF(customers[[#This Row],[Income]]&lt;=50000,"Medium", IF(customers[[#This Row],[Income]]&lt;=100000,"High","Premium")))</f>
        <v>Premium</v>
      </c>
      <c r="J186" t="s">
        <v>24</v>
      </c>
      <c r="K186" s="1">
        <v>43637</v>
      </c>
      <c r="L186" s="1">
        <f t="shared" ca="1" si="2"/>
        <v>45908</v>
      </c>
      <c r="M186">
        <f ca="1">DATEDIF(customers[[#This Row],[Join_Date]],customers[[#This Row],[Today]],"Y")</f>
        <v>6</v>
      </c>
      <c r="N186">
        <f ca="1">DATEDIF(customers[[#This Row],[Join_Date]], customers[[#This Row],[Today]], "D")</f>
        <v>2271</v>
      </c>
      <c r="O186" s="7" t="str">
        <f ca="1">IF(customers[[#This Row],[Years of Loyalty]]&gt;=8, "Loyal", IF(customers[[#This Row],[Years of Loyalty]]=7,"Legacy", IF(customers[[#This Row],[Years of Loyalty]]&gt;=3,"Emerging", IF(customers[[#This Row],[Years of Loyalty]]&lt;3,"New"))))</f>
        <v>Emerging</v>
      </c>
    </row>
    <row r="187" spans="1:15" x14ac:dyDescent="0.25">
      <c r="A187" t="s">
        <v>667</v>
      </c>
      <c r="B187" t="s">
        <v>668</v>
      </c>
      <c r="C187" t="s">
        <v>11</v>
      </c>
      <c r="D187">
        <v>67</v>
      </c>
      <c r="E187" t="str">
        <f>IF(customers[[#This Row],[Age]]&gt;=61,"Boomer",IF(customers[[#This Row],[Age]]&gt;=44,"Gen X",IF(customers[[#This Row],[Age]]&gt;=28,"Millenials",IF(customers[[#This Row],[Age]]&lt;28,"Gen Z"))))</f>
        <v>Boomer</v>
      </c>
      <c r="F187" t="s">
        <v>18</v>
      </c>
      <c r="G187" t="s">
        <v>31</v>
      </c>
      <c r="H187">
        <v>176755</v>
      </c>
      <c r="I187" t="str">
        <f>IF(customers[[#This Row],[Income]]&lt;=30000, "Low", IF(customers[[#This Row],[Income]]&lt;=50000,"Medium", IF(customers[[#This Row],[Income]]&lt;=100000,"High","Premium")))</f>
        <v>Premium</v>
      </c>
      <c r="J187" t="s">
        <v>14</v>
      </c>
      <c r="K187" s="1">
        <v>43613</v>
      </c>
      <c r="L187" s="1">
        <f t="shared" ca="1" si="2"/>
        <v>45908</v>
      </c>
      <c r="M187">
        <f ca="1">DATEDIF(customers[[#This Row],[Join_Date]],customers[[#This Row],[Today]],"Y")</f>
        <v>6</v>
      </c>
      <c r="N187">
        <f ca="1">DATEDIF(customers[[#This Row],[Join_Date]], customers[[#This Row],[Today]], "D")</f>
        <v>2295</v>
      </c>
      <c r="O187" s="7" t="str">
        <f ca="1">IF(customers[[#This Row],[Years of Loyalty]]&gt;=8, "Loyal", IF(customers[[#This Row],[Years of Loyalty]]=7,"Legacy", IF(customers[[#This Row],[Years of Loyalty]]&gt;=3,"Emerging", IF(customers[[#This Row],[Years of Loyalty]]&lt;3,"New"))))</f>
        <v>Emerging</v>
      </c>
    </row>
    <row r="188" spans="1:15" x14ac:dyDescent="0.25">
      <c r="A188" t="s">
        <v>669</v>
      </c>
      <c r="B188" t="s">
        <v>670</v>
      </c>
      <c r="C188" t="s">
        <v>17</v>
      </c>
      <c r="D188">
        <v>44</v>
      </c>
      <c r="E188" t="str">
        <f>IF(customers[[#This Row],[Age]]&gt;=61,"Boomer",IF(customers[[#This Row],[Age]]&gt;=44,"Gen X",IF(customers[[#This Row],[Age]]&gt;=28,"Millenials",IF(customers[[#This Row],[Age]]&lt;28,"Gen Z"))))</f>
        <v>Gen X</v>
      </c>
      <c r="F188" t="s">
        <v>18</v>
      </c>
      <c r="G188" t="s">
        <v>27</v>
      </c>
      <c r="H188">
        <v>164701</v>
      </c>
      <c r="I188" t="str">
        <f>IF(customers[[#This Row],[Income]]&lt;=30000, "Low", IF(customers[[#This Row],[Income]]&lt;=50000,"Medium", IF(customers[[#This Row],[Income]]&lt;=100000,"High","Premium")))</f>
        <v>Premium</v>
      </c>
      <c r="J188" t="s">
        <v>14</v>
      </c>
      <c r="K188" s="1">
        <v>43365</v>
      </c>
      <c r="L188" s="1">
        <f t="shared" ca="1" si="2"/>
        <v>45908</v>
      </c>
      <c r="M188">
        <f ca="1">DATEDIF(customers[[#This Row],[Join_Date]],customers[[#This Row],[Today]],"Y")</f>
        <v>6</v>
      </c>
      <c r="N188">
        <f ca="1">DATEDIF(customers[[#This Row],[Join_Date]], customers[[#This Row],[Today]], "D")</f>
        <v>2543</v>
      </c>
      <c r="O188" s="7" t="str">
        <f ca="1">IF(customers[[#This Row],[Years of Loyalty]]&gt;=8, "Loyal", IF(customers[[#This Row],[Years of Loyalty]]=7,"Legacy", IF(customers[[#This Row],[Years of Loyalty]]&gt;=3,"Emerging", IF(customers[[#This Row],[Years of Loyalty]]&lt;3,"New"))))</f>
        <v>Emerging</v>
      </c>
    </row>
    <row r="189" spans="1:15" x14ac:dyDescent="0.25">
      <c r="A189" t="s">
        <v>691</v>
      </c>
      <c r="B189" t="s">
        <v>692</v>
      </c>
      <c r="C189" t="s">
        <v>11</v>
      </c>
      <c r="D189">
        <v>39</v>
      </c>
      <c r="E189" t="str">
        <f>IF(customers[[#This Row],[Age]]&gt;=61,"Boomer",IF(customers[[#This Row],[Age]]&gt;=44,"Gen X",IF(customers[[#This Row],[Age]]&gt;=28,"Millenials",IF(customers[[#This Row],[Age]]&lt;28,"Gen Z"))))</f>
        <v>Millenials</v>
      </c>
      <c r="F189" t="s">
        <v>12</v>
      </c>
      <c r="G189" t="s">
        <v>31</v>
      </c>
      <c r="H189">
        <v>118818</v>
      </c>
      <c r="I189" t="str">
        <f>IF(customers[[#This Row],[Income]]&lt;=30000, "Low", IF(customers[[#This Row],[Income]]&lt;=50000,"Medium", IF(customers[[#This Row],[Income]]&lt;=100000,"High","Premium")))</f>
        <v>Premium</v>
      </c>
      <c r="J189" t="s">
        <v>20</v>
      </c>
      <c r="K189" s="1">
        <v>43494</v>
      </c>
      <c r="L189" s="1">
        <f t="shared" ca="1" si="2"/>
        <v>45908</v>
      </c>
      <c r="M189">
        <f ca="1">DATEDIF(customers[[#This Row],[Join_Date]],customers[[#This Row],[Today]],"Y")</f>
        <v>6</v>
      </c>
      <c r="N189">
        <f ca="1">DATEDIF(customers[[#This Row],[Join_Date]], customers[[#This Row],[Today]], "D")</f>
        <v>2414</v>
      </c>
      <c r="O189" s="7" t="str">
        <f ca="1">IF(customers[[#This Row],[Years of Loyalty]]&gt;=8, "Loyal", IF(customers[[#This Row],[Years of Loyalty]]=7,"Legacy", IF(customers[[#This Row],[Years of Loyalty]]&gt;=3,"Emerging", IF(customers[[#This Row],[Years of Loyalty]]&lt;3,"New"))))</f>
        <v>Emerging</v>
      </c>
    </row>
    <row r="190" spans="1:15" x14ac:dyDescent="0.25">
      <c r="A190" t="s">
        <v>713</v>
      </c>
      <c r="B190" t="s">
        <v>714</v>
      </c>
      <c r="C190" t="s">
        <v>11</v>
      </c>
      <c r="D190">
        <v>61</v>
      </c>
      <c r="E190" t="str">
        <f>IF(customers[[#This Row],[Age]]&gt;=61,"Boomer",IF(customers[[#This Row],[Age]]&gt;=44,"Gen X",IF(customers[[#This Row],[Age]]&gt;=28,"Millenials",IF(customers[[#This Row],[Age]]&lt;28,"Gen Z"))))</f>
        <v>Boomer</v>
      </c>
      <c r="F190" t="s">
        <v>18</v>
      </c>
      <c r="G190" t="s">
        <v>37</v>
      </c>
      <c r="H190">
        <v>103186</v>
      </c>
      <c r="I190" t="str">
        <f>IF(customers[[#This Row],[Income]]&lt;=30000, "Low", IF(customers[[#This Row],[Income]]&lt;=50000,"Medium", IF(customers[[#This Row],[Income]]&lt;=100000,"High","Premium")))</f>
        <v>Premium</v>
      </c>
      <c r="J190" t="s">
        <v>14</v>
      </c>
      <c r="K190" s="1">
        <v>43704</v>
      </c>
      <c r="L190" s="1">
        <f t="shared" ca="1" si="2"/>
        <v>45908</v>
      </c>
      <c r="M190">
        <f ca="1">DATEDIF(customers[[#This Row],[Join_Date]],customers[[#This Row],[Today]],"Y")</f>
        <v>6</v>
      </c>
      <c r="N190">
        <f ca="1">DATEDIF(customers[[#This Row],[Join_Date]], customers[[#This Row],[Today]], "D")</f>
        <v>2204</v>
      </c>
      <c r="O190" s="7" t="str">
        <f ca="1">IF(customers[[#This Row],[Years of Loyalty]]&gt;=8, "Loyal", IF(customers[[#This Row],[Years of Loyalty]]=7,"Legacy", IF(customers[[#This Row],[Years of Loyalty]]&gt;=3,"Emerging", IF(customers[[#This Row],[Years of Loyalty]]&lt;3,"New"))))</f>
        <v>Emerging</v>
      </c>
    </row>
    <row r="191" spans="1:15" x14ac:dyDescent="0.25">
      <c r="A191" t="s">
        <v>719</v>
      </c>
      <c r="B191" t="s">
        <v>720</v>
      </c>
      <c r="C191" t="s">
        <v>17</v>
      </c>
      <c r="D191">
        <v>44</v>
      </c>
      <c r="E191" t="str">
        <f>IF(customers[[#This Row],[Age]]&gt;=61,"Boomer",IF(customers[[#This Row],[Age]]&gt;=44,"Gen X",IF(customers[[#This Row],[Age]]&gt;=28,"Millenials",IF(customers[[#This Row],[Age]]&lt;28,"Gen Z"))))</f>
        <v>Gen X</v>
      </c>
      <c r="F191" t="s">
        <v>18</v>
      </c>
      <c r="G191" t="s">
        <v>27</v>
      </c>
      <c r="H191">
        <v>171094</v>
      </c>
      <c r="I191" t="str">
        <f>IF(customers[[#This Row],[Income]]&lt;=30000, "Low", IF(customers[[#This Row],[Income]]&lt;=50000,"Medium", IF(customers[[#This Row],[Income]]&lt;=100000,"High","Premium")))</f>
        <v>Premium</v>
      </c>
      <c r="J191" t="s">
        <v>20</v>
      </c>
      <c r="K191" s="1">
        <v>43485</v>
      </c>
      <c r="L191" s="1">
        <f t="shared" ca="1" si="2"/>
        <v>45908</v>
      </c>
      <c r="M191">
        <f ca="1">DATEDIF(customers[[#This Row],[Join_Date]],customers[[#This Row],[Today]],"Y")</f>
        <v>6</v>
      </c>
      <c r="N191">
        <f ca="1">DATEDIF(customers[[#This Row],[Join_Date]], customers[[#This Row],[Today]], "D")</f>
        <v>2423</v>
      </c>
      <c r="O191" s="7" t="str">
        <f ca="1">IF(customers[[#This Row],[Years of Loyalty]]&gt;=8, "Loyal", IF(customers[[#This Row],[Years of Loyalty]]=7,"Legacy", IF(customers[[#This Row],[Years of Loyalty]]&gt;=3,"Emerging", IF(customers[[#This Row],[Years of Loyalty]]&lt;3,"New"))))</f>
        <v>Emerging</v>
      </c>
    </row>
    <row r="192" spans="1:15" x14ac:dyDescent="0.25">
      <c r="A192" t="s">
        <v>735</v>
      </c>
      <c r="B192" t="s">
        <v>736</v>
      </c>
      <c r="C192" t="s">
        <v>11</v>
      </c>
      <c r="D192">
        <v>67</v>
      </c>
      <c r="E192" t="str">
        <f>IF(customers[[#This Row],[Age]]&gt;=61,"Boomer",IF(customers[[#This Row],[Age]]&gt;=44,"Gen X",IF(customers[[#This Row],[Age]]&gt;=28,"Millenials",IF(customers[[#This Row],[Age]]&lt;28,"Gen Z"))))</f>
        <v>Boomer</v>
      </c>
      <c r="F192" t="s">
        <v>30</v>
      </c>
      <c r="G192" t="s">
        <v>27</v>
      </c>
      <c r="H192">
        <v>134994</v>
      </c>
      <c r="I192" t="str">
        <f>IF(customers[[#This Row],[Income]]&lt;=30000, "Low", IF(customers[[#This Row],[Income]]&lt;=50000,"Medium", IF(customers[[#This Row],[Income]]&lt;=100000,"High","Premium")))</f>
        <v>Premium</v>
      </c>
      <c r="J192" t="s">
        <v>20</v>
      </c>
      <c r="K192" s="1">
        <v>43374</v>
      </c>
      <c r="L192" s="1">
        <f t="shared" ca="1" si="2"/>
        <v>45908</v>
      </c>
      <c r="M192">
        <f ca="1">DATEDIF(customers[[#This Row],[Join_Date]],customers[[#This Row],[Today]],"Y")</f>
        <v>6</v>
      </c>
      <c r="N192">
        <f ca="1">DATEDIF(customers[[#This Row],[Join_Date]], customers[[#This Row],[Today]], "D")</f>
        <v>2534</v>
      </c>
      <c r="O192" s="7" t="str">
        <f ca="1">IF(customers[[#This Row],[Years of Loyalty]]&gt;=8, "Loyal", IF(customers[[#This Row],[Years of Loyalty]]=7,"Legacy", IF(customers[[#This Row],[Years of Loyalty]]&gt;=3,"Emerging", IF(customers[[#This Row],[Years of Loyalty]]&lt;3,"New"))))</f>
        <v>Emerging</v>
      </c>
    </row>
    <row r="193" spans="1:15" x14ac:dyDescent="0.25">
      <c r="A193" t="s">
        <v>785</v>
      </c>
      <c r="B193" t="s">
        <v>786</v>
      </c>
      <c r="C193" t="s">
        <v>17</v>
      </c>
      <c r="D193">
        <v>33</v>
      </c>
      <c r="E193" t="str">
        <f>IF(customers[[#This Row],[Age]]&gt;=61,"Boomer",IF(customers[[#This Row],[Age]]&gt;=44,"Gen X",IF(customers[[#This Row],[Age]]&gt;=28,"Millenials",IF(customers[[#This Row],[Age]]&lt;28,"Gen Z"))))</f>
        <v>Millenials</v>
      </c>
      <c r="F193" t="s">
        <v>18</v>
      </c>
      <c r="G193" t="s">
        <v>27</v>
      </c>
      <c r="H193">
        <v>136400</v>
      </c>
      <c r="I193" t="str">
        <f>IF(customers[[#This Row],[Income]]&lt;=30000, "Low", IF(customers[[#This Row],[Income]]&lt;=50000,"Medium", IF(customers[[#This Row],[Income]]&lt;=100000,"High","Premium")))</f>
        <v>Premium</v>
      </c>
      <c r="J193" t="s">
        <v>20</v>
      </c>
      <c r="K193" s="1">
        <v>43463</v>
      </c>
      <c r="L193" s="1">
        <f t="shared" ca="1" si="2"/>
        <v>45908</v>
      </c>
      <c r="M193">
        <f ca="1">DATEDIF(customers[[#This Row],[Join_Date]],customers[[#This Row],[Today]],"Y")</f>
        <v>6</v>
      </c>
      <c r="N193">
        <f ca="1">DATEDIF(customers[[#This Row],[Join_Date]], customers[[#This Row],[Today]], "D")</f>
        <v>2445</v>
      </c>
      <c r="O193" s="7" t="str">
        <f ca="1">IF(customers[[#This Row],[Years of Loyalty]]&gt;=8, "Loyal", IF(customers[[#This Row],[Years of Loyalty]]=7,"Legacy", IF(customers[[#This Row],[Years of Loyalty]]&gt;=3,"Emerging", IF(customers[[#This Row],[Years of Loyalty]]&lt;3,"New"))))</f>
        <v>Emerging</v>
      </c>
    </row>
    <row r="194" spans="1:15" x14ac:dyDescent="0.25">
      <c r="A194" t="s">
        <v>797</v>
      </c>
      <c r="B194" t="s">
        <v>798</v>
      </c>
      <c r="C194" t="s">
        <v>11</v>
      </c>
      <c r="D194">
        <v>52</v>
      </c>
      <c r="E194" t="str">
        <f>IF(customers[[#This Row],[Age]]&gt;=61,"Boomer",IF(customers[[#This Row],[Age]]&gt;=44,"Gen X",IF(customers[[#This Row],[Age]]&gt;=28,"Millenials",IF(customers[[#This Row],[Age]]&lt;28,"Gen Z"))))</f>
        <v>Gen X</v>
      </c>
      <c r="F194" t="s">
        <v>34</v>
      </c>
      <c r="G194" t="s">
        <v>37</v>
      </c>
      <c r="H194">
        <v>51585</v>
      </c>
      <c r="I194" t="str">
        <f>IF(customers[[#This Row],[Income]]&lt;=30000, "Low", IF(customers[[#This Row],[Income]]&lt;=50000,"Medium", IF(customers[[#This Row],[Income]]&lt;=100000,"High","Premium")))</f>
        <v>High</v>
      </c>
      <c r="J194" t="s">
        <v>20</v>
      </c>
      <c r="K194" s="1">
        <v>43577</v>
      </c>
      <c r="L194" s="1">
        <f t="shared" ref="L194:L257" ca="1" si="3">TODAY()</f>
        <v>45908</v>
      </c>
      <c r="M194">
        <f ca="1">DATEDIF(customers[[#This Row],[Join_Date]],customers[[#This Row],[Today]],"Y")</f>
        <v>6</v>
      </c>
      <c r="N194">
        <f ca="1">DATEDIF(customers[[#This Row],[Join_Date]], customers[[#This Row],[Today]], "D")</f>
        <v>2331</v>
      </c>
      <c r="O194" s="7" t="str">
        <f ca="1">IF(customers[[#This Row],[Years of Loyalty]]&gt;=8, "Loyal", IF(customers[[#This Row],[Years of Loyalty]]=7,"Legacy", IF(customers[[#This Row],[Years of Loyalty]]&gt;=3,"Emerging", IF(customers[[#This Row],[Years of Loyalty]]&lt;3,"New"))))</f>
        <v>Emerging</v>
      </c>
    </row>
    <row r="195" spans="1:15" x14ac:dyDescent="0.25">
      <c r="A195" t="s">
        <v>807</v>
      </c>
      <c r="B195" t="s">
        <v>808</v>
      </c>
      <c r="C195" t="s">
        <v>11</v>
      </c>
      <c r="D195">
        <v>64</v>
      </c>
      <c r="E195" t="str">
        <f>IF(customers[[#This Row],[Age]]&gt;=61,"Boomer",IF(customers[[#This Row],[Age]]&gt;=44,"Gen X",IF(customers[[#This Row],[Age]]&gt;=28,"Millenials",IF(customers[[#This Row],[Age]]&lt;28,"Gen Z"))))</f>
        <v>Boomer</v>
      </c>
      <c r="F195" t="s">
        <v>12</v>
      </c>
      <c r="G195" t="s">
        <v>13</v>
      </c>
      <c r="H195">
        <v>144677</v>
      </c>
      <c r="I195" t="str">
        <f>IF(customers[[#This Row],[Income]]&lt;=30000, "Low", IF(customers[[#This Row],[Income]]&lt;=50000,"Medium", IF(customers[[#This Row],[Income]]&lt;=100000,"High","Premium")))</f>
        <v>Premium</v>
      </c>
      <c r="J195" t="s">
        <v>14</v>
      </c>
      <c r="K195" s="1">
        <v>43422</v>
      </c>
      <c r="L195" s="1">
        <f t="shared" ca="1" si="3"/>
        <v>45908</v>
      </c>
      <c r="M195">
        <f ca="1">DATEDIF(customers[[#This Row],[Join_Date]],customers[[#This Row],[Today]],"Y")</f>
        <v>6</v>
      </c>
      <c r="N195">
        <f ca="1">DATEDIF(customers[[#This Row],[Join_Date]], customers[[#This Row],[Today]], "D")</f>
        <v>2486</v>
      </c>
      <c r="O195" s="7" t="str">
        <f ca="1">IF(customers[[#This Row],[Years of Loyalty]]&gt;=8, "Loyal", IF(customers[[#This Row],[Years of Loyalty]]=7,"Legacy", IF(customers[[#This Row],[Years of Loyalty]]&gt;=3,"Emerging", IF(customers[[#This Row],[Years of Loyalty]]&lt;3,"New"))))</f>
        <v>Emerging</v>
      </c>
    </row>
    <row r="196" spans="1:15" x14ac:dyDescent="0.25">
      <c r="A196" t="s">
        <v>829</v>
      </c>
      <c r="B196" t="s">
        <v>830</v>
      </c>
      <c r="C196" t="s">
        <v>11</v>
      </c>
      <c r="D196">
        <v>33</v>
      </c>
      <c r="E196" t="str">
        <f>IF(customers[[#This Row],[Age]]&gt;=61,"Boomer",IF(customers[[#This Row],[Age]]&gt;=44,"Gen X",IF(customers[[#This Row],[Age]]&gt;=28,"Millenials",IF(customers[[#This Row],[Age]]&lt;28,"Gen Z"))))</f>
        <v>Millenials</v>
      </c>
      <c r="F196" t="s">
        <v>12</v>
      </c>
      <c r="G196" t="s">
        <v>27</v>
      </c>
      <c r="H196">
        <v>104878</v>
      </c>
      <c r="I196" t="str">
        <f>IF(customers[[#This Row],[Income]]&lt;=30000, "Low", IF(customers[[#This Row],[Income]]&lt;=50000,"Medium", IF(customers[[#This Row],[Income]]&lt;=100000,"High","Premium")))</f>
        <v>Premium</v>
      </c>
      <c r="J196" t="s">
        <v>14</v>
      </c>
      <c r="K196" s="1">
        <v>43523</v>
      </c>
      <c r="L196" s="1">
        <f t="shared" ca="1" si="3"/>
        <v>45908</v>
      </c>
      <c r="M196">
        <f ca="1">DATEDIF(customers[[#This Row],[Join_Date]],customers[[#This Row],[Today]],"Y")</f>
        <v>6</v>
      </c>
      <c r="N196">
        <f ca="1">DATEDIF(customers[[#This Row],[Join_Date]], customers[[#This Row],[Today]], "D")</f>
        <v>2385</v>
      </c>
      <c r="O196" s="7" t="str">
        <f ca="1">IF(customers[[#This Row],[Years of Loyalty]]&gt;=8, "Loyal", IF(customers[[#This Row],[Years of Loyalty]]=7,"Legacy", IF(customers[[#This Row],[Years of Loyalty]]&gt;=3,"Emerging", IF(customers[[#This Row],[Years of Loyalty]]&lt;3,"New"))))</f>
        <v>Emerging</v>
      </c>
    </row>
    <row r="197" spans="1:15" x14ac:dyDescent="0.25">
      <c r="A197" t="s">
        <v>845</v>
      </c>
      <c r="B197" t="s">
        <v>846</v>
      </c>
      <c r="C197" t="s">
        <v>11</v>
      </c>
      <c r="D197">
        <v>25</v>
      </c>
      <c r="E197" t="str">
        <f>IF(customers[[#This Row],[Age]]&gt;=61,"Boomer",IF(customers[[#This Row],[Age]]&gt;=44,"Gen X",IF(customers[[#This Row],[Age]]&gt;=28,"Millenials",IF(customers[[#This Row],[Age]]&lt;28,"Gen Z"))))</f>
        <v>Gen Z</v>
      </c>
      <c r="F197" t="s">
        <v>12</v>
      </c>
      <c r="G197" t="s">
        <v>37</v>
      </c>
      <c r="H197">
        <v>53142</v>
      </c>
      <c r="I197" t="str">
        <f>IF(customers[[#This Row],[Income]]&lt;=30000, "Low", IF(customers[[#This Row],[Income]]&lt;=50000,"Medium", IF(customers[[#This Row],[Income]]&lt;=100000,"High","Premium")))</f>
        <v>High</v>
      </c>
      <c r="J197" t="s">
        <v>20</v>
      </c>
      <c r="K197" s="1">
        <v>43411</v>
      </c>
      <c r="L197" s="1">
        <f t="shared" ca="1" si="3"/>
        <v>45908</v>
      </c>
      <c r="M197">
        <f ca="1">DATEDIF(customers[[#This Row],[Join_Date]],customers[[#This Row],[Today]],"Y")</f>
        <v>6</v>
      </c>
      <c r="N197">
        <f ca="1">DATEDIF(customers[[#This Row],[Join_Date]], customers[[#This Row],[Today]], "D")</f>
        <v>2497</v>
      </c>
      <c r="O197" s="7" t="str">
        <f ca="1">IF(customers[[#This Row],[Years of Loyalty]]&gt;=8, "Loyal", IF(customers[[#This Row],[Years of Loyalty]]=7,"Legacy", IF(customers[[#This Row],[Years of Loyalty]]&gt;=3,"Emerging", IF(customers[[#This Row],[Years of Loyalty]]&lt;3,"New"))))</f>
        <v>Emerging</v>
      </c>
    </row>
    <row r="198" spans="1:15" x14ac:dyDescent="0.25">
      <c r="A198" t="s">
        <v>859</v>
      </c>
      <c r="B198" t="s">
        <v>860</v>
      </c>
      <c r="C198" t="s">
        <v>17</v>
      </c>
      <c r="D198">
        <v>45</v>
      </c>
      <c r="E198" t="str">
        <f>IF(customers[[#This Row],[Age]]&gt;=61,"Boomer",IF(customers[[#This Row],[Age]]&gt;=44,"Gen X",IF(customers[[#This Row],[Age]]&gt;=28,"Millenials",IF(customers[[#This Row],[Age]]&lt;28,"Gen Z"))))</f>
        <v>Gen X</v>
      </c>
      <c r="F198" t="s">
        <v>30</v>
      </c>
      <c r="G198" t="s">
        <v>42</v>
      </c>
      <c r="H198">
        <v>116059</v>
      </c>
      <c r="I198" t="str">
        <f>IF(customers[[#This Row],[Income]]&lt;=30000, "Low", IF(customers[[#This Row],[Income]]&lt;=50000,"Medium", IF(customers[[#This Row],[Income]]&lt;=100000,"High","Premium")))</f>
        <v>Premium</v>
      </c>
      <c r="J198" t="s">
        <v>14</v>
      </c>
      <c r="K198" s="1">
        <v>43432</v>
      </c>
      <c r="L198" s="1">
        <f t="shared" ca="1" si="3"/>
        <v>45908</v>
      </c>
      <c r="M198">
        <f ca="1">DATEDIF(customers[[#This Row],[Join_Date]],customers[[#This Row],[Today]],"Y")</f>
        <v>6</v>
      </c>
      <c r="N198">
        <f ca="1">DATEDIF(customers[[#This Row],[Join_Date]], customers[[#This Row],[Today]], "D")</f>
        <v>2476</v>
      </c>
      <c r="O198" s="7" t="str">
        <f ca="1">IF(customers[[#This Row],[Years of Loyalty]]&gt;=8, "Loyal", IF(customers[[#This Row],[Years of Loyalty]]=7,"Legacy", IF(customers[[#This Row],[Years of Loyalty]]&gt;=3,"Emerging", IF(customers[[#This Row],[Years of Loyalty]]&lt;3,"New"))))</f>
        <v>Emerging</v>
      </c>
    </row>
    <row r="199" spans="1:15" x14ac:dyDescent="0.25">
      <c r="A199" t="s">
        <v>878</v>
      </c>
      <c r="B199" t="s">
        <v>879</v>
      </c>
      <c r="C199" t="s">
        <v>17</v>
      </c>
      <c r="D199">
        <v>44</v>
      </c>
      <c r="E199" t="str">
        <f>IF(customers[[#This Row],[Age]]&gt;=61,"Boomer",IF(customers[[#This Row],[Age]]&gt;=44,"Gen X",IF(customers[[#This Row],[Age]]&gt;=28,"Millenials",IF(customers[[#This Row],[Age]]&lt;28,"Gen Z"))))</f>
        <v>Gen X</v>
      </c>
      <c r="F199" t="s">
        <v>30</v>
      </c>
      <c r="G199" t="s">
        <v>31</v>
      </c>
      <c r="H199">
        <v>84674</v>
      </c>
      <c r="I199" t="str">
        <f>IF(customers[[#This Row],[Income]]&lt;=30000, "Low", IF(customers[[#This Row],[Income]]&lt;=50000,"Medium", IF(customers[[#This Row],[Income]]&lt;=100000,"High","Premium")))</f>
        <v>High</v>
      </c>
      <c r="J199" t="s">
        <v>24</v>
      </c>
      <c r="K199" s="1">
        <v>43617</v>
      </c>
      <c r="L199" s="1">
        <f t="shared" ca="1" si="3"/>
        <v>45908</v>
      </c>
      <c r="M199">
        <f ca="1">DATEDIF(customers[[#This Row],[Join_Date]],customers[[#This Row],[Today]],"Y")</f>
        <v>6</v>
      </c>
      <c r="N199">
        <f ca="1">DATEDIF(customers[[#This Row],[Join_Date]], customers[[#This Row],[Today]], "D")</f>
        <v>2291</v>
      </c>
      <c r="O199" s="7" t="str">
        <f ca="1">IF(customers[[#This Row],[Years of Loyalty]]&gt;=8, "Loyal", IF(customers[[#This Row],[Years of Loyalty]]=7,"Legacy", IF(customers[[#This Row],[Years of Loyalty]]&gt;=3,"Emerging", IF(customers[[#This Row],[Years of Loyalty]]&lt;3,"New"))))</f>
        <v>Emerging</v>
      </c>
    </row>
    <row r="200" spans="1:15" x14ac:dyDescent="0.25">
      <c r="A200" t="s">
        <v>890</v>
      </c>
      <c r="B200" t="s">
        <v>891</v>
      </c>
      <c r="C200" t="s">
        <v>17</v>
      </c>
      <c r="D200">
        <v>37</v>
      </c>
      <c r="E200" t="str">
        <f>IF(customers[[#This Row],[Age]]&gt;=61,"Boomer",IF(customers[[#This Row],[Age]]&gt;=44,"Gen X",IF(customers[[#This Row],[Age]]&gt;=28,"Millenials",IF(customers[[#This Row],[Age]]&lt;28,"Gen Z"))))</f>
        <v>Millenials</v>
      </c>
      <c r="F200" t="s">
        <v>12</v>
      </c>
      <c r="G200" t="s">
        <v>23</v>
      </c>
      <c r="H200">
        <v>141750</v>
      </c>
      <c r="I200" t="str">
        <f>IF(customers[[#This Row],[Income]]&lt;=30000, "Low", IF(customers[[#This Row],[Income]]&lt;=50000,"Medium", IF(customers[[#This Row],[Income]]&lt;=100000,"High","Premium")))</f>
        <v>Premium</v>
      </c>
      <c r="J200" t="s">
        <v>14</v>
      </c>
      <c r="K200" s="1">
        <v>43599</v>
      </c>
      <c r="L200" s="1">
        <f t="shared" ca="1" si="3"/>
        <v>45908</v>
      </c>
      <c r="M200">
        <f ca="1">DATEDIF(customers[[#This Row],[Join_Date]],customers[[#This Row],[Today]],"Y")</f>
        <v>6</v>
      </c>
      <c r="N200">
        <f ca="1">DATEDIF(customers[[#This Row],[Join_Date]], customers[[#This Row],[Today]], "D")</f>
        <v>2309</v>
      </c>
      <c r="O200" s="7" t="str">
        <f ca="1">IF(customers[[#This Row],[Years of Loyalty]]&gt;=8, "Loyal", IF(customers[[#This Row],[Years of Loyalty]]=7,"Legacy", IF(customers[[#This Row],[Years of Loyalty]]&gt;=3,"Emerging", IF(customers[[#This Row],[Years of Loyalty]]&lt;3,"New"))))</f>
        <v>Emerging</v>
      </c>
    </row>
    <row r="201" spans="1:15" x14ac:dyDescent="0.25">
      <c r="A201" t="s">
        <v>928</v>
      </c>
      <c r="B201" t="s">
        <v>929</v>
      </c>
      <c r="C201" t="s">
        <v>17</v>
      </c>
      <c r="D201">
        <v>62</v>
      </c>
      <c r="E201" t="str">
        <f>IF(customers[[#This Row],[Age]]&gt;=61,"Boomer",IF(customers[[#This Row],[Age]]&gt;=44,"Gen X",IF(customers[[#This Row],[Age]]&gt;=28,"Millenials",IF(customers[[#This Row],[Age]]&lt;28,"Gen Z"))))</f>
        <v>Boomer</v>
      </c>
      <c r="F201" t="s">
        <v>34</v>
      </c>
      <c r="G201" t="s">
        <v>23</v>
      </c>
      <c r="H201">
        <v>35563</v>
      </c>
      <c r="I201" t="str">
        <f>IF(customers[[#This Row],[Income]]&lt;=30000, "Low", IF(customers[[#This Row],[Income]]&lt;=50000,"Medium", IF(customers[[#This Row],[Income]]&lt;=100000,"High","Premium")))</f>
        <v>Medium</v>
      </c>
      <c r="J201" t="s">
        <v>14</v>
      </c>
      <c r="K201" s="1">
        <v>43669</v>
      </c>
      <c r="L201" s="1">
        <f t="shared" ca="1" si="3"/>
        <v>45908</v>
      </c>
      <c r="M201">
        <f ca="1">DATEDIF(customers[[#This Row],[Join_Date]],customers[[#This Row],[Today]],"Y")</f>
        <v>6</v>
      </c>
      <c r="N201">
        <f ca="1">DATEDIF(customers[[#This Row],[Join_Date]], customers[[#This Row],[Today]], "D")</f>
        <v>2239</v>
      </c>
      <c r="O201" s="7" t="str">
        <f ca="1">IF(customers[[#This Row],[Years of Loyalty]]&gt;=8, "Loyal", IF(customers[[#This Row],[Years of Loyalty]]=7,"Legacy", IF(customers[[#This Row],[Years of Loyalty]]&gt;=3,"Emerging", IF(customers[[#This Row],[Years of Loyalty]]&lt;3,"New"))))</f>
        <v>Emerging</v>
      </c>
    </row>
    <row r="202" spans="1:15" x14ac:dyDescent="0.25">
      <c r="A202" t="s">
        <v>944</v>
      </c>
      <c r="B202" t="s">
        <v>945</v>
      </c>
      <c r="C202" t="s">
        <v>17</v>
      </c>
      <c r="D202">
        <v>49</v>
      </c>
      <c r="E202" t="str">
        <f>IF(customers[[#This Row],[Age]]&gt;=61,"Boomer",IF(customers[[#This Row],[Age]]&gt;=44,"Gen X",IF(customers[[#This Row],[Age]]&gt;=28,"Millenials",IF(customers[[#This Row],[Age]]&lt;28,"Gen Z"))))</f>
        <v>Gen X</v>
      </c>
      <c r="F202" t="s">
        <v>12</v>
      </c>
      <c r="G202" t="s">
        <v>31</v>
      </c>
      <c r="H202">
        <v>151691</v>
      </c>
      <c r="I202" t="str">
        <f>IF(customers[[#This Row],[Income]]&lt;=30000, "Low", IF(customers[[#This Row],[Income]]&lt;=50000,"Medium", IF(customers[[#This Row],[Income]]&lt;=100000,"High","Premium")))</f>
        <v>Premium</v>
      </c>
      <c r="J202" t="s">
        <v>14</v>
      </c>
      <c r="K202" s="1">
        <v>43401</v>
      </c>
      <c r="L202" s="1">
        <f t="shared" ca="1" si="3"/>
        <v>45908</v>
      </c>
      <c r="M202">
        <f ca="1">DATEDIF(customers[[#This Row],[Join_Date]],customers[[#This Row],[Today]],"Y")</f>
        <v>6</v>
      </c>
      <c r="N202">
        <f ca="1">DATEDIF(customers[[#This Row],[Join_Date]], customers[[#This Row],[Today]], "D")</f>
        <v>2507</v>
      </c>
      <c r="O202" s="7" t="str">
        <f ca="1">IF(customers[[#This Row],[Years of Loyalty]]&gt;=8, "Loyal", IF(customers[[#This Row],[Years of Loyalty]]=7,"Legacy", IF(customers[[#This Row],[Years of Loyalty]]&gt;=3,"Emerging", IF(customers[[#This Row],[Years of Loyalty]]&lt;3,"New"))))</f>
        <v>Emerging</v>
      </c>
    </row>
    <row r="203" spans="1:15" x14ac:dyDescent="0.25">
      <c r="A203" t="s">
        <v>966</v>
      </c>
      <c r="B203" t="s">
        <v>967</v>
      </c>
      <c r="C203" t="s">
        <v>17</v>
      </c>
      <c r="D203">
        <v>50</v>
      </c>
      <c r="E203" t="str">
        <f>IF(customers[[#This Row],[Age]]&gt;=61,"Boomer",IF(customers[[#This Row],[Age]]&gt;=44,"Gen X",IF(customers[[#This Row],[Age]]&gt;=28,"Millenials",IF(customers[[#This Row],[Age]]&lt;28,"Gen Z"))))</f>
        <v>Gen X</v>
      </c>
      <c r="F203" t="s">
        <v>12</v>
      </c>
      <c r="G203" t="s">
        <v>27</v>
      </c>
      <c r="H203">
        <v>179476</v>
      </c>
      <c r="I203" t="str">
        <f>IF(customers[[#This Row],[Income]]&lt;=30000, "Low", IF(customers[[#This Row],[Income]]&lt;=50000,"Medium", IF(customers[[#This Row],[Income]]&lt;=100000,"High","Premium")))</f>
        <v>Premium</v>
      </c>
      <c r="J203" t="s">
        <v>14</v>
      </c>
      <c r="K203" s="1">
        <v>43369</v>
      </c>
      <c r="L203" s="1">
        <f t="shared" ca="1" si="3"/>
        <v>45908</v>
      </c>
      <c r="M203">
        <f ca="1">DATEDIF(customers[[#This Row],[Join_Date]],customers[[#This Row],[Today]],"Y")</f>
        <v>6</v>
      </c>
      <c r="N203">
        <f ca="1">DATEDIF(customers[[#This Row],[Join_Date]], customers[[#This Row],[Today]], "D")</f>
        <v>2539</v>
      </c>
      <c r="O203" s="7" t="str">
        <f ca="1">IF(customers[[#This Row],[Years of Loyalty]]&gt;=8, "Loyal", IF(customers[[#This Row],[Years of Loyalty]]=7,"Legacy", IF(customers[[#This Row],[Years of Loyalty]]&gt;=3,"Emerging", IF(customers[[#This Row],[Years of Loyalty]]&lt;3,"New"))))</f>
        <v>Emerging</v>
      </c>
    </row>
    <row r="204" spans="1:15" x14ac:dyDescent="0.25">
      <c r="A204" t="s">
        <v>974</v>
      </c>
      <c r="B204" t="s">
        <v>975</v>
      </c>
      <c r="C204" t="s">
        <v>17</v>
      </c>
      <c r="D204">
        <v>18</v>
      </c>
      <c r="E204" t="str">
        <f>IF(customers[[#This Row],[Age]]&gt;=61,"Boomer",IF(customers[[#This Row],[Age]]&gt;=44,"Gen X",IF(customers[[#This Row],[Age]]&gt;=28,"Millenials",IF(customers[[#This Row],[Age]]&lt;28,"Gen Z"))))</f>
        <v>Gen Z</v>
      </c>
      <c r="F204" t="s">
        <v>30</v>
      </c>
      <c r="G204" t="s">
        <v>31</v>
      </c>
      <c r="H204">
        <v>53997</v>
      </c>
      <c r="I204" t="str">
        <f>IF(customers[[#This Row],[Income]]&lt;=30000, "Low", IF(customers[[#This Row],[Income]]&lt;=50000,"Medium", IF(customers[[#This Row],[Income]]&lt;=100000,"High","Premium")))</f>
        <v>High</v>
      </c>
      <c r="J204" t="s">
        <v>14</v>
      </c>
      <c r="K204" s="1">
        <v>43488</v>
      </c>
      <c r="L204" s="1">
        <f t="shared" ca="1" si="3"/>
        <v>45908</v>
      </c>
      <c r="M204">
        <f ca="1">DATEDIF(customers[[#This Row],[Join_Date]],customers[[#This Row],[Today]],"Y")</f>
        <v>6</v>
      </c>
      <c r="N204">
        <f ca="1">DATEDIF(customers[[#This Row],[Join_Date]], customers[[#This Row],[Today]], "D")</f>
        <v>2420</v>
      </c>
      <c r="O204" s="7" t="str">
        <f ca="1">IF(customers[[#This Row],[Years of Loyalty]]&gt;=8, "Loyal", IF(customers[[#This Row],[Years of Loyalty]]=7,"Legacy", IF(customers[[#This Row],[Years of Loyalty]]&gt;=3,"Emerging", IF(customers[[#This Row],[Years of Loyalty]]&lt;3,"New"))))</f>
        <v>Emerging</v>
      </c>
    </row>
    <row r="205" spans="1:15" x14ac:dyDescent="0.25">
      <c r="A205" t="s">
        <v>986</v>
      </c>
      <c r="B205" t="s">
        <v>987</v>
      </c>
      <c r="C205" t="s">
        <v>17</v>
      </c>
      <c r="D205">
        <v>34</v>
      </c>
      <c r="E205" t="str">
        <f>IF(customers[[#This Row],[Age]]&gt;=61,"Boomer",IF(customers[[#This Row],[Age]]&gt;=44,"Gen X",IF(customers[[#This Row],[Age]]&gt;=28,"Millenials",IF(customers[[#This Row],[Age]]&lt;28,"Gen Z"))))</f>
        <v>Millenials</v>
      </c>
      <c r="F205" t="s">
        <v>18</v>
      </c>
      <c r="G205" t="s">
        <v>37</v>
      </c>
      <c r="H205">
        <v>146945</v>
      </c>
      <c r="I205" t="str">
        <f>IF(customers[[#This Row],[Income]]&lt;=30000, "Low", IF(customers[[#This Row],[Income]]&lt;=50000,"Medium", IF(customers[[#This Row],[Income]]&lt;=100000,"High","Premium")))</f>
        <v>Premium</v>
      </c>
      <c r="J205" t="s">
        <v>14</v>
      </c>
      <c r="K205" s="1">
        <v>43553</v>
      </c>
      <c r="L205" s="1">
        <f t="shared" ca="1" si="3"/>
        <v>45908</v>
      </c>
      <c r="M205">
        <f ca="1">DATEDIF(customers[[#This Row],[Join_Date]],customers[[#This Row],[Today]],"Y")</f>
        <v>6</v>
      </c>
      <c r="N205">
        <f ca="1">DATEDIF(customers[[#This Row],[Join_Date]], customers[[#This Row],[Today]], "D")</f>
        <v>2355</v>
      </c>
      <c r="O205" s="7" t="str">
        <f ca="1">IF(customers[[#This Row],[Years of Loyalty]]&gt;=8, "Loyal", IF(customers[[#This Row],[Years of Loyalty]]=7,"Legacy", IF(customers[[#This Row],[Years of Loyalty]]&gt;=3,"Emerging", IF(customers[[#This Row],[Years of Loyalty]]&lt;3,"New"))))</f>
        <v>Emerging</v>
      </c>
    </row>
    <row r="206" spans="1:15" x14ac:dyDescent="0.25">
      <c r="A206" t="s">
        <v>992</v>
      </c>
      <c r="B206" t="s">
        <v>993</v>
      </c>
      <c r="C206" t="s">
        <v>11</v>
      </c>
      <c r="D206">
        <v>22</v>
      </c>
      <c r="E206" t="str">
        <f>IF(customers[[#This Row],[Age]]&gt;=61,"Boomer",IF(customers[[#This Row],[Age]]&gt;=44,"Gen X",IF(customers[[#This Row],[Age]]&gt;=28,"Millenials",IF(customers[[#This Row],[Age]]&lt;28,"Gen Z"))))</f>
        <v>Gen Z</v>
      </c>
      <c r="F206" t="s">
        <v>34</v>
      </c>
      <c r="G206" t="s">
        <v>37</v>
      </c>
      <c r="H206">
        <v>81212</v>
      </c>
      <c r="I206" t="str">
        <f>IF(customers[[#This Row],[Income]]&lt;=30000, "Low", IF(customers[[#This Row],[Income]]&lt;=50000,"Medium", IF(customers[[#This Row],[Income]]&lt;=100000,"High","Premium")))</f>
        <v>High</v>
      </c>
      <c r="J206" t="s">
        <v>20</v>
      </c>
      <c r="K206" s="1">
        <v>43346</v>
      </c>
      <c r="L206" s="1">
        <f t="shared" ca="1" si="3"/>
        <v>45908</v>
      </c>
      <c r="M206">
        <f ca="1">DATEDIF(customers[[#This Row],[Join_Date]],customers[[#This Row],[Today]],"Y")</f>
        <v>7</v>
      </c>
      <c r="N206">
        <f ca="1">DATEDIF(customers[[#This Row],[Join_Date]], customers[[#This Row],[Today]], "D")</f>
        <v>2562</v>
      </c>
      <c r="O206" s="7" t="str">
        <f ca="1">IF(customers[[#This Row],[Years of Loyalty]]&gt;=8, "Loyal", IF(customers[[#This Row],[Years of Loyalty]]=7,"Legacy", IF(customers[[#This Row],[Years of Loyalty]]&gt;=3,"Emerging", IF(customers[[#This Row],[Years of Loyalty]]&lt;3,"New"))))</f>
        <v>Legacy</v>
      </c>
    </row>
    <row r="207" spans="1:15" x14ac:dyDescent="0.25">
      <c r="A207" t="s">
        <v>73</v>
      </c>
      <c r="B207" t="s">
        <v>74</v>
      </c>
      <c r="C207" t="s">
        <v>17</v>
      </c>
      <c r="D207">
        <v>34</v>
      </c>
      <c r="E207" t="str">
        <f>IF(customers[[#This Row],[Age]]&gt;=61,"Boomer",IF(customers[[#This Row],[Age]]&gt;=44,"Gen X",IF(customers[[#This Row],[Age]]&gt;=28,"Millenials",IF(customers[[#This Row],[Age]]&lt;28,"Gen Z"))))</f>
        <v>Millenials</v>
      </c>
      <c r="F207" t="s">
        <v>12</v>
      </c>
      <c r="G207" t="s">
        <v>31</v>
      </c>
      <c r="H207">
        <v>97129</v>
      </c>
      <c r="I207" t="str">
        <f>IF(customers[[#This Row],[Income]]&lt;=30000, "Low", IF(customers[[#This Row],[Income]]&lt;=50000,"Medium", IF(customers[[#This Row],[Income]]&lt;=100000,"High","Premium")))</f>
        <v>High</v>
      </c>
      <c r="J207" t="s">
        <v>14</v>
      </c>
      <c r="K207" s="1">
        <v>43718</v>
      </c>
      <c r="L207" s="1">
        <f t="shared" ca="1" si="3"/>
        <v>45908</v>
      </c>
      <c r="M207">
        <f ca="1">DATEDIF(customers[[#This Row],[Join_Date]],customers[[#This Row],[Today]],"Y")</f>
        <v>5</v>
      </c>
      <c r="N207">
        <f ca="1">DATEDIF(customers[[#This Row],[Join_Date]], customers[[#This Row],[Today]], "D")</f>
        <v>2190</v>
      </c>
      <c r="O207" s="7" t="str">
        <f ca="1">IF(customers[[#This Row],[Years of Loyalty]]&gt;=8, "Loyal", IF(customers[[#This Row],[Years of Loyalty]]=7,"Legacy", IF(customers[[#This Row],[Years of Loyalty]]&gt;=3,"Emerging", IF(customers[[#This Row],[Years of Loyalty]]&lt;3,"New"))))</f>
        <v>Emerging</v>
      </c>
    </row>
    <row r="208" spans="1:15" x14ac:dyDescent="0.25">
      <c r="A208" t="s">
        <v>169</v>
      </c>
      <c r="B208" t="s">
        <v>170</v>
      </c>
      <c r="C208" t="s">
        <v>11</v>
      </c>
      <c r="D208">
        <v>54</v>
      </c>
      <c r="E208" t="str">
        <f>IF(customers[[#This Row],[Age]]&gt;=61,"Boomer",IF(customers[[#This Row],[Age]]&gt;=44,"Gen X",IF(customers[[#This Row],[Age]]&gt;=28,"Millenials",IF(customers[[#This Row],[Age]]&lt;28,"Gen Z"))))</f>
        <v>Gen X</v>
      </c>
      <c r="F208" t="s">
        <v>12</v>
      </c>
      <c r="G208" t="s">
        <v>37</v>
      </c>
      <c r="H208">
        <v>125595</v>
      </c>
      <c r="I208" t="str">
        <f>IF(customers[[#This Row],[Income]]&lt;=30000, "Low", IF(customers[[#This Row],[Income]]&lt;=50000,"Medium", IF(customers[[#This Row],[Income]]&lt;=100000,"High","Premium")))</f>
        <v>Premium</v>
      </c>
      <c r="J208" t="s">
        <v>20</v>
      </c>
      <c r="K208" s="1">
        <v>43929</v>
      </c>
      <c r="L208" s="1">
        <f t="shared" ca="1" si="3"/>
        <v>45908</v>
      </c>
      <c r="M208">
        <f ca="1">DATEDIF(customers[[#This Row],[Join_Date]],customers[[#This Row],[Today]],"Y")</f>
        <v>5</v>
      </c>
      <c r="N208">
        <f ca="1">DATEDIF(customers[[#This Row],[Join_Date]], customers[[#This Row],[Today]], "D")</f>
        <v>1979</v>
      </c>
      <c r="O208" s="7" t="str">
        <f ca="1">IF(customers[[#This Row],[Years of Loyalty]]&gt;=8, "Loyal", IF(customers[[#This Row],[Years of Loyalty]]=7,"Legacy", IF(customers[[#This Row],[Years of Loyalty]]&gt;=3,"Emerging", IF(customers[[#This Row],[Years of Loyalty]]&lt;3,"New"))))</f>
        <v>Emerging</v>
      </c>
    </row>
    <row r="209" spans="1:15" x14ac:dyDescent="0.25">
      <c r="A209" t="s">
        <v>193</v>
      </c>
      <c r="B209" t="s">
        <v>194</v>
      </c>
      <c r="C209" t="s">
        <v>11</v>
      </c>
      <c r="D209">
        <v>69</v>
      </c>
      <c r="E209" t="str">
        <f>IF(customers[[#This Row],[Age]]&gt;=61,"Boomer",IF(customers[[#This Row],[Age]]&gt;=44,"Gen X",IF(customers[[#This Row],[Age]]&gt;=28,"Millenials",IF(customers[[#This Row],[Age]]&lt;28,"Gen Z"))))</f>
        <v>Boomer</v>
      </c>
      <c r="F209" t="s">
        <v>34</v>
      </c>
      <c r="G209" t="s">
        <v>37</v>
      </c>
      <c r="H209">
        <v>61755</v>
      </c>
      <c r="I209" t="str">
        <f>IF(customers[[#This Row],[Income]]&lt;=30000, "Low", IF(customers[[#This Row],[Income]]&lt;=50000,"Medium", IF(customers[[#This Row],[Income]]&lt;=100000,"High","Premium")))</f>
        <v>High</v>
      </c>
      <c r="J209" t="s">
        <v>14</v>
      </c>
      <c r="K209" s="1">
        <v>43838</v>
      </c>
      <c r="L209" s="1">
        <f t="shared" ca="1" si="3"/>
        <v>45908</v>
      </c>
      <c r="M209">
        <f ca="1">DATEDIF(customers[[#This Row],[Join_Date]],customers[[#This Row],[Today]],"Y")</f>
        <v>5</v>
      </c>
      <c r="N209">
        <f ca="1">DATEDIF(customers[[#This Row],[Join_Date]], customers[[#This Row],[Today]], "D")</f>
        <v>2070</v>
      </c>
      <c r="O209" s="7" t="str">
        <f ca="1">IF(customers[[#This Row],[Years of Loyalty]]&gt;=8, "Loyal", IF(customers[[#This Row],[Years of Loyalty]]=7,"Legacy", IF(customers[[#This Row],[Years of Loyalty]]&gt;=3,"Emerging", IF(customers[[#This Row],[Years of Loyalty]]&lt;3,"New"))))</f>
        <v>Emerging</v>
      </c>
    </row>
    <row r="210" spans="1:15" x14ac:dyDescent="0.25">
      <c r="A210" t="s">
        <v>199</v>
      </c>
      <c r="B210" t="s">
        <v>200</v>
      </c>
      <c r="C210" t="s">
        <v>11</v>
      </c>
      <c r="D210">
        <v>52</v>
      </c>
      <c r="E210" t="str">
        <f>IF(customers[[#This Row],[Age]]&gt;=61,"Boomer",IF(customers[[#This Row],[Age]]&gt;=44,"Gen X",IF(customers[[#This Row],[Age]]&gt;=28,"Millenials",IF(customers[[#This Row],[Age]]&lt;28,"Gen Z"))))</f>
        <v>Gen X</v>
      </c>
      <c r="F210" t="s">
        <v>12</v>
      </c>
      <c r="G210" t="s">
        <v>42</v>
      </c>
      <c r="H210">
        <v>65648</v>
      </c>
      <c r="I210" t="str">
        <f>IF(customers[[#This Row],[Income]]&lt;=30000, "Low", IF(customers[[#This Row],[Income]]&lt;=50000,"Medium", IF(customers[[#This Row],[Income]]&lt;=100000,"High","Premium")))</f>
        <v>High</v>
      </c>
      <c r="J210" t="s">
        <v>14</v>
      </c>
      <c r="K210" s="1">
        <v>43744</v>
      </c>
      <c r="L210" s="1">
        <f t="shared" ca="1" si="3"/>
        <v>45908</v>
      </c>
      <c r="M210">
        <f ca="1">DATEDIF(customers[[#This Row],[Join_Date]],customers[[#This Row],[Today]],"Y")</f>
        <v>5</v>
      </c>
      <c r="N210">
        <f ca="1">DATEDIF(customers[[#This Row],[Join_Date]], customers[[#This Row],[Today]], "D")</f>
        <v>2164</v>
      </c>
      <c r="O210" s="7" t="str">
        <f ca="1">IF(customers[[#This Row],[Years of Loyalty]]&gt;=8, "Loyal", IF(customers[[#This Row],[Years of Loyalty]]=7,"Legacy", IF(customers[[#This Row],[Years of Loyalty]]&gt;=3,"Emerging", IF(customers[[#This Row],[Years of Loyalty]]&lt;3,"New"))))</f>
        <v>Emerging</v>
      </c>
    </row>
    <row r="211" spans="1:15" x14ac:dyDescent="0.25">
      <c r="A211" t="s">
        <v>225</v>
      </c>
      <c r="B211" t="s">
        <v>226</v>
      </c>
      <c r="C211" t="s">
        <v>11</v>
      </c>
      <c r="D211">
        <v>45</v>
      </c>
      <c r="E211" t="str">
        <f>IF(customers[[#This Row],[Age]]&gt;=61,"Boomer",IF(customers[[#This Row],[Age]]&gt;=44,"Gen X",IF(customers[[#This Row],[Age]]&gt;=28,"Millenials",IF(customers[[#This Row],[Age]]&lt;28,"Gen Z"))))</f>
        <v>Gen X</v>
      </c>
      <c r="F211" t="s">
        <v>18</v>
      </c>
      <c r="G211" t="s">
        <v>19</v>
      </c>
      <c r="H211">
        <v>144165</v>
      </c>
      <c r="I211" t="str">
        <f>IF(customers[[#This Row],[Income]]&lt;=30000, "Low", IF(customers[[#This Row],[Income]]&lt;=50000,"Medium", IF(customers[[#This Row],[Income]]&lt;=100000,"High","Premium")))</f>
        <v>Premium</v>
      </c>
      <c r="J211" t="s">
        <v>14</v>
      </c>
      <c r="K211" s="1">
        <v>44018</v>
      </c>
      <c r="L211" s="1">
        <f t="shared" ca="1" si="3"/>
        <v>45908</v>
      </c>
      <c r="M211">
        <f ca="1">DATEDIF(customers[[#This Row],[Join_Date]],customers[[#This Row],[Today]],"Y")</f>
        <v>5</v>
      </c>
      <c r="N211">
        <f ca="1">DATEDIF(customers[[#This Row],[Join_Date]], customers[[#This Row],[Today]], "D")</f>
        <v>1890</v>
      </c>
      <c r="O211" s="7" t="str">
        <f ca="1">IF(customers[[#This Row],[Years of Loyalty]]&gt;=8, "Loyal", IF(customers[[#This Row],[Years of Loyalty]]=7,"Legacy", IF(customers[[#This Row],[Years of Loyalty]]&gt;=3,"Emerging", IF(customers[[#This Row],[Years of Loyalty]]&lt;3,"New"))))</f>
        <v>Emerging</v>
      </c>
    </row>
    <row r="212" spans="1:15" x14ac:dyDescent="0.25">
      <c r="A212" t="s">
        <v>247</v>
      </c>
      <c r="B212" t="s">
        <v>248</v>
      </c>
      <c r="C212" t="s">
        <v>11</v>
      </c>
      <c r="D212">
        <v>18</v>
      </c>
      <c r="E212" t="str">
        <f>IF(customers[[#This Row],[Age]]&gt;=61,"Boomer",IF(customers[[#This Row],[Age]]&gt;=44,"Gen X",IF(customers[[#This Row],[Age]]&gt;=28,"Millenials",IF(customers[[#This Row],[Age]]&lt;28,"Gen Z"))))</f>
        <v>Gen Z</v>
      </c>
      <c r="F212" t="s">
        <v>18</v>
      </c>
      <c r="G212" t="s">
        <v>42</v>
      </c>
      <c r="H212">
        <v>153541</v>
      </c>
      <c r="I212" t="str">
        <f>IF(customers[[#This Row],[Income]]&lt;=30000, "Low", IF(customers[[#This Row],[Income]]&lt;=50000,"Medium", IF(customers[[#This Row],[Income]]&lt;=100000,"High","Premium")))</f>
        <v>Premium</v>
      </c>
      <c r="J212" t="s">
        <v>20</v>
      </c>
      <c r="K212" s="1">
        <v>43931</v>
      </c>
      <c r="L212" s="1">
        <f t="shared" ca="1" si="3"/>
        <v>45908</v>
      </c>
      <c r="M212">
        <f ca="1">DATEDIF(customers[[#This Row],[Join_Date]],customers[[#This Row],[Today]],"Y")</f>
        <v>5</v>
      </c>
      <c r="N212">
        <f ca="1">DATEDIF(customers[[#This Row],[Join_Date]], customers[[#This Row],[Today]], "D")</f>
        <v>1977</v>
      </c>
      <c r="O212" s="7" t="str">
        <f ca="1">IF(customers[[#This Row],[Years of Loyalty]]&gt;=8, "Loyal", IF(customers[[#This Row],[Years of Loyalty]]=7,"Legacy", IF(customers[[#This Row],[Years of Loyalty]]&gt;=3,"Emerging", IF(customers[[#This Row],[Years of Loyalty]]&lt;3,"New"))))</f>
        <v>Emerging</v>
      </c>
    </row>
    <row r="213" spans="1:15" x14ac:dyDescent="0.25">
      <c r="A213" t="s">
        <v>261</v>
      </c>
      <c r="B213" t="s">
        <v>262</v>
      </c>
      <c r="C213" t="s">
        <v>17</v>
      </c>
      <c r="D213">
        <v>57</v>
      </c>
      <c r="E213" t="str">
        <f>IF(customers[[#This Row],[Age]]&gt;=61,"Boomer",IF(customers[[#This Row],[Age]]&gt;=44,"Gen X",IF(customers[[#This Row],[Age]]&gt;=28,"Millenials",IF(customers[[#This Row],[Age]]&lt;28,"Gen Z"))))</f>
        <v>Gen X</v>
      </c>
      <c r="F213" t="s">
        <v>18</v>
      </c>
      <c r="G213" t="s">
        <v>37</v>
      </c>
      <c r="H213">
        <v>69138</v>
      </c>
      <c r="I213" t="str">
        <f>IF(customers[[#This Row],[Income]]&lt;=30000, "Low", IF(customers[[#This Row],[Income]]&lt;=50000,"Medium", IF(customers[[#This Row],[Income]]&lt;=100000,"High","Premium")))</f>
        <v>High</v>
      </c>
      <c r="J213" t="s">
        <v>20</v>
      </c>
      <c r="K213" s="1">
        <v>43821</v>
      </c>
      <c r="L213" s="1">
        <f t="shared" ca="1" si="3"/>
        <v>45908</v>
      </c>
      <c r="M213">
        <f ca="1">DATEDIF(customers[[#This Row],[Join_Date]],customers[[#This Row],[Today]],"Y")</f>
        <v>5</v>
      </c>
      <c r="N213">
        <f ca="1">DATEDIF(customers[[#This Row],[Join_Date]], customers[[#This Row],[Today]], "D")</f>
        <v>2087</v>
      </c>
      <c r="O213" s="7" t="str">
        <f ca="1">IF(customers[[#This Row],[Years of Loyalty]]&gt;=8, "Loyal", IF(customers[[#This Row],[Years of Loyalty]]=7,"Legacy", IF(customers[[#This Row],[Years of Loyalty]]&gt;=3,"Emerging", IF(customers[[#This Row],[Years of Loyalty]]&lt;3,"New"))))</f>
        <v>Emerging</v>
      </c>
    </row>
    <row r="214" spans="1:15" x14ac:dyDescent="0.25">
      <c r="A214" t="s">
        <v>275</v>
      </c>
      <c r="B214" t="s">
        <v>276</v>
      </c>
      <c r="C214" t="s">
        <v>17</v>
      </c>
      <c r="D214">
        <v>39</v>
      </c>
      <c r="E214" t="str">
        <f>IF(customers[[#This Row],[Age]]&gt;=61,"Boomer",IF(customers[[#This Row],[Age]]&gt;=44,"Gen X",IF(customers[[#This Row],[Age]]&gt;=28,"Millenials",IF(customers[[#This Row],[Age]]&lt;28,"Gen Z"))))</f>
        <v>Millenials</v>
      </c>
      <c r="F214" t="s">
        <v>12</v>
      </c>
      <c r="G214" t="s">
        <v>31</v>
      </c>
      <c r="H214">
        <v>62534</v>
      </c>
      <c r="I214" t="str">
        <f>IF(customers[[#This Row],[Income]]&lt;=30000, "Low", IF(customers[[#This Row],[Income]]&lt;=50000,"Medium", IF(customers[[#This Row],[Income]]&lt;=100000,"High","Premium")))</f>
        <v>High</v>
      </c>
      <c r="J214" t="s">
        <v>14</v>
      </c>
      <c r="K214" s="1">
        <v>43891</v>
      </c>
      <c r="L214" s="1">
        <f t="shared" ca="1" si="3"/>
        <v>45908</v>
      </c>
      <c r="M214">
        <f ca="1">DATEDIF(customers[[#This Row],[Join_Date]],customers[[#This Row],[Today]],"Y")</f>
        <v>5</v>
      </c>
      <c r="N214">
        <f ca="1">DATEDIF(customers[[#This Row],[Join_Date]], customers[[#This Row],[Today]], "D")</f>
        <v>2017</v>
      </c>
      <c r="O214" s="7" t="str">
        <f ca="1">IF(customers[[#This Row],[Years of Loyalty]]&gt;=8, "Loyal", IF(customers[[#This Row],[Years of Loyalty]]=7,"Legacy", IF(customers[[#This Row],[Years of Loyalty]]&gt;=3,"Emerging", IF(customers[[#This Row],[Years of Loyalty]]&lt;3,"New"))))</f>
        <v>Emerging</v>
      </c>
    </row>
    <row r="215" spans="1:15" x14ac:dyDescent="0.25">
      <c r="A215" t="s">
        <v>285</v>
      </c>
      <c r="B215" t="s">
        <v>286</v>
      </c>
      <c r="C215" t="s">
        <v>17</v>
      </c>
      <c r="D215">
        <v>43</v>
      </c>
      <c r="E215" t="str">
        <f>IF(customers[[#This Row],[Age]]&gt;=61,"Boomer",IF(customers[[#This Row],[Age]]&gt;=44,"Gen X",IF(customers[[#This Row],[Age]]&gt;=28,"Millenials",IF(customers[[#This Row],[Age]]&lt;28,"Gen Z"))))</f>
        <v>Millenials</v>
      </c>
      <c r="F215" t="s">
        <v>12</v>
      </c>
      <c r="G215" t="s">
        <v>31</v>
      </c>
      <c r="H215">
        <v>112124</v>
      </c>
      <c r="I215" t="str">
        <f>IF(customers[[#This Row],[Income]]&lt;=30000, "Low", IF(customers[[#This Row],[Income]]&lt;=50000,"Medium", IF(customers[[#This Row],[Income]]&lt;=100000,"High","Premium")))</f>
        <v>Premium</v>
      </c>
      <c r="J215" t="s">
        <v>20</v>
      </c>
      <c r="K215" s="1">
        <v>43955</v>
      </c>
      <c r="L215" s="1">
        <f t="shared" ca="1" si="3"/>
        <v>45908</v>
      </c>
      <c r="M215">
        <f ca="1">DATEDIF(customers[[#This Row],[Join_Date]],customers[[#This Row],[Today]],"Y")</f>
        <v>5</v>
      </c>
      <c r="N215">
        <f ca="1">DATEDIF(customers[[#This Row],[Join_Date]], customers[[#This Row],[Today]], "D")</f>
        <v>1953</v>
      </c>
      <c r="O215" s="7" t="str">
        <f ca="1">IF(customers[[#This Row],[Years of Loyalty]]&gt;=8, "Loyal", IF(customers[[#This Row],[Years of Loyalty]]=7,"Legacy", IF(customers[[#This Row],[Years of Loyalty]]&gt;=3,"Emerging", IF(customers[[#This Row],[Years of Loyalty]]&lt;3,"New"))))</f>
        <v>Emerging</v>
      </c>
    </row>
    <row r="216" spans="1:15" x14ac:dyDescent="0.25">
      <c r="A216" t="s">
        <v>315</v>
      </c>
      <c r="B216" t="s">
        <v>316</v>
      </c>
      <c r="C216" t="s">
        <v>11</v>
      </c>
      <c r="D216">
        <v>22</v>
      </c>
      <c r="E216" t="str">
        <f>IF(customers[[#This Row],[Age]]&gt;=61,"Boomer",IF(customers[[#This Row],[Age]]&gt;=44,"Gen X",IF(customers[[#This Row],[Age]]&gt;=28,"Millenials",IF(customers[[#This Row],[Age]]&lt;28,"Gen Z"))))</f>
        <v>Gen Z</v>
      </c>
      <c r="F216" t="s">
        <v>12</v>
      </c>
      <c r="G216" t="s">
        <v>23</v>
      </c>
      <c r="H216">
        <v>49257</v>
      </c>
      <c r="I216" t="str">
        <f>IF(customers[[#This Row],[Income]]&lt;=30000, "Low", IF(customers[[#This Row],[Income]]&lt;=50000,"Medium", IF(customers[[#This Row],[Income]]&lt;=100000,"High","Premium")))</f>
        <v>Medium</v>
      </c>
      <c r="J216" t="s">
        <v>14</v>
      </c>
      <c r="K216" s="1">
        <v>44029</v>
      </c>
      <c r="L216" s="1">
        <f t="shared" ca="1" si="3"/>
        <v>45908</v>
      </c>
      <c r="M216">
        <f ca="1">DATEDIF(customers[[#This Row],[Join_Date]],customers[[#This Row],[Today]],"Y")</f>
        <v>5</v>
      </c>
      <c r="N216">
        <f ca="1">DATEDIF(customers[[#This Row],[Join_Date]], customers[[#This Row],[Today]], "D")</f>
        <v>1879</v>
      </c>
      <c r="O216" s="7" t="str">
        <f ca="1">IF(customers[[#This Row],[Years of Loyalty]]&gt;=8, "Loyal", IF(customers[[#This Row],[Years of Loyalty]]=7,"Legacy", IF(customers[[#This Row],[Years of Loyalty]]&gt;=3,"Emerging", IF(customers[[#This Row],[Years of Loyalty]]&lt;3,"New"))))</f>
        <v>Emerging</v>
      </c>
    </row>
    <row r="217" spans="1:15" x14ac:dyDescent="0.25">
      <c r="A217" t="s">
        <v>317</v>
      </c>
      <c r="B217" t="s">
        <v>318</v>
      </c>
      <c r="C217" t="s">
        <v>11</v>
      </c>
      <c r="D217">
        <v>29</v>
      </c>
      <c r="E217" t="str">
        <f>IF(customers[[#This Row],[Age]]&gt;=61,"Boomer",IF(customers[[#This Row],[Age]]&gt;=44,"Gen X",IF(customers[[#This Row],[Age]]&gt;=28,"Millenials",IF(customers[[#This Row],[Age]]&lt;28,"Gen Z"))))</f>
        <v>Millenials</v>
      </c>
      <c r="F217" t="s">
        <v>34</v>
      </c>
      <c r="G217" t="s">
        <v>13</v>
      </c>
      <c r="H217">
        <v>193279</v>
      </c>
      <c r="I217" t="str">
        <f>IF(customers[[#This Row],[Income]]&lt;=30000, "Low", IF(customers[[#This Row],[Income]]&lt;=50000,"Medium", IF(customers[[#This Row],[Income]]&lt;=100000,"High","Premium")))</f>
        <v>Premium</v>
      </c>
      <c r="J217" t="s">
        <v>24</v>
      </c>
      <c r="K217" s="1">
        <v>43888</v>
      </c>
      <c r="L217" s="1">
        <f t="shared" ca="1" si="3"/>
        <v>45908</v>
      </c>
      <c r="M217">
        <f ca="1">DATEDIF(customers[[#This Row],[Join_Date]],customers[[#This Row],[Today]],"Y")</f>
        <v>5</v>
      </c>
      <c r="N217">
        <f ca="1">DATEDIF(customers[[#This Row],[Join_Date]], customers[[#This Row],[Today]], "D")</f>
        <v>2020</v>
      </c>
      <c r="O217" s="7" t="str">
        <f ca="1">IF(customers[[#This Row],[Years of Loyalty]]&gt;=8, "Loyal", IF(customers[[#This Row],[Years of Loyalty]]=7,"Legacy", IF(customers[[#This Row],[Years of Loyalty]]&gt;=3,"Emerging", IF(customers[[#This Row],[Years of Loyalty]]&lt;3,"New"))))</f>
        <v>Emerging</v>
      </c>
    </row>
    <row r="218" spans="1:15" x14ac:dyDescent="0.25">
      <c r="A218" t="s">
        <v>323</v>
      </c>
      <c r="B218" t="s">
        <v>324</v>
      </c>
      <c r="C218" t="s">
        <v>17</v>
      </c>
      <c r="D218">
        <v>43</v>
      </c>
      <c r="E218" t="str">
        <f>IF(customers[[#This Row],[Age]]&gt;=61,"Boomer",IF(customers[[#This Row],[Age]]&gt;=44,"Gen X",IF(customers[[#This Row],[Age]]&gt;=28,"Millenials",IF(customers[[#This Row],[Age]]&lt;28,"Gen Z"))))</f>
        <v>Millenials</v>
      </c>
      <c r="F218" t="s">
        <v>34</v>
      </c>
      <c r="G218" t="s">
        <v>19</v>
      </c>
      <c r="H218">
        <v>21435</v>
      </c>
      <c r="I218" t="str">
        <f>IF(customers[[#This Row],[Income]]&lt;=30000, "Low", IF(customers[[#This Row],[Income]]&lt;=50000,"Medium", IF(customers[[#This Row],[Income]]&lt;=100000,"High","Premium")))</f>
        <v>Low</v>
      </c>
      <c r="J218" t="s">
        <v>14</v>
      </c>
      <c r="K218" s="1">
        <v>44015</v>
      </c>
      <c r="L218" s="1">
        <f t="shared" ca="1" si="3"/>
        <v>45908</v>
      </c>
      <c r="M218">
        <f ca="1">DATEDIF(customers[[#This Row],[Join_Date]],customers[[#This Row],[Today]],"Y")</f>
        <v>5</v>
      </c>
      <c r="N218">
        <f ca="1">DATEDIF(customers[[#This Row],[Join_Date]], customers[[#This Row],[Today]], "D")</f>
        <v>1893</v>
      </c>
      <c r="O218" s="7" t="str">
        <f ca="1">IF(customers[[#This Row],[Years of Loyalty]]&gt;=8, "Loyal", IF(customers[[#This Row],[Years of Loyalty]]=7,"Legacy", IF(customers[[#This Row],[Years of Loyalty]]&gt;=3,"Emerging", IF(customers[[#This Row],[Years of Loyalty]]&lt;3,"New"))))</f>
        <v>Emerging</v>
      </c>
    </row>
    <row r="219" spans="1:15" x14ac:dyDescent="0.25">
      <c r="A219" t="s">
        <v>325</v>
      </c>
      <c r="B219" t="s">
        <v>326</v>
      </c>
      <c r="C219" t="s">
        <v>11</v>
      </c>
      <c r="D219">
        <v>65</v>
      </c>
      <c r="E219" t="str">
        <f>IF(customers[[#This Row],[Age]]&gt;=61,"Boomer",IF(customers[[#This Row],[Age]]&gt;=44,"Gen X",IF(customers[[#This Row],[Age]]&gt;=28,"Millenials",IF(customers[[#This Row],[Age]]&lt;28,"Gen Z"))))</f>
        <v>Boomer</v>
      </c>
      <c r="F219" t="s">
        <v>18</v>
      </c>
      <c r="G219" t="s">
        <v>37</v>
      </c>
      <c r="H219">
        <v>111357</v>
      </c>
      <c r="I219" t="str">
        <f>IF(customers[[#This Row],[Income]]&lt;=30000, "Low", IF(customers[[#This Row],[Income]]&lt;=50000,"Medium", IF(customers[[#This Row],[Income]]&lt;=100000,"High","Premium")))</f>
        <v>Premium</v>
      </c>
      <c r="J219" t="s">
        <v>14</v>
      </c>
      <c r="K219" s="1">
        <v>43949</v>
      </c>
      <c r="L219" s="1">
        <f t="shared" ca="1" si="3"/>
        <v>45908</v>
      </c>
      <c r="M219">
        <f ca="1">DATEDIF(customers[[#This Row],[Join_Date]],customers[[#This Row],[Today]],"Y")</f>
        <v>5</v>
      </c>
      <c r="N219">
        <f ca="1">DATEDIF(customers[[#This Row],[Join_Date]], customers[[#This Row],[Today]], "D")</f>
        <v>1959</v>
      </c>
      <c r="O219" s="7" t="str">
        <f ca="1">IF(customers[[#This Row],[Years of Loyalty]]&gt;=8, "Loyal", IF(customers[[#This Row],[Years of Loyalty]]=7,"Legacy", IF(customers[[#This Row],[Years of Loyalty]]&gt;=3,"Emerging", IF(customers[[#This Row],[Years of Loyalty]]&lt;3,"New"))))</f>
        <v>Emerging</v>
      </c>
    </row>
    <row r="220" spans="1:15" x14ac:dyDescent="0.25">
      <c r="A220" t="s">
        <v>359</v>
      </c>
      <c r="B220" t="s">
        <v>360</v>
      </c>
      <c r="C220" t="s">
        <v>11</v>
      </c>
      <c r="D220">
        <v>49</v>
      </c>
      <c r="E220" t="str">
        <f>IF(customers[[#This Row],[Age]]&gt;=61,"Boomer",IF(customers[[#This Row],[Age]]&gt;=44,"Gen X",IF(customers[[#This Row],[Age]]&gt;=28,"Millenials",IF(customers[[#This Row],[Age]]&lt;28,"Gen Z"))))</f>
        <v>Gen X</v>
      </c>
      <c r="F220" t="s">
        <v>34</v>
      </c>
      <c r="G220" t="s">
        <v>42</v>
      </c>
      <c r="H220">
        <v>135374</v>
      </c>
      <c r="I220" t="str">
        <f>IF(customers[[#This Row],[Income]]&lt;=30000, "Low", IF(customers[[#This Row],[Income]]&lt;=50000,"Medium", IF(customers[[#This Row],[Income]]&lt;=100000,"High","Premium")))</f>
        <v>Premium</v>
      </c>
      <c r="J220" t="s">
        <v>14</v>
      </c>
      <c r="K220" s="1">
        <v>43786</v>
      </c>
      <c r="L220" s="1">
        <f t="shared" ca="1" si="3"/>
        <v>45908</v>
      </c>
      <c r="M220">
        <f ca="1">DATEDIF(customers[[#This Row],[Join_Date]],customers[[#This Row],[Today]],"Y")</f>
        <v>5</v>
      </c>
      <c r="N220">
        <f ca="1">DATEDIF(customers[[#This Row],[Join_Date]], customers[[#This Row],[Today]], "D")</f>
        <v>2122</v>
      </c>
      <c r="O220" s="7" t="str">
        <f ca="1">IF(customers[[#This Row],[Years of Loyalty]]&gt;=8, "Loyal", IF(customers[[#This Row],[Years of Loyalty]]=7,"Legacy", IF(customers[[#This Row],[Years of Loyalty]]&gt;=3,"Emerging", IF(customers[[#This Row],[Years of Loyalty]]&lt;3,"New"))))</f>
        <v>Emerging</v>
      </c>
    </row>
    <row r="221" spans="1:15" x14ac:dyDescent="0.25">
      <c r="A221" t="s">
        <v>367</v>
      </c>
      <c r="B221" t="s">
        <v>368</v>
      </c>
      <c r="C221" t="s">
        <v>11</v>
      </c>
      <c r="D221">
        <v>62</v>
      </c>
      <c r="E221" t="str">
        <f>IF(customers[[#This Row],[Age]]&gt;=61,"Boomer",IF(customers[[#This Row],[Age]]&gt;=44,"Gen X",IF(customers[[#This Row],[Age]]&gt;=28,"Millenials",IF(customers[[#This Row],[Age]]&lt;28,"Gen Z"))))</f>
        <v>Boomer</v>
      </c>
      <c r="F221" t="s">
        <v>18</v>
      </c>
      <c r="G221" t="s">
        <v>37</v>
      </c>
      <c r="H221">
        <v>107266</v>
      </c>
      <c r="I221" t="str">
        <f>IF(customers[[#This Row],[Income]]&lt;=30000, "Low", IF(customers[[#This Row],[Income]]&lt;=50000,"Medium", IF(customers[[#This Row],[Income]]&lt;=100000,"High","Premium")))</f>
        <v>Premium</v>
      </c>
      <c r="J221" t="s">
        <v>14</v>
      </c>
      <c r="K221" s="1">
        <v>43988</v>
      </c>
      <c r="L221" s="1">
        <f t="shared" ca="1" si="3"/>
        <v>45908</v>
      </c>
      <c r="M221">
        <f ca="1">DATEDIF(customers[[#This Row],[Join_Date]],customers[[#This Row],[Today]],"Y")</f>
        <v>5</v>
      </c>
      <c r="N221">
        <f ca="1">DATEDIF(customers[[#This Row],[Join_Date]], customers[[#This Row],[Today]], "D")</f>
        <v>1920</v>
      </c>
      <c r="O221" s="7" t="str">
        <f ca="1">IF(customers[[#This Row],[Years of Loyalty]]&gt;=8, "Loyal", IF(customers[[#This Row],[Years of Loyalty]]=7,"Legacy", IF(customers[[#This Row],[Years of Loyalty]]&gt;=3,"Emerging", IF(customers[[#This Row],[Years of Loyalty]]&lt;3,"New"))))</f>
        <v>Emerging</v>
      </c>
    </row>
    <row r="222" spans="1:15" x14ac:dyDescent="0.25">
      <c r="A222" t="s">
        <v>371</v>
      </c>
      <c r="B222" t="s">
        <v>372</v>
      </c>
      <c r="C222" t="s">
        <v>17</v>
      </c>
      <c r="D222">
        <v>33</v>
      </c>
      <c r="E222" t="str">
        <f>IF(customers[[#This Row],[Age]]&gt;=61,"Boomer",IF(customers[[#This Row],[Age]]&gt;=44,"Gen X",IF(customers[[#This Row],[Age]]&gt;=28,"Millenials",IF(customers[[#This Row],[Age]]&lt;28,"Gen Z"))))</f>
        <v>Millenials</v>
      </c>
      <c r="F222" t="s">
        <v>30</v>
      </c>
      <c r="G222" t="s">
        <v>42</v>
      </c>
      <c r="H222">
        <v>120732</v>
      </c>
      <c r="I222" t="str">
        <f>IF(customers[[#This Row],[Income]]&lt;=30000, "Low", IF(customers[[#This Row],[Income]]&lt;=50000,"Medium", IF(customers[[#This Row],[Income]]&lt;=100000,"High","Premium")))</f>
        <v>Premium</v>
      </c>
      <c r="J222" t="s">
        <v>20</v>
      </c>
      <c r="K222" s="1">
        <v>43767</v>
      </c>
      <c r="L222" s="1">
        <f t="shared" ca="1" si="3"/>
        <v>45908</v>
      </c>
      <c r="M222">
        <f ca="1">DATEDIF(customers[[#This Row],[Join_Date]],customers[[#This Row],[Today]],"Y")</f>
        <v>5</v>
      </c>
      <c r="N222">
        <f ca="1">DATEDIF(customers[[#This Row],[Join_Date]], customers[[#This Row],[Today]], "D")</f>
        <v>2141</v>
      </c>
      <c r="O222" s="7" t="str">
        <f ca="1">IF(customers[[#This Row],[Years of Loyalty]]&gt;=8, "Loyal", IF(customers[[#This Row],[Years of Loyalty]]=7,"Legacy", IF(customers[[#This Row],[Years of Loyalty]]&gt;=3,"Emerging", IF(customers[[#This Row],[Years of Loyalty]]&lt;3,"New"))))</f>
        <v>Emerging</v>
      </c>
    </row>
    <row r="223" spans="1:15" x14ac:dyDescent="0.25">
      <c r="A223" t="s">
        <v>405</v>
      </c>
      <c r="B223" t="s">
        <v>406</v>
      </c>
      <c r="C223" t="s">
        <v>11</v>
      </c>
      <c r="D223">
        <v>60</v>
      </c>
      <c r="E223" t="str">
        <f>IF(customers[[#This Row],[Age]]&gt;=61,"Boomer",IF(customers[[#This Row],[Age]]&gt;=44,"Gen X",IF(customers[[#This Row],[Age]]&gt;=28,"Millenials",IF(customers[[#This Row],[Age]]&lt;28,"Gen Z"))))</f>
        <v>Gen X</v>
      </c>
      <c r="F223" t="s">
        <v>34</v>
      </c>
      <c r="G223" t="s">
        <v>42</v>
      </c>
      <c r="H223">
        <v>157612</v>
      </c>
      <c r="I223" t="str">
        <f>IF(customers[[#This Row],[Income]]&lt;=30000, "Low", IF(customers[[#This Row],[Income]]&lt;=50000,"Medium", IF(customers[[#This Row],[Income]]&lt;=100000,"High","Premium")))</f>
        <v>Premium</v>
      </c>
      <c r="J223" t="s">
        <v>14</v>
      </c>
      <c r="K223" s="1">
        <v>43780</v>
      </c>
      <c r="L223" s="1">
        <f t="shared" ca="1" si="3"/>
        <v>45908</v>
      </c>
      <c r="M223">
        <f ca="1">DATEDIF(customers[[#This Row],[Join_Date]],customers[[#This Row],[Today]],"Y")</f>
        <v>5</v>
      </c>
      <c r="N223">
        <f ca="1">DATEDIF(customers[[#This Row],[Join_Date]], customers[[#This Row],[Today]], "D")</f>
        <v>2128</v>
      </c>
      <c r="O223" s="7" t="str">
        <f ca="1">IF(customers[[#This Row],[Years of Loyalty]]&gt;=8, "Loyal", IF(customers[[#This Row],[Years of Loyalty]]=7,"Legacy", IF(customers[[#This Row],[Years of Loyalty]]&gt;=3,"Emerging", IF(customers[[#This Row],[Years of Loyalty]]&lt;3,"New"))))</f>
        <v>Emerging</v>
      </c>
    </row>
    <row r="224" spans="1:15" x14ac:dyDescent="0.25">
      <c r="A224" t="s">
        <v>419</v>
      </c>
      <c r="B224" t="s">
        <v>420</v>
      </c>
      <c r="C224" t="s">
        <v>17</v>
      </c>
      <c r="D224">
        <v>27</v>
      </c>
      <c r="E224" t="str">
        <f>IF(customers[[#This Row],[Age]]&gt;=61,"Boomer",IF(customers[[#This Row],[Age]]&gt;=44,"Gen X",IF(customers[[#This Row],[Age]]&gt;=28,"Millenials",IF(customers[[#This Row],[Age]]&lt;28,"Gen Z"))))</f>
        <v>Gen Z</v>
      </c>
      <c r="F224" t="s">
        <v>12</v>
      </c>
      <c r="G224" t="s">
        <v>19</v>
      </c>
      <c r="H224">
        <v>72307</v>
      </c>
      <c r="I224" t="str">
        <f>IF(customers[[#This Row],[Income]]&lt;=30000, "Low", IF(customers[[#This Row],[Income]]&lt;=50000,"Medium", IF(customers[[#This Row],[Income]]&lt;=100000,"High","Premium")))</f>
        <v>High</v>
      </c>
      <c r="J224" t="s">
        <v>14</v>
      </c>
      <c r="K224" s="1">
        <v>43945</v>
      </c>
      <c r="L224" s="1">
        <f t="shared" ca="1" si="3"/>
        <v>45908</v>
      </c>
      <c r="M224">
        <f ca="1">DATEDIF(customers[[#This Row],[Join_Date]],customers[[#This Row],[Today]],"Y")</f>
        <v>5</v>
      </c>
      <c r="N224">
        <f ca="1">DATEDIF(customers[[#This Row],[Join_Date]], customers[[#This Row],[Today]], "D")</f>
        <v>1963</v>
      </c>
      <c r="O224" s="7" t="str">
        <f ca="1">IF(customers[[#This Row],[Years of Loyalty]]&gt;=8, "Loyal", IF(customers[[#This Row],[Years of Loyalty]]=7,"Legacy", IF(customers[[#This Row],[Years of Loyalty]]&gt;=3,"Emerging", IF(customers[[#This Row],[Years of Loyalty]]&lt;3,"New"))))</f>
        <v>Emerging</v>
      </c>
    </row>
    <row r="225" spans="1:15" x14ac:dyDescent="0.25">
      <c r="A225" t="s">
        <v>435</v>
      </c>
      <c r="B225" t="s">
        <v>436</v>
      </c>
      <c r="C225" t="s">
        <v>11</v>
      </c>
      <c r="D225">
        <v>19</v>
      </c>
      <c r="E225" t="str">
        <f>IF(customers[[#This Row],[Age]]&gt;=61,"Boomer",IF(customers[[#This Row],[Age]]&gt;=44,"Gen X",IF(customers[[#This Row],[Age]]&gt;=28,"Millenials",IF(customers[[#This Row],[Age]]&lt;28,"Gen Z"))))</f>
        <v>Gen Z</v>
      </c>
      <c r="F225" t="s">
        <v>18</v>
      </c>
      <c r="G225" t="s">
        <v>19</v>
      </c>
      <c r="H225">
        <v>190286</v>
      </c>
      <c r="I225" t="str">
        <f>IF(customers[[#This Row],[Income]]&lt;=30000, "Low", IF(customers[[#This Row],[Income]]&lt;=50000,"Medium", IF(customers[[#This Row],[Income]]&lt;=100000,"High","Premium")))</f>
        <v>Premium</v>
      </c>
      <c r="J225" t="s">
        <v>20</v>
      </c>
      <c r="K225" s="1">
        <v>43918</v>
      </c>
      <c r="L225" s="1">
        <f t="shared" ca="1" si="3"/>
        <v>45908</v>
      </c>
      <c r="M225">
        <f ca="1">DATEDIF(customers[[#This Row],[Join_Date]],customers[[#This Row],[Today]],"Y")</f>
        <v>5</v>
      </c>
      <c r="N225">
        <f ca="1">DATEDIF(customers[[#This Row],[Join_Date]], customers[[#This Row],[Today]], "D")</f>
        <v>1990</v>
      </c>
      <c r="O225" s="7" t="str">
        <f ca="1">IF(customers[[#This Row],[Years of Loyalty]]&gt;=8, "Loyal", IF(customers[[#This Row],[Years of Loyalty]]=7,"Legacy", IF(customers[[#This Row],[Years of Loyalty]]&gt;=3,"Emerging", IF(customers[[#This Row],[Years of Loyalty]]&lt;3,"New"))))</f>
        <v>Emerging</v>
      </c>
    </row>
    <row r="226" spans="1:15" x14ac:dyDescent="0.25">
      <c r="A226" t="s">
        <v>441</v>
      </c>
      <c r="B226" t="s">
        <v>442</v>
      </c>
      <c r="C226" t="s">
        <v>17</v>
      </c>
      <c r="D226">
        <v>52</v>
      </c>
      <c r="E226" t="str">
        <f>IF(customers[[#This Row],[Age]]&gt;=61,"Boomer",IF(customers[[#This Row],[Age]]&gt;=44,"Gen X",IF(customers[[#This Row],[Age]]&gt;=28,"Millenials",IF(customers[[#This Row],[Age]]&lt;28,"Gen Z"))))</f>
        <v>Gen X</v>
      </c>
      <c r="F226" t="s">
        <v>34</v>
      </c>
      <c r="G226" t="s">
        <v>42</v>
      </c>
      <c r="H226">
        <v>119986</v>
      </c>
      <c r="I226" t="str">
        <f>IF(customers[[#This Row],[Income]]&lt;=30000, "Low", IF(customers[[#This Row],[Income]]&lt;=50000,"Medium", IF(customers[[#This Row],[Income]]&lt;=100000,"High","Premium")))</f>
        <v>Premium</v>
      </c>
      <c r="J226" t="s">
        <v>14</v>
      </c>
      <c r="K226" s="1">
        <v>43935</v>
      </c>
      <c r="L226" s="1">
        <f t="shared" ca="1" si="3"/>
        <v>45908</v>
      </c>
      <c r="M226">
        <f ca="1">DATEDIF(customers[[#This Row],[Join_Date]],customers[[#This Row],[Today]],"Y")</f>
        <v>5</v>
      </c>
      <c r="N226">
        <f ca="1">DATEDIF(customers[[#This Row],[Join_Date]], customers[[#This Row],[Today]], "D")</f>
        <v>1973</v>
      </c>
      <c r="O226" s="7" t="str">
        <f ca="1">IF(customers[[#This Row],[Years of Loyalty]]&gt;=8, "Loyal", IF(customers[[#This Row],[Years of Loyalty]]=7,"Legacy", IF(customers[[#This Row],[Years of Loyalty]]&gt;=3,"Emerging", IF(customers[[#This Row],[Years of Loyalty]]&lt;3,"New"))))</f>
        <v>Emerging</v>
      </c>
    </row>
    <row r="227" spans="1:15" x14ac:dyDescent="0.25">
      <c r="A227" t="s">
        <v>443</v>
      </c>
      <c r="B227" t="s">
        <v>444</v>
      </c>
      <c r="C227" t="s">
        <v>11</v>
      </c>
      <c r="D227">
        <v>40</v>
      </c>
      <c r="E227" t="str">
        <f>IF(customers[[#This Row],[Age]]&gt;=61,"Boomer",IF(customers[[#This Row],[Age]]&gt;=44,"Gen X",IF(customers[[#This Row],[Age]]&gt;=28,"Millenials",IF(customers[[#This Row],[Age]]&lt;28,"Gen Z"))))</f>
        <v>Millenials</v>
      </c>
      <c r="F227" t="s">
        <v>30</v>
      </c>
      <c r="G227" t="s">
        <v>23</v>
      </c>
      <c r="H227">
        <v>183268</v>
      </c>
      <c r="I227" t="str">
        <f>IF(customers[[#This Row],[Income]]&lt;=30000, "Low", IF(customers[[#This Row],[Income]]&lt;=50000,"Medium", IF(customers[[#This Row],[Income]]&lt;=100000,"High","Premium")))</f>
        <v>Premium</v>
      </c>
      <c r="J227" t="s">
        <v>20</v>
      </c>
      <c r="K227" s="1">
        <v>43742</v>
      </c>
      <c r="L227" s="1">
        <f t="shared" ca="1" si="3"/>
        <v>45908</v>
      </c>
      <c r="M227">
        <f ca="1">DATEDIF(customers[[#This Row],[Join_Date]],customers[[#This Row],[Today]],"Y")</f>
        <v>5</v>
      </c>
      <c r="N227">
        <f ca="1">DATEDIF(customers[[#This Row],[Join_Date]], customers[[#This Row],[Today]], "D")</f>
        <v>2166</v>
      </c>
      <c r="O227" s="7" t="str">
        <f ca="1">IF(customers[[#This Row],[Years of Loyalty]]&gt;=8, "Loyal", IF(customers[[#This Row],[Years of Loyalty]]=7,"Legacy", IF(customers[[#This Row],[Years of Loyalty]]&gt;=3,"Emerging", IF(customers[[#This Row],[Years of Loyalty]]&lt;3,"New"))))</f>
        <v>Emerging</v>
      </c>
    </row>
    <row r="228" spans="1:15" x14ac:dyDescent="0.25">
      <c r="A228" t="s">
        <v>445</v>
      </c>
      <c r="B228" t="s">
        <v>446</v>
      </c>
      <c r="C228" t="s">
        <v>11</v>
      </c>
      <c r="D228">
        <v>34</v>
      </c>
      <c r="E228" t="str">
        <f>IF(customers[[#This Row],[Age]]&gt;=61,"Boomer",IF(customers[[#This Row],[Age]]&gt;=44,"Gen X",IF(customers[[#This Row],[Age]]&gt;=28,"Millenials",IF(customers[[#This Row],[Age]]&lt;28,"Gen Z"))))</f>
        <v>Millenials</v>
      </c>
      <c r="F228" t="s">
        <v>12</v>
      </c>
      <c r="G228" t="s">
        <v>13</v>
      </c>
      <c r="H228">
        <v>148386</v>
      </c>
      <c r="I228" t="str">
        <f>IF(customers[[#This Row],[Income]]&lt;=30000, "Low", IF(customers[[#This Row],[Income]]&lt;=50000,"Medium", IF(customers[[#This Row],[Income]]&lt;=100000,"High","Premium")))</f>
        <v>Premium</v>
      </c>
      <c r="J228" t="s">
        <v>20</v>
      </c>
      <c r="K228" s="1">
        <v>43881</v>
      </c>
      <c r="L228" s="1">
        <f t="shared" ca="1" si="3"/>
        <v>45908</v>
      </c>
      <c r="M228">
        <f ca="1">DATEDIF(customers[[#This Row],[Join_Date]],customers[[#This Row],[Today]],"Y")</f>
        <v>5</v>
      </c>
      <c r="N228">
        <f ca="1">DATEDIF(customers[[#This Row],[Join_Date]], customers[[#This Row],[Today]], "D")</f>
        <v>2027</v>
      </c>
      <c r="O228" s="7" t="str">
        <f ca="1">IF(customers[[#This Row],[Years of Loyalty]]&gt;=8, "Loyal", IF(customers[[#This Row],[Years of Loyalty]]=7,"Legacy", IF(customers[[#This Row],[Years of Loyalty]]&gt;=3,"Emerging", IF(customers[[#This Row],[Years of Loyalty]]&lt;3,"New"))))</f>
        <v>Emerging</v>
      </c>
    </row>
    <row r="229" spans="1:15" x14ac:dyDescent="0.25">
      <c r="A229" t="s">
        <v>453</v>
      </c>
      <c r="B229" t="s">
        <v>454</v>
      </c>
      <c r="C229" t="s">
        <v>11</v>
      </c>
      <c r="D229">
        <v>43</v>
      </c>
      <c r="E229" t="str">
        <f>IF(customers[[#This Row],[Age]]&gt;=61,"Boomer",IF(customers[[#This Row],[Age]]&gt;=44,"Gen X",IF(customers[[#This Row],[Age]]&gt;=28,"Millenials",IF(customers[[#This Row],[Age]]&lt;28,"Gen Z"))))</f>
        <v>Millenials</v>
      </c>
      <c r="F229" t="s">
        <v>12</v>
      </c>
      <c r="G229" t="s">
        <v>19</v>
      </c>
      <c r="H229">
        <v>171054</v>
      </c>
      <c r="I229" t="str">
        <f>IF(customers[[#This Row],[Income]]&lt;=30000, "Low", IF(customers[[#This Row],[Income]]&lt;=50000,"Medium", IF(customers[[#This Row],[Income]]&lt;=100000,"High","Premium")))</f>
        <v>Premium</v>
      </c>
      <c r="J229" t="s">
        <v>14</v>
      </c>
      <c r="K229" s="1">
        <v>43877</v>
      </c>
      <c r="L229" s="1">
        <f t="shared" ca="1" si="3"/>
        <v>45908</v>
      </c>
      <c r="M229">
        <f ca="1">DATEDIF(customers[[#This Row],[Join_Date]],customers[[#This Row],[Today]],"Y")</f>
        <v>5</v>
      </c>
      <c r="N229">
        <f ca="1">DATEDIF(customers[[#This Row],[Join_Date]], customers[[#This Row],[Today]], "D")</f>
        <v>2031</v>
      </c>
      <c r="O229" s="7" t="str">
        <f ca="1">IF(customers[[#This Row],[Years of Loyalty]]&gt;=8, "Loyal", IF(customers[[#This Row],[Years of Loyalty]]=7,"Legacy", IF(customers[[#This Row],[Years of Loyalty]]&gt;=3,"Emerging", IF(customers[[#This Row],[Years of Loyalty]]&lt;3,"New"))))</f>
        <v>Emerging</v>
      </c>
    </row>
    <row r="230" spans="1:15" x14ac:dyDescent="0.25">
      <c r="A230" t="s">
        <v>461</v>
      </c>
      <c r="B230" t="s">
        <v>462</v>
      </c>
      <c r="C230" t="s">
        <v>17</v>
      </c>
      <c r="D230">
        <v>68</v>
      </c>
      <c r="E230" t="str">
        <f>IF(customers[[#This Row],[Age]]&gt;=61,"Boomer",IF(customers[[#This Row],[Age]]&gt;=44,"Gen X",IF(customers[[#This Row],[Age]]&gt;=28,"Millenials",IF(customers[[#This Row],[Age]]&lt;28,"Gen Z"))))</f>
        <v>Boomer</v>
      </c>
      <c r="F230" t="s">
        <v>12</v>
      </c>
      <c r="G230" t="s">
        <v>31</v>
      </c>
      <c r="H230">
        <v>104976</v>
      </c>
      <c r="I230" t="str">
        <f>IF(customers[[#This Row],[Income]]&lt;=30000, "Low", IF(customers[[#This Row],[Income]]&lt;=50000,"Medium", IF(customers[[#This Row],[Income]]&lt;=100000,"High","Premium")))</f>
        <v>Premium</v>
      </c>
      <c r="J230" t="s">
        <v>14</v>
      </c>
      <c r="K230" s="1">
        <v>43719</v>
      </c>
      <c r="L230" s="1">
        <f t="shared" ca="1" si="3"/>
        <v>45908</v>
      </c>
      <c r="M230">
        <f ca="1">DATEDIF(customers[[#This Row],[Join_Date]],customers[[#This Row],[Today]],"Y")</f>
        <v>5</v>
      </c>
      <c r="N230">
        <f ca="1">DATEDIF(customers[[#This Row],[Join_Date]], customers[[#This Row],[Today]], "D")</f>
        <v>2189</v>
      </c>
      <c r="O230" s="7" t="str">
        <f ca="1">IF(customers[[#This Row],[Years of Loyalty]]&gt;=8, "Loyal", IF(customers[[#This Row],[Years of Loyalty]]=7,"Legacy", IF(customers[[#This Row],[Years of Loyalty]]&gt;=3,"Emerging", IF(customers[[#This Row],[Years of Loyalty]]&lt;3,"New"))))</f>
        <v>Emerging</v>
      </c>
    </row>
    <row r="231" spans="1:15" x14ac:dyDescent="0.25">
      <c r="A231" t="s">
        <v>545</v>
      </c>
      <c r="B231" t="s">
        <v>546</v>
      </c>
      <c r="C231" t="s">
        <v>11</v>
      </c>
      <c r="D231">
        <v>66</v>
      </c>
      <c r="E231" t="str">
        <f>IF(customers[[#This Row],[Age]]&gt;=61,"Boomer",IF(customers[[#This Row],[Age]]&gt;=44,"Gen X",IF(customers[[#This Row],[Age]]&gt;=28,"Millenials",IF(customers[[#This Row],[Age]]&lt;28,"Gen Z"))))</f>
        <v>Boomer</v>
      </c>
      <c r="F231" t="s">
        <v>34</v>
      </c>
      <c r="G231" t="s">
        <v>27</v>
      </c>
      <c r="H231">
        <v>122471</v>
      </c>
      <c r="I231" t="str">
        <f>IF(customers[[#This Row],[Income]]&lt;=30000, "Low", IF(customers[[#This Row],[Income]]&lt;=50000,"Medium", IF(customers[[#This Row],[Income]]&lt;=100000,"High","Premium")))</f>
        <v>Premium</v>
      </c>
      <c r="J231" t="s">
        <v>24</v>
      </c>
      <c r="K231" s="1">
        <v>43744</v>
      </c>
      <c r="L231" s="1">
        <f t="shared" ca="1" si="3"/>
        <v>45908</v>
      </c>
      <c r="M231">
        <f ca="1">DATEDIF(customers[[#This Row],[Join_Date]],customers[[#This Row],[Today]],"Y")</f>
        <v>5</v>
      </c>
      <c r="N231">
        <f ca="1">DATEDIF(customers[[#This Row],[Join_Date]], customers[[#This Row],[Today]], "D")</f>
        <v>2164</v>
      </c>
      <c r="O231" s="7" t="str">
        <f ca="1">IF(customers[[#This Row],[Years of Loyalty]]&gt;=8, "Loyal", IF(customers[[#This Row],[Years of Loyalty]]=7,"Legacy", IF(customers[[#This Row],[Years of Loyalty]]&gt;=3,"Emerging", IF(customers[[#This Row],[Years of Loyalty]]&lt;3,"New"))))</f>
        <v>Emerging</v>
      </c>
    </row>
    <row r="232" spans="1:15" x14ac:dyDescent="0.25">
      <c r="A232" t="s">
        <v>549</v>
      </c>
      <c r="B232" t="s">
        <v>550</v>
      </c>
      <c r="C232" t="s">
        <v>11</v>
      </c>
      <c r="D232">
        <v>65</v>
      </c>
      <c r="E232" t="str">
        <f>IF(customers[[#This Row],[Age]]&gt;=61,"Boomer",IF(customers[[#This Row],[Age]]&gt;=44,"Gen X",IF(customers[[#This Row],[Age]]&gt;=28,"Millenials",IF(customers[[#This Row],[Age]]&lt;28,"Gen Z"))))</f>
        <v>Boomer</v>
      </c>
      <c r="F232" t="s">
        <v>30</v>
      </c>
      <c r="G232" t="s">
        <v>19</v>
      </c>
      <c r="H232">
        <v>181087</v>
      </c>
      <c r="I232" t="str">
        <f>IF(customers[[#This Row],[Income]]&lt;=30000, "Low", IF(customers[[#This Row],[Income]]&lt;=50000,"Medium", IF(customers[[#This Row],[Income]]&lt;=100000,"High","Premium")))</f>
        <v>Premium</v>
      </c>
      <c r="J232" t="s">
        <v>24</v>
      </c>
      <c r="K232" s="1">
        <v>43829</v>
      </c>
      <c r="L232" s="1">
        <f t="shared" ca="1" si="3"/>
        <v>45908</v>
      </c>
      <c r="M232">
        <f ca="1">DATEDIF(customers[[#This Row],[Join_Date]],customers[[#This Row],[Today]],"Y")</f>
        <v>5</v>
      </c>
      <c r="N232">
        <f ca="1">DATEDIF(customers[[#This Row],[Join_Date]], customers[[#This Row],[Today]], "D")</f>
        <v>2079</v>
      </c>
      <c r="O232" s="7" t="str">
        <f ca="1">IF(customers[[#This Row],[Years of Loyalty]]&gt;=8, "Loyal", IF(customers[[#This Row],[Years of Loyalty]]=7,"Legacy", IF(customers[[#This Row],[Years of Loyalty]]&gt;=3,"Emerging", IF(customers[[#This Row],[Years of Loyalty]]&lt;3,"New"))))</f>
        <v>Emerging</v>
      </c>
    </row>
    <row r="233" spans="1:15" x14ac:dyDescent="0.25">
      <c r="A233" t="s">
        <v>559</v>
      </c>
      <c r="B233" t="s">
        <v>560</v>
      </c>
      <c r="C233" t="s">
        <v>17</v>
      </c>
      <c r="D233">
        <v>66</v>
      </c>
      <c r="E233" t="str">
        <f>IF(customers[[#This Row],[Age]]&gt;=61,"Boomer",IF(customers[[#This Row],[Age]]&gt;=44,"Gen X",IF(customers[[#This Row],[Age]]&gt;=28,"Millenials",IF(customers[[#This Row],[Age]]&lt;28,"Gen Z"))))</f>
        <v>Boomer</v>
      </c>
      <c r="F233" t="s">
        <v>18</v>
      </c>
      <c r="G233" t="s">
        <v>27</v>
      </c>
      <c r="H233">
        <v>177215</v>
      </c>
      <c r="I233" t="str">
        <f>IF(customers[[#This Row],[Income]]&lt;=30000, "Low", IF(customers[[#This Row],[Income]]&lt;=50000,"Medium", IF(customers[[#This Row],[Income]]&lt;=100000,"High","Premium")))</f>
        <v>Premium</v>
      </c>
      <c r="J233" t="s">
        <v>14</v>
      </c>
      <c r="K233" s="1">
        <v>43819</v>
      </c>
      <c r="L233" s="1">
        <f t="shared" ca="1" si="3"/>
        <v>45908</v>
      </c>
      <c r="M233">
        <f ca="1">DATEDIF(customers[[#This Row],[Join_Date]],customers[[#This Row],[Today]],"Y")</f>
        <v>5</v>
      </c>
      <c r="N233">
        <f ca="1">DATEDIF(customers[[#This Row],[Join_Date]], customers[[#This Row],[Today]], "D")</f>
        <v>2089</v>
      </c>
      <c r="O233" s="7" t="str">
        <f ca="1">IF(customers[[#This Row],[Years of Loyalty]]&gt;=8, "Loyal", IF(customers[[#This Row],[Years of Loyalty]]=7,"Legacy", IF(customers[[#This Row],[Years of Loyalty]]&gt;=3,"Emerging", IF(customers[[#This Row],[Years of Loyalty]]&lt;3,"New"))))</f>
        <v>Emerging</v>
      </c>
    </row>
    <row r="234" spans="1:15" x14ac:dyDescent="0.25">
      <c r="A234" t="s">
        <v>567</v>
      </c>
      <c r="B234" t="s">
        <v>568</v>
      </c>
      <c r="C234" t="s">
        <v>17</v>
      </c>
      <c r="D234">
        <v>36</v>
      </c>
      <c r="E234" t="str">
        <f>IF(customers[[#This Row],[Age]]&gt;=61,"Boomer",IF(customers[[#This Row],[Age]]&gt;=44,"Gen X",IF(customers[[#This Row],[Age]]&gt;=28,"Millenials",IF(customers[[#This Row],[Age]]&lt;28,"Gen Z"))))</f>
        <v>Millenials</v>
      </c>
      <c r="F234" t="s">
        <v>30</v>
      </c>
      <c r="G234" t="s">
        <v>19</v>
      </c>
      <c r="H234">
        <v>84288</v>
      </c>
      <c r="I234" t="str">
        <f>IF(customers[[#This Row],[Income]]&lt;=30000, "Low", IF(customers[[#This Row],[Income]]&lt;=50000,"Medium", IF(customers[[#This Row],[Income]]&lt;=100000,"High","Premium")))</f>
        <v>High</v>
      </c>
      <c r="J234" t="s">
        <v>20</v>
      </c>
      <c r="K234" s="1">
        <v>43890</v>
      </c>
      <c r="L234" s="1">
        <f t="shared" ca="1" si="3"/>
        <v>45908</v>
      </c>
      <c r="M234">
        <f ca="1">DATEDIF(customers[[#This Row],[Join_Date]],customers[[#This Row],[Today]],"Y")</f>
        <v>5</v>
      </c>
      <c r="N234">
        <f ca="1">DATEDIF(customers[[#This Row],[Join_Date]], customers[[#This Row],[Today]], "D")</f>
        <v>2018</v>
      </c>
      <c r="O234" s="7" t="str">
        <f ca="1">IF(customers[[#This Row],[Years of Loyalty]]&gt;=8, "Loyal", IF(customers[[#This Row],[Years of Loyalty]]=7,"Legacy", IF(customers[[#This Row],[Years of Loyalty]]&gt;=3,"Emerging", IF(customers[[#This Row],[Years of Loyalty]]&lt;3,"New"))))</f>
        <v>Emerging</v>
      </c>
    </row>
    <row r="235" spans="1:15" x14ac:dyDescent="0.25">
      <c r="A235" t="s">
        <v>569</v>
      </c>
      <c r="B235" t="s">
        <v>570</v>
      </c>
      <c r="C235" t="s">
        <v>17</v>
      </c>
      <c r="D235">
        <v>29</v>
      </c>
      <c r="E235" t="str">
        <f>IF(customers[[#This Row],[Age]]&gt;=61,"Boomer",IF(customers[[#This Row],[Age]]&gt;=44,"Gen X",IF(customers[[#This Row],[Age]]&gt;=28,"Millenials",IF(customers[[#This Row],[Age]]&lt;28,"Gen Z"))))</f>
        <v>Millenials</v>
      </c>
      <c r="F235" t="s">
        <v>30</v>
      </c>
      <c r="G235" t="s">
        <v>42</v>
      </c>
      <c r="H235">
        <v>71195</v>
      </c>
      <c r="I235" t="str">
        <f>IF(customers[[#This Row],[Income]]&lt;=30000, "Low", IF(customers[[#This Row],[Income]]&lt;=50000,"Medium", IF(customers[[#This Row],[Income]]&lt;=100000,"High","Premium")))</f>
        <v>High</v>
      </c>
      <c r="J235" t="s">
        <v>14</v>
      </c>
      <c r="K235" s="1">
        <v>44008</v>
      </c>
      <c r="L235" s="1">
        <f t="shared" ca="1" si="3"/>
        <v>45908</v>
      </c>
      <c r="M235">
        <f ca="1">DATEDIF(customers[[#This Row],[Join_Date]],customers[[#This Row],[Today]],"Y")</f>
        <v>5</v>
      </c>
      <c r="N235">
        <f ca="1">DATEDIF(customers[[#This Row],[Join_Date]], customers[[#This Row],[Today]], "D")</f>
        <v>1900</v>
      </c>
      <c r="O235" s="7" t="str">
        <f ca="1">IF(customers[[#This Row],[Years of Loyalty]]&gt;=8, "Loyal", IF(customers[[#This Row],[Years of Loyalty]]=7,"Legacy", IF(customers[[#This Row],[Years of Loyalty]]&gt;=3,"Emerging", IF(customers[[#This Row],[Years of Loyalty]]&lt;3,"New"))))</f>
        <v>Emerging</v>
      </c>
    </row>
    <row r="236" spans="1:15" x14ac:dyDescent="0.25">
      <c r="A236" t="s">
        <v>573</v>
      </c>
      <c r="B236" t="s">
        <v>574</v>
      </c>
      <c r="C236" t="s">
        <v>11</v>
      </c>
      <c r="D236">
        <v>24</v>
      </c>
      <c r="E236" t="str">
        <f>IF(customers[[#This Row],[Age]]&gt;=61,"Boomer",IF(customers[[#This Row],[Age]]&gt;=44,"Gen X",IF(customers[[#This Row],[Age]]&gt;=28,"Millenials",IF(customers[[#This Row],[Age]]&lt;28,"Gen Z"))))</f>
        <v>Gen Z</v>
      </c>
      <c r="F236" t="s">
        <v>34</v>
      </c>
      <c r="G236" t="s">
        <v>23</v>
      </c>
      <c r="H236">
        <v>50087</v>
      </c>
      <c r="I236" t="str">
        <f>IF(customers[[#This Row],[Income]]&lt;=30000, "Low", IF(customers[[#This Row],[Income]]&lt;=50000,"Medium", IF(customers[[#This Row],[Income]]&lt;=100000,"High","Premium")))</f>
        <v>High</v>
      </c>
      <c r="J236" t="s">
        <v>20</v>
      </c>
      <c r="K236" s="1">
        <v>43775</v>
      </c>
      <c r="L236" s="1">
        <f t="shared" ca="1" si="3"/>
        <v>45908</v>
      </c>
      <c r="M236">
        <f ca="1">DATEDIF(customers[[#This Row],[Join_Date]],customers[[#This Row],[Today]],"Y")</f>
        <v>5</v>
      </c>
      <c r="N236">
        <f ca="1">DATEDIF(customers[[#This Row],[Join_Date]], customers[[#This Row],[Today]], "D")</f>
        <v>2133</v>
      </c>
      <c r="O236" s="7" t="str">
        <f ca="1">IF(customers[[#This Row],[Years of Loyalty]]&gt;=8, "Loyal", IF(customers[[#This Row],[Years of Loyalty]]=7,"Legacy", IF(customers[[#This Row],[Years of Loyalty]]&gt;=3,"Emerging", IF(customers[[#This Row],[Years of Loyalty]]&lt;3,"New"))))</f>
        <v>Emerging</v>
      </c>
    </row>
    <row r="237" spans="1:15" x14ac:dyDescent="0.25">
      <c r="A237" t="s">
        <v>595</v>
      </c>
      <c r="B237" t="s">
        <v>596</v>
      </c>
      <c r="C237" t="s">
        <v>11</v>
      </c>
      <c r="D237">
        <v>29</v>
      </c>
      <c r="E237" t="str">
        <f>IF(customers[[#This Row],[Age]]&gt;=61,"Boomer",IF(customers[[#This Row],[Age]]&gt;=44,"Gen X",IF(customers[[#This Row],[Age]]&gt;=28,"Millenials",IF(customers[[#This Row],[Age]]&lt;28,"Gen Z"))))</f>
        <v>Millenials</v>
      </c>
      <c r="F237" t="s">
        <v>30</v>
      </c>
      <c r="G237" t="s">
        <v>37</v>
      </c>
      <c r="H237">
        <v>94441</v>
      </c>
      <c r="I237" t="str">
        <f>IF(customers[[#This Row],[Income]]&lt;=30000, "Low", IF(customers[[#This Row],[Income]]&lt;=50000,"Medium", IF(customers[[#This Row],[Income]]&lt;=100000,"High","Premium")))</f>
        <v>High</v>
      </c>
      <c r="J237" t="s">
        <v>14</v>
      </c>
      <c r="K237" s="1">
        <v>43856</v>
      </c>
      <c r="L237" s="1">
        <f t="shared" ca="1" si="3"/>
        <v>45908</v>
      </c>
      <c r="M237">
        <f ca="1">DATEDIF(customers[[#This Row],[Join_Date]],customers[[#This Row],[Today]],"Y")</f>
        <v>5</v>
      </c>
      <c r="N237">
        <f ca="1">DATEDIF(customers[[#This Row],[Join_Date]], customers[[#This Row],[Today]], "D")</f>
        <v>2052</v>
      </c>
      <c r="O237" s="7" t="str">
        <f ca="1">IF(customers[[#This Row],[Years of Loyalty]]&gt;=8, "Loyal", IF(customers[[#This Row],[Years of Loyalty]]=7,"Legacy", IF(customers[[#This Row],[Years of Loyalty]]&gt;=3,"Emerging", IF(customers[[#This Row],[Years of Loyalty]]&lt;3,"New"))))</f>
        <v>Emerging</v>
      </c>
    </row>
    <row r="238" spans="1:15" x14ac:dyDescent="0.25">
      <c r="A238" t="s">
        <v>647</v>
      </c>
      <c r="B238" t="s">
        <v>648</v>
      </c>
      <c r="C238" t="s">
        <v>11</v>
      </c>
      <c r="D238">
        <v>27</v>
      </c>
      <c r="E238" t="str">
        <f>IF(customers[[#This Row],[Age]]&gt;=61,"Boomer",IF(customers[[#This Row],[Age]]&gt;=44,"Gen X",IF(customers[[#This Row],[Age]]&gt;=28,"Millenials",IF(customers[[#This Row],[Age]]&lt;28,"Gen Z"))))</f>
        <v>Gen Z</v>
      </c>
      <c r="F238" t="s">
        <v>34</v>
      </c>
      <c r="G238" t="s">
        <v>19</v>
      </c>
      <c r="H238">
        <v>137832</v>
      </c>
      <c r="I238" t="str">
        <f>IF(customers[[#This Row],[Income]]&lt;=30000, "Low", IF(customers[[#This Row],[Income]]&lt;=50000,"Medium", IF(customers[[#This Row],[Income]]&lt;=100000,"High","Premium")))</f>
        <v>Premium</v>
      </c>
      <c r="J238" t="s">
        <v>14</v>
      </c>
      <c r="K238" s="1">
        <v>43767</v>
      </c>
      <c r="L238" s="1">
        <f t="shared" ca="1" si="3"/>
        <v>45908</v>
      </c>
      <c r="M238">
        <f ca="1">DATEDIF(customers[[#This Row],[Join_Date]],customers[[#This Row],[Today]],"Y")</f>
        <v>5</v>
      </c>
      <c r="N238">
        <f ca="1">DATEDIF(customers[[#This Row],[Join_Date]], customers[[#This Row],[Today]], "D")</f>
        <v>2141</v>
      </c>
      <c r="O238" s="7" t="str">
        <f ca="1">IF(customers[[#This Row],[Years of Loyalty]]&gt;=8, "Loyal", IF(customers[[#This Row],[Years of Loyalty]]=7,"Legacy", IF(customers[[#This Row],[Years of Loyalty]]&gt;=3,"Emerging", IF(customers[[#This Row],[Years of Loyalty]]&lt;3,"New"))))</f>
        <v>Emerging</v>
      </c>
    </row>
    <row r="239" spans="1:15" x14ac:dyDescent="0.25">
      <c r="A239" t="s">
        <v>675</v>
      </c>
      <c r="B239" t="s">
        <v>676</v>
      </c>
      <c r="C239" t="s">
        <v>17</v>
      </c>
      <c r="D239">
        <v>46</v>
      </c>
      <c r="E239" t="str">
        <f>IF(customers[[#This Row],[Age]]&gt;=61,"Boomer",IF(customers[[#This Row],[Age]]&gt;=44,"Gen X",IF(customers[[#This Row],[Age]]&gt;=28,"Millenials",IF(customers[[#This Row],[Age]]&lt;28,"Gen Z"))))</f>
        <v>Gen X</v>
      </c>
      <c r="F239" t="s">
        <v>34</v>
      </c>
      <c r="G239" t="s">
        <v>19</v>
      </c>
      <c r="H239">
        <v>120734</v>
      </c>
      <c r="I239" t="str">
        <f>IF(customers[[#This Row],[Income]]&lt;=30000, "Low", IF(customers[[#This Row],[Income]]&lt;=50000,"Medium", IF(customers[[#This Row],[Income]]&lt;=100000,"High","Premium")))</f>
        <v>Premium</v>
      </c>
      <c r="J239" t="s">
        <v>14</v>
      </c>
      <c r="K239" s="1">
        <v>43847</v>
      </c>
      <c r="L239" s="1">
        <f t="shared" ca="1" si="3"/>
        <v>45908</v>
      </c>
      <c r="M239">
        <f ca="1">DATEDIF(customers[[#This Row],[Join_Date]],customers[[#This Row],[Today]],"Y")</f>
        <v>5</v>
      </c>
      <c r="N239">
        <f ca="1">DATEDIF(customers[[#This Row],[Join_Date]], customers[[#This Row],[Today]], "D")</f>
        <v>2061</v>
      </c>
      <c r="O239" s="7" t="str">
        <f ca="1">IF(customers[[#This Row],[Years of Loyalty]]&gt;=8, "Loyal", IF(customers[[#This Row],[Years of Loyalty]]=7,"Legacy", IF(customers[[#This Row],[Years of Loyalty]]&gt;=3,"Emerging", IF(customers[[#This Row],[Years of Loyalty]]&lt;3,"New"))))</f>
        <v>Emerging</v>
      </c>
    </row>
    <row r="240" spans="1:15" x14ac:dyDescent="0.25">
      <c r="A240" t="s">
        <v>685</v>
      </c>
      <c r="B240" t="s">
        <v>686</v>
      </c>
      <c r="C240" t="s">
        <v>11</v>
      </c>
      <c r="D240">
        <v>65</v>
      </c>
      <c r="E240" t="str">
        <f>IF(customers[[#This Row],[Age]]&gt;=61,"Boomer",IF(customers[[#This Row],[Age]]&gt;=44,"Gen X",IF(customers[[#This Row],[Age]]&gt;=28,"Millenials",IF(customers[[#This Row],[Age]]&lt;28,"Gen Z"))))</f>
        <v>Boomer</v>
      </c>
      <c r="F240" t="s">
        <v>34</v>
      </c>
      <c r="G240" t="s">
        <v>19</v>
      </c>
      <c r="H240">
        <v>179033</v>
      </c>
      <c r="I240" t="str">
        <f>IF(customers[[#This Row],[Income]]&lt;=30000, "Low", IF(customers[[#This Row],[Income]]&lt;=50000,"Medium", IF(customers[[#This Row],[Income]]&lt;=100000,"High","Premium")))</f>
        <v>Premium</v>
      </c>
      <c r="J240" t="s">
        <v>14</v>
      </c>
      <c r="K240" s="1">
        <v>43776</v>
      </c>
      <c r="L240" s="1">
        <f t="shared" ca="1" si="3"/>
        <v>45908</v>
      </c>
      <c r="M240">
        <f ca="1">DATEDIF(customers[[#This Row],[Join_Date]],customers[[#This Row],[Today]],"Y")</f>
        <v>5</v>
      </c>
      <c r="N240">
        <f ca="1">DATEDIF(customers[[#This Row],[Join_Date]], customers[[#This Row],[Today]], "D")</f>
        <v>2132</v>
      </c>
      <c r="O240" s="7" t="str">
        <f ca="1">IF(customers[[#This Row],[Years of Loyalty]]&gt;=8, "Loyal", IF(customers[[#This Row],[Years of Loyalty]]=7,"Legacy", IF(customers[[#This Row],[Years of Loyalty]]&gt;=3,"Emerging", IF(customers[[#This Row],[Years of Loyalty]]&lt;3,"New"))))</f>
        <v>Emerging</v>
      </c>
    </row>
    <row r="241" spans="1:15" x14ac:dyDescent="0.25">
      <c r="A241" t="s">
        <v>727</v>
      </c>
      <c r="B241" t="s">
        <v>728</v>
      </c>
      <c r="C241" t="s">
        <v>11</v>
      </c>
      <c r="D241">
        <v>56</v>
      </c>
      <c r="E241" t="str">
        <f>IF(customers[[#This Row],[Age]]&gt;=61,"Boomer",IF(customers[[#This Row],[Age]]&gt;=44,"Gen X",IF(customers[[#This Row],[Age]]&gt;=28,"Millenials",IF(customers[[#This Row],[Age]]&lt;28,"Gen Z"))))</f>
        <v>Gen X</v>
      </c>
      <c r="F241" t="s">
        <v>12</v>
      </c>
      <c r="G241" t="s">
        <v>42</v>
      </c>
      <c r="H241">
        <v>130198</v>
      </c>
      <c r="I241" t="str">
        <f>IF(customers[[#This Row],[Income]]&lt;=30000, "Low", IF(customers[[#This Row],[Income]]&lt;=50000,"Medium", IF(customers[[#This Row],[Income]]&lt;=100000,"High","Premium")))</f>
        <v>Premium</v>
      </c>
      <c r="J241" t="s">
        <v>14</v>
      </c>
      <c r="K241" s="1">
        <v>43973</v>
      </c>
      <c r="L241" s="1">
        <f t="shared" ca="1" si="3"/>
        <v>45908</v>
      </c>
      <c r="M241">
        <f ca="1">DATEDIF(customers[[#This Row],[Join_Date]],customers[[#This Row],[Today]],"Y")</f>
        <v>5</v>
      </c>
      <c r="N241">
        <f ca="1">DATEDIF(customers[[#This Row],[Join_Date]], customers[[#This Row],[Today]], "D")</f>
        <v>1935</v>
      </c>
      <c r="O241" s="7" t="str">
        <f ca="1">IF(customers[[#This Row],[Years of Loyalty]]&gt;=8, "Loyal", IF(customers[[#This Row],[Years of Loyalty]]=7,"Legacy", IF(customers[[#This Row],[Years of Loyalty]]&gt;=3,"Emerging", IF(customers[[#This Row],[Years of Loyalty]]&lt;3,"New"))))</f>
        <v>Emerging</v>
      </c>
    </row>
    <row r="242" spans="1:15" x14ac:dyDescent="0.25">
      <c r="A242" t="s">
        <v>729</v>
      </c>
      <c r="B242" t="s">
        <v>730</v>
      </c>
      <c r="C242" t="s">
        <v>11</v>
      </c>
      <c r="D242">
        <v>20</v>
      </c>
      <c r="E242" t="str">
        <f>IF(customers[[#This Row],[Age]]&gt;=61,"Boomer",IF(customers[[#This Row],[Age]]&gt;=44,"Gen X",IF(customers[[#This Row],[Age]]&gt;=28,"Millenials",IF(customers[[#This Row],[Age]]&lt;28,"Gen Z"))))</f>
        <v>Gen Z</v>
      </c>
      <c r="F242" t="s">
        <v>12</v>
      </c>
      <c r="G242" t="s">
        <v>13</v>
      </c>
      <c r="H242">
        <v>22356</v>
      </c>
      <c r="I242" t="str">
        <f>IF(customers[[#This Row],[Income]]&lt;=30000, "Low", IF(customers[[#This Row],[Income]]&lt;=50000,"Medium", IF(customers[[#This Row],[Income]]&lt;=100000,"High","Premium")))</f>
        <v>Low</v>
      </c>
      <c r="J242" t="s">
        <v>14</v>
      </c>
      <c r="K242" s="1">
        <v>43727</v>
      </c>
      <c r="L242" s="1">
        <f t="shared" ca="1" si="3"/>
        <v>45908</v>
      </c>
      <c r="M242">
        <f ca="1">DATEDIF(customers[[#This Row],[Join_Date]],customers[[#This Row],[Today]],"Y")</f>
        <v>5</v>
      </c>
      <c r="N242">
        <f ca="1">DATEDIF(customers[[#This Row],[Join_Date]], customers[[#This Row],[Today]], "D")</f>
        <v>2181</v>
      </c>
      <c r="O242" s="7" t="str">
        <f ca="1">IF(customers[[#This Row],[Years of Loyalty]]&gt;=8, "Loyal", IF(customers[[#This Row],[Years of Loyalty]]=7,"Legacy", IF(customers[[#This Row],[Years of Loyalty]]&gt;=3,"Emerging", IF(customers[[#This Row],[Years of Loyalty]]&lt;3,"New"))))</f>
        <v>Emerging</v>
      </c>
    </row>
    <row r="243" spans="1:15" x14ac:dyDescent="0.25">
      <c r="A243" t="s">
        <v>731</v>
      </c>
      <c r="B243" t="s">
        <v>732</v>
      </c>
      <c r="C243" t="s">
        <v>17</v>
      </c>
      <c r="D243">
        <v>62</v>
      </c>
      <c r="E243" t="str">
        <f>IF(customers[[#This Row],[Age]]&gt;=61,"Boomer",IF(customers[[#This Row],[Age]]&gt;=44,"Gen X",IF(customers[[#This Row],[Age]]&gt;=28,"Millenials",IF(customers[[#This Row],[Age]]&lt;28,"Gen Z"))))</f>
        <v>Boomer</v>
      </c>
      <c r="F243" t="s">
        <v>34</v>
      </c>
      <c r="G243" t="s">
        <v>13</v>
      </c>
      <c r="H243">
        <v>90326</v>
      </c>
      <c r="I243" t="str">
        <f>IF(customers[[#This Row],[Income]]&lt;=30000, "Low", IF(customers[[#This Row],[Income]]&lt;=50000,"Medium", IF(customers[[#This Row],[Income]]&lt;=100000,"High","Premium")))</f>
        <v>High</v>
      </c>
      <c r="J243" t="s">
        <v>20</v>
      </c>
      <c r="K243" s="1">
        <v>43758</v>
      </c>
      <c r="L243" s="1">
        <f t="shared" ca="1" si="3"/>
        <v>45908</v>
      </c>
      <c r="M243">
        <f ca="1">DATEDIF(customers[[#This Row],[Join_Date]],customers[[#This Row],[Today]],"Y")</f>
        <v>5</v>
      </c>
      <c r="N243">
        <f ca="1">DATEDIF(customers[[#This Row],[Join_Date]], customers[[#This Row],[Today]], "D")</f>
        <v>2150</v>
      </c>
      <c r="O243" s="7" t="str">
        <f ca="1">IF(customers[[#This Row],[Years of Loyalty]]&gt;=8, "Loyal", IF(customers[[#This Row],[Years of Loyalty]]=7,"Legacy", IF(customers[[#This Row],[Years of Loyalty]]&gt;=3,"Emerging", IF(customers[[#This Row],[Years of Loyalty]]&lt;3,"New"))))</f>
        <v>Emerging</v>
      </c>
    </row>
    <row r="244" spans="1:15" x14ac:dyDescent="0.25">
      <c r="A244" t="s">
        <v>733</v>
      </c>
      <c r="B244" t="s">
        <v>734</v>
      </c>
      <c r="C244" t="s">
        <v>17</v>
      </c>
      <c r="D244">
        <v>30</v>
      </c>
      <c r="E244" t="str">
        <f>IF(customers[[#This Row],[Age]]&gt;=61,"Boomer",IF(customers[[#This Row],[Age]]&gt;=44,"Gen X",IF(customers[[#This Row],[Age]]&gt;=28,"Millenials",IF(customers[[#This Row],[Age]]&lt;28,"Gen Z"))))</f>
        <v>Millenials</v>
      </c>
      <c r="F244" t="s">
        <v>30</v>
      </c>
      <c r="G244" t="s">
        <v>23</v>
      </c>
      <c r="H244">
        <v>112447</v>
      </c>
      <c r="I244" t="str">
        <f>IF(customers[[#This Row],[Income]]&lt;=30000, "Low", IF(customers[[#This Row],[Income]]&lt;=50000,"Medium", IF(customers[[#This Row],[Income]]&lt;=100000,"High","Premium")))</f>
        <v>Premium</v>
      </c>
      <c r="J244" t="s">
        <v>14</v>
      </c>
      <c r="K244" s="1">
        <v>43847</v>
      </c>
      <c r="L244" s="1">
        <f t="shared" ca="1" si="3"/>
        <v>45908</v>
      </c>
      <c r="M244">
        <f ca="1">DATEDIF(customers[[#This Row],[Join_Date]],customers[[#This Row],[Today]],"Y")</f>
        <v>5</v>
      </c>
      <c r="N244">
        <f ca="1">DATEDIF(customers[[#This Row],[Join_Date]], customers[[#This Row],[Today]], "D")</f>
        <v>2061</v>
      </c>
      <c r="O244" s="7" t="str">
        <f ca="1">IF(customers[[#This Row],[Years of Loyalty]]&gt;=8, "Loyal", IF(customers[[#This Row],[Years of Loyalty]]=7,"Legacy", IF(customers[[#This Row],[Years of Loyalty]]&gt;=3,"Emerging", IF(customers[[#This Row],[Years of Loyalty]]&lt;3,"New"))))</f>
        <v>Emerging</v>
      </c>
    </row>
    <row r="245" spans="1:15" x14ac:dyDescent="0.25">
      <c r="A245" t="s">
        <v>755</v>
      </c>
      <c r="B245" t="s">
        <v>756</v>
      </c>
      <c r="C245" t="s">
        <v>11</v>
      </c>
      <c r="D245">
        <v>45</v>
      </c>
      <c r="E245" t="str">
        <f>IF(customers[[#This Row],[Age]]&gt;=61,"Boomer",IF(customers[[#This Row],[Age]]&gt;=44,"Gen X",IF(customers[[#This Row],[Age]]&gt;=28,"Millenials",IF(customers[[#This Row],[Age]]&lt;28,"Gen Z"))))</f>
        <v>Gen X</v>
      </c>
      <c r="F245" t="s">
        <v>18</v>
      </c>
      <c r="G245" t="s">
        <v>19</v>
      </c>
      <c r="H245">
        <v>36309</v>
      </c>
      <c r="I245" t="str">
        <f>IF(customers[[#This Row],[Income]]&lt;=30000, "Low", IF(customers[[#This Row],[Income]]&lt;=50000,"Medium", IF(customers[[#This Row],[Income]]&lt;=100000,"High","Premium")))</f>
        <v>Medium</v>
      </c>
      <c r="J245" t="s">
        <v>14</v>
      </c>
      <c r="K245" s="1">
        <v>43773</v>
      </c>
      <c r="L245" s="1">
        <f t="shared" ca="1" si="3"/>
        <v>45908</v>
      </c>
      <c r="M245">
        <f ca="1">DATEDIF(customers[[#This Row],[Join_Date]],customers[[#This Row],[Today]],"Y")</f>
        <v>5</v>
      </c>
      <c r="N245">
        <f ca="1">DATEDIF(customers[[#This Row],[Join_Date]], customers[[#This Row],[Today]], "D")</f>
        <v>2135</v>
      </c>
      <c r="O245" s="7" t="str">
        <f ca="1">IF(customers[[#This Row],[Years of Loyalty]]&gt;=8, "Loyal", IF(customers[[#This Row],[Years of Loyalty]]=7,"Legacy", IF(customers[[#This Row],[Years of Loyalty]]&gt;=3,"Emerging", IF(customers[[#This Row],[Years of Loyalty]]&lt;3,"New"))))</f>
        <v>Emerging</v>
      </c>
    </row>
    <row r="246" spans="1:15" x14ac:dyDescent="0.25">
      <c r="A246" t="s">
        <v>757</v>
      </c>
      <c r="B246" t="s">
        <v>758</v>
      </c>
      <c r="C246" t="s">
        <v>17</v>
      </c>
      <c r="D246">
        <v>74</v>
      </c>
      <c r="E246" t="str">
        <f>IF(customers[[#This Row],[Age]]&gt;=61,"Boomer",IF(customers[[#This Row],[Age]]&gt;=44,"Gen X",IF(customers[[#This Row],[Age]]&gt;=28,"Millenials",IF(customers[[#This Row],[Age]]&lt;28,"Gen Z"))))</f>
        <v>Boomer</v>
      </c>
      <c r="F246" t="s">
        <v>12</v>
      </c>
      <c r="G246" t="s">
        <v>13</v>
      </c>
      <c r="H246">
        <v>75230</v>
      </c>
      <c r="I246" t="str">
        <f>IF(customers[[#This Row],[Income]]&lt;=30000, "Low", IF(customers[[#This Row],[Income]]&lt;=50000,"Medium", IF(customers[[#This Row],[Income]]&lt;=100000,"High","Premium")))</f>
        <v>High</v>
      </c>
      <c r="J246" t="s">
        <v>14</v>
      </c>
      <c r="K246" s="1">
        <v>43795</v>
      </c>
      <c r="L246" s="1">
        <f t="shared" ca="1" si="3"/>
        <v>45908</v>
      </c>
      <c r="M246">
        <f ca="1">DATEDIF(customers[[#This Row],[Join_Date]],customers[[#This Row],[Today]],"Y")</f>
        <v>5</v>
      </c>
      <c r="N246">
        <f ca="1">DATEDIF(customers[[#This Row],[Join_Date]], customers[[#This Row],[Today]], "D")</f>
        <v>2113</v>
      </c>
      <c r="O246" s="7" t="str">
        <f ca="1">IF(customers[[#This Row],[Years of Loyalty]]&gt;=8, "Loyal", IF(customers[[#This Row],[Years of Loyalty]]=7,"Legacy", IF(customers[[#This Row],[Years of Loyalty]]&gt;=3,"Emerging", IF(customers[[#This Row],[Years of Loyalty]]&lt;3,"New"))))</f>
        <v>Emerging</v>
      </c>
    </row>
    <row r="247" spans="1:15" x14ac:dyDescent="0.25">
      <c r="A247" t="s">
        <v>759</v>
      </c>
      <c r="B247" t="s">
        <v>760</v>
      </c>
      <c r="C247" t="s">
        <v>17</v>
      </c>
      <c r="D247">
        <v>66</v>
      </c>
      <c r="E247" t="str">
        <f>IF(customers[[#This Row],[Age]]&gt;=61,"Boomer",IF(customers[[#This Row],[Age]]&gt;=44,"Gen X",IF(customers[[#This Row],[Age]]&gt;=28,"Millenials",IF(customers[[#This Row],[Age]]&lt;28,"Gen Z"))))</f>
        <v>Boomer</v>
      </c>
      <c r="F247" t="s">
        <v>30</v>
      </c>
      <c r="G247" t="s">
        <v>13</v>
      </c>
      <c r="H247">
        <v>131822</v>
      </c>
      <c r="I247" t="str">
        <f>IF(customers[[#This Row],[Income]]&lt;=30000, "Low", IF(customers[[#This Row],[Income]]&lt;=50000,"Medium", IF(customers[[#This Row],[Income]]&lt;=100000,"High","Premium")))</f>
        <v>Premium</v>
      </c>
      <c r="J247" t="s">
        <v>20</v>
      </c>
      <c r="K247" s="1">
        <v>43811</v>
      </c>
      <c r="L247" s="1">
        <f t="shared" ca="1" si="3"/>
        <v>45908</v>
      </c>
      <c r="M247">
        <f ca="1">DATEDIF(customers[[#This Row],[Join_Date]],customers[[#This Row],[Today]],"Y")</f>
        <v>5</v>
      </c>
      <c r="N247">
        <f ca="1">DATEDIF(customers[[#This Row],[Join_Date]], customers[[#This Row],[Today]], "D")</f>
        <v>2097</v>
      </c>
      <c r="O247" s="7" t="str">
        <f ca="1">IF(customers[[#This Row],[Years of Loyalty]]&gt;=8, "Loyal", IF(customers[[#This Row],[Years of Loyalty]]=7,"Legacy", IF(customers[[#This Row],[Years of Loyalty]]&gt;=3,"Emerging", IF(customers[[#This Row],[Years of Loyalty]]&lt;3,"New"))))</f>
        <v>Emerging</v>
      </c>
    </row>
    <row r="248" spans="1:15" x14ac:dyDescent="0.25">
      <c r="A248" t="s">
        <v>771</v>
      </c>
      <c r="B248" t="s">
        <v>772</v>
      </c>
      <c r="C248" t="s">
        <v>17</v>
      </c>
      <c r="D248">
        <v>23</v>
      </c>
      <c r="E248" t="str">
        <f>IF(customers[[#This Row],[Age]]&gt;=61,"Boomer",IF(customers[[#This Row],[Age]]&gt;=44,"Gen X",IF(customers[[#This Row],[Age]]&gt;=28,"Millenials",IF(customers[[#This Row],[Age]]&lt;28,"Gen Z"))))</f>
        <v>Gen Z</v>
      </c>
      <c r="F248" t="s">
        <v>30</v>
      </c>
      <c r="G248" t="s">
        <v>42</v>
      </c>
      <c r="H248">
        <v>198980</v>
      </c>
      <c r="I248" t="str">
        <f>IF(customers[[#This Row],[Income]]&lt;=30000, "Low", IF(customers[[#This Row],[Income]]&lt;=50000,"Medium", IF(customers[[#This Row],[Income]]&lt;=100000,"High","Premium")))</f>
        <v>Premium</v>
      </c>
      <c r="J248" t="s">
        <v>20</v>
      </c>
      <c r="K248" s="1">
        <v>43750</v>
      </c>
      <c r="L248" s="1">
        <f t="shared" ca="1" si="3"/>
        <v>45908</v>
      </c>
      <c r="M248">
        <f ca="1">DATEDIF(customers[[#This Row],[Join_Date]],customers[[#This Row],[Today]],"Y")</f>
        <v>5</v>
      </c>
      <c r="N248">
        <f ca="1">DATEDIF(customers[[#This Row],[Join_Date]], customers[[#This Row],[Today]], "D")</f>
        <v>2158</v>
      </c>
      <c r="O248" s="7" t="str">
        <f ca="1">IF(customers[[#This Row],[Years of Loyalty]]&gt;=8, "Loyal", IF(customers[[#This Row],[Years of Loyalty]]=7,"Legacy", IF(customers[[#This Row],[Years of Loyalty]]&gt;=3,"Emerging", IF(customers[[#This Row],[Years of Loyalty]]&lt;3,"New"))))</f>
        <v>Emerging</v>
      </c>
    </row>
    <row r="249" spans="1:15" x14ac:dyDescent="0.25">
      <c r="A249" t="s">
        <v>787</v>
      </c>
      <c r="B249" t="s">
        <v>788</v>
      </c>
      <c r="C249" t="s">
        <v>17</v>
      </c>
      <c r="D249">
        <v>71</v>
      </c>
      <c r="E249" t="str">
        <f>IF(customers[[#This Row],[Age]]&gt;=61,"Boomer",IF(customers[[#This Row],[Age]]&gt;=44,"Gen X",IF(customers[[#This Row],[Age]]&gt;=28,"Millenials",IF(customers[[#This Row],[Age]]&lt;28,"Gen Z"))))</f>
        <v>Boomer</v>
      </c>
      <c r="F249" t="s">
        <v>12</v>
      </c>
      <c r="G249" t="s">
        <v>37</v>
      </c>
      <c r="H249">
        <v>100818</v>
      </c>
      <c r="I249" t="str">
        <f>IF(customers[[#This Row],[Income]]&lt;=30000, "Low", IF(customers[[#This Row],[Income]]&lt;=50000,"Medium", IF(customers[[#This Row],[Income]]&lt;=100000,"High","Premium")))</f>
        <v>Premium</v>
      </c>
      <c r="J249" t="s">
        <v>14</v>
      </c>
      <c r="K249" s="1">
        <v>43995</v>
      </c>
      <c r="L249" s="1">
        <f t="shared" ca="1" si="3"/>
        <v>45908</v>
      </c>
      <c r="M249">
        <f ca="1">DATEDIF(customers[[#This Row],[Join_Date]],customers[[#This Row],[Today]],"Y")</f>
        <v>5</v>
      </c>
      <c r="N249">
        <f ca="1">DATEDIF(customers[[#This Row],[Join_Date]], customers[[#This Row],[Today]], "D")</f>
        <v>1913</v>
      </c>
      <c r="O249" s="7" t="str">
        <f ca="1">IF(customers[[#This Row],[Years of Loyalty]]&gt;=8, "Loyal", IF(customers[[#This Row],[Years of Loyalty]]=7,"Legacy", IF(customers[[#This Row],[Years of Loyalty]]&gt;=3,"Emerging", IF(customers[[#This Row],[Years of Loyalty]]&lt;3,"New"))))</f>
        <v>Emerging</v>
      </c>
    </row>
    <row r="250" spans="1:15" x14ac:dyDescent="0.25">
      <c r="A250" t="s">
        <v>799</v>
      </c>
      <c r="B250" t="s">
        <v>800</v>
      </c>
      <c r="C250" t="s">
        <v>11</v>
      </c>
      <c r="D250">
        <v>36</v>
      </c>
      <c r="E250" t="str">
        <f>IF(customers[[#This Row],[Age]]&gt;=61,"Boomer",IF(customers[[#This Row],[Age]]&gt;=44,"Gen X",IF(customers[[#This Row],[Age]]&gt;=28,"Millenials",IF(customers[[#This Row],[Age]]&lt;28,"Gen Z"))))</f>
        <v>Millenials</v>
      </c>
      <c r="F250" t="s">
        <v>34</v>
      </c>
      <c r="G250" t="s">
        <v>23</v>
      </c>
      <c r="H250">
        <v>173087</v>
      </c>
      <c r="I250" t="str">
        <f>IF(customers[[#This Row],[Income]]&lt;=30000, "Low", IF(customers[[#This Row],[Income]]&lt;=50000,"Medium", IF(customers[[#This Row],[Income]]&lt;=100000,"High","Premium")))</f>
        <v>Premium</v>
      </c>
      <c r="J250" t="s">
        <v>14</v>
      </c>
      <c r="K250" s="1">
        <v>43947</v>
      </c>
      <c r="L250" s="1">
        <f t="shared" ca="1" si="3"/>
        <v>45908</v>
      </c>
      <c r="M250">
        <f ca="1">DATEDIF(customers[[#This Row],[Join_Date]],customers[[#This Row],[Today]],"Y")</f>
        <v>5</v>
      </c>
      <c r="N250">
        <f ca="1">DATEDIF(customers[[#This Row],[Join_Date]], customers[[#This Row],[Today]], "D")</f>
        <v>1961</v>
      </c>
      <c r="O250" s="7" t="str">
        <f ca="1">IF(customers[[#This Row],[Years of Loyalty]]&gt;=8, "Loyal", IF(customers[[#This Row],[Years of Loyalty]]=7,"Legacy", IF(customers[[#This Row],[Years of Loyalty]]&gt;=3,"Emerging", IF(customers[[#This Row],[Years of Loyalty]]&lt;3,"New"))))</f>
        <v>Emerging</v>
      </c>
    </row>
    <row r="251" spans="1:15" x14ac:dyDescent="0.25">
      <c r="A251" t="s">
        <v>841</v>
      </c>
      <c r="B251" t="s">
        <v>842</v>
      </c>
      <c r="C251" t="s">
        <v>17</v>
      </c>
      <c r="D251">
        <v>49</v>
      </c>
      <c r="E251" t="str">
        <f>IF(customers[[#This Row],[Age]]&gt;=61,"Boomer",IF(customers[[#This Row],[Age]]&gt;=44,"Gen X",IF(customers[[#This Row],[Age]]&gt;=28,"Millenials",IF(customers[[#This Row],[Age]]&lt;28,"Gen Z"))))</f>
        <v>Gen X</v>
      </c>
      <c r="F251" t="s">
        <v>12</v>
      </c>
      <c r="G251" t="s">
        <v>27</v>
      </c>
      <c r="H251">
        <v>162633</v>
      </c>
      <c r="I251" t="str">
        <f>IF(customers[[#This Row],[Income]]&lt;=30000, "Low", IF(customers[[#This Row],[Income]]&lt;=50000,"Medium", IF(customers[[#This Row],[Income]]&lt;=100000,"High","Premium")))</f>
        <v>Premium</v>
      </c>
      <c r="J251" t="s">
        <v>14</v>
      </c>
      <c r="K251" s="1">
        <v>43721</v>
      </c>
      <c r="L251" s="1">
        <f t="shared" ca="1" si="3"/>
        <v>45908</v>
      </c>
      <c r="M251">
        <f ca="1">DATEDIF(customers[[#This Row],[Join_Date]],customers[[#This Row],[Today]],"Y")</f>
        <v>5</v>
      </c>
      <c r="N251">
        <f ca="1">DATEDIF(customers[[#This Row],[Join_Date]], customers[[#This Row],[Today]], "D")</f>
        <v>2187</v>
      </c>
      <c r="O251" s="7" t="str">
        <f ca="1">IF(customers[[#This Row],[Years of Loyalty]]&gt;=8, "Loyal", IF(customers[[#This Row],[Years of Loyalty]]=7,"Legacy", IF(customers[[#This Row],[Years of Loyalty]]&gt;=3,"Emerging", IF(customers[[#This Row],[Years of Loyalty]]&lt;3,"New"))))</f>
        <v>Emerging</v>
      </c>
    </row>
    <row r="252" spans="1:15" x14ac:dyDescent="0.25">
      <c r="A252" t="s">
        <v>888</v>
      </c>
      <c r="B252" t="s">
        <v>889</v>
      </c>
      <c r="C252" t="s">
        <v>11</v>
      </c>
      <c r="D252">
        <v>70</v>
      </c>
      <c r="E252" t="str">
        <f>IF(customers[[#This Row],[Age]]&gt;=61,"Boomer",IF(customers[[#This Row],[Age]]&gt;=44,"Gen X",IF(customers[[#This Row],[Age]]&gt;=28,"Millenials",IF(customers[[#This Row],[Age]]&lt;28,"Gen Z"))))</f>
        <v>Boomer</v>
      </c>
      <c r="F252" t="s">
        <v>18</v>
      </c>
      <c r="G252" t="s">
        <v>27</v>
      </c>
      <c r="H252">
        <v>163660</v>
      </c>
      <c r="I252" t="str">
        <f>IF(customers[[#This Row],[Income]]&lt;=30000, "Low", IF(customers[[#This Row],[Income]]&lt;=50000,"Medium", IF(customers[[#This Row],[Income]]&lt;=100000,"High","Premium")))</f>
        <v>Premium</v>
      </c>
      <c r="J252" t="s">
        <v>20</v>
      </c>
      <c r="K252" s="1">
        <v>43774</v>
      </c>
      <c r="L252" s="1">
        <f t="shared" ca="1" si="3"/>
        <v>45908</v>
      </c>
      <c r="M252">
        <f ca="1">DATEDIF(customers[[#This Row],[Join_Date]],customers[[#This Row],[Today]],"Y")</f>
        <v>5</v>
      </c>
      <c r="N252">
        <f ca="1">DATEDIF(customers[[#This Row],[Join_Date]], customers[[#This Row],[Today]], "D")</f>
        <v>2134</v>
      </c>
      <c r="O252" s="7" t="str">
        <f ca="1">IF(customers[[#This Row],[Years of Loyalty]]&gt;=8, "Loyal", IF(customers[[#This Row],[Years of Loyalty]]=7,"Legacy", IF(customers[[#This Row],[Years of Loyalty]]&gt;=3,"Emerging", IF(customers[[#This Row],[Years of Loyalty]]&lt;3,"New"))))</f>
        <v>Emerging</v>
      </c>
    </row>
    <row r="253" spans="1:15" x14ac:dyDescent="0.25">
      <c r="A253" t="s">
        <v>894</v>
      </c>
      <c r="B253" t="s">
        <v>895</v>
      </c>
      <c r="C253" t="s">
        <v>17</v>
      </c>
      <c r="D253">
        <v>45</v>
      </c>
      <c r="E253" t="str">
        <f>IF(customers[[#This Row],[Age]]&gt;=61,"Boomer",IF(customers[[#This Row],[Age]]&gt;=44,"Gen X",IF(customers[[#This Row],[Age]]&gt;=28,"Millenials",IF(customers[[#This Row],[Age]]&lt;28,"Gen Z"))))</f>
        <v>Gen X</v>
      </c>
      <c r="F253" t="s">
        <v>30</v>
      </c>
      <c r="G253" t="s">
        <v>27</v>
      </c>
      <c r="H253">
        <v>64738</v>
      </c>
      <c r="I253" t="str">
        <f>IF(customers[[#This Row],[Income]]&lt;=30000, "Low", IF(customers[[#This Row],[Income]]&lt;=50000,"Medium", IF(customers[[#This Row],[Income]]&lt;=100000,"High","Premium")))</f>
        <v>High</v>
      </c>
      <c r="J253" t="s">
        <v>20</v>
      </c>
      <c r="K253" s="1">
        <v>43760</v>
      </c>
      <c r="L253" s="1">
        <f t="shared" ca="1" si="3"/>
        <v>45908</v>
      </c>
      <c r="M253">
        <f ca="1">DATEDIF(customers[[#This Row],[Join_Date]],customers[[#This Row],[Today]],"Y")</f>
        <v>5</v>
      </c>
      <c r="N253">
        <f ca="1">DATEDIF(customers[[#This Row],[Join_Date]], customers[[#This Row],[Today]], "D")</f>
        <v>2148</v>
      </c>
      <c r="O253" s="7" t="str">
        <f ca="1">IF(customers[[#This Row],[Years of Loyalty]]&gt;=8, "Loyal", IF(customers[[#This Row],[Years of Loyalty]]=7,"Legacy", IF(customers[[#This Row],[Years of Loyalty]]&gt;=3,"Emerging", IF(customers[[#This Row],[Years of Loyalty]]&lt;3,"New"))))</f>
        <v>Emerging</v>
      </c>
    </row>
    <row r="254" spans="1:15" x14ac:dyDescent="0.25">
      <c r="A254" t="s">
        <v>920</v>
      </c>
      <c r="B254" t="s">
        <v>921</v>
      </c>
      <c r="C254" t="s">
        <v>11</v>
      </c>
      <c r="D254">
        <v>27</v>
      </c>
      <c r="E254" t="str">
        <f>IF(customers[[#This Row],[Age]]&gt;=61,"Boomer",IF(customers[[#This Row],[Age]]&gt;=44,"Gen X",IF(customers[[#This Row],[Age]]&gt;=28,"Millenials",IF(customers[[#This Row],[Age]]&lt;28,"Gen Z"))))</f>
        <v>Gen Z</v>
      </c>
      <c r="F254" t="s">
        <v>12</v>
      </c>
      <c r="G254" t="s">
        <v>27</v>
      </c>
      <c r="H254">
        <v>91635</v>
      </c>
      <c r="I254" t="str">
        <f>IF(customers[[#This Row],[Income]]&lt;=30000, "Low", IF(customers[[#This Row],[Income]]&lt;=50000,"Medium", IF(customers[[#This Row],[Income]]&lt;=100000,"High","Premium")))</f>
        <v>High</v>
      </c>
      <c r="J254" t="s">
        <v>14</v>
      </c>
      <c r="K254" s="1">
        <v>44032</v>
      </c>
      <c r="L254" s="1">
        <f t="shared" ca="1" si="3"/>
        <v>45908</v>
      </c>
      <c r="M254">
        <f ca="1">DATEDIF(customers[[#This Row],[Join_Date]],customers[[#This Row],[Today]],"Y")</f>
        <v>5</v>
      </c>
      <c r="N254">
        <f ca="1">DATEDIF(customers[[#This Row],[Join_Date]], customers[[#This Row],[Today]], "D")</f>
        <v>1876</v>
      </c>
      <c r="O254" s="7" t="str">
        <f ca="1">IF(customers[[#This Row],[Years of Loyalty]]&gt;=8, "Loyal", IF(customers[[#This Row],[Years of Loyalty]]=7,"Legacy", IF(customers[[#This Row],[Years of Loyalty]]&gt;=3,"Emerging", IF(customers[[#This Row],[Years of Loyalty]]&lt;3,"New"))))</f>
        <v>Emerging</v>
      </c>
    </row>
    <row r="255" spans="1:15" x14ac:dyDescent="0.25">
      <c r="A255" t="s">
        <v>940</v>
      </c>
      <c r="B255" t="s">
        <v>941</v>
      </c>
      <c r="C255" t="s">
        <v>11</v>
      </c>
      <c r="D255">
        <v>18</v>
      </c>
      <c r="E255" t="str">
        <f>IF(customers[[#This Row],[Age]]&gt;=61,"Boomer",IF(customers[[#This Row],[Age]]&gt;=44,"Gen X",IF(customers[[#This Row],[Age]]&gt;=28,"Millenials",IF(customers[[#This Row],[Age]]&lt;28,"Gen Z"))))</f>
        <v>Gen Z</v>
      </c>
      <c r="F255" t="s">
        <v>34</v>
      </c>
      <c r="G255" t="s">
        <v>23</v>
      </c>
      <c r="H255">
        <v>103310</v>
      </c>
      <c r="I255" t="str">
        <f>IF(customers[[#This Row],[Income]]&lt;=30000, "Low", IF(customers[[#This Row],[Income]]&lt;=50000,"Medium", IF(customers[[#This Row],[Income]]&lt;=100000,"High","Premium")))</f>
        <v>Premium</v>
      </c>
      <c r="J255" t="s">
        <v>20</v>
      </c>
      <c r="K255" s="1">
        <v>43849</v>
      </c>
      <c r="L255" s="1">
        <f t="shared" ca="1" si="3"/>
        <v>45908</v>
      </c>
      <c r="M255">
        <f ca="1">DATEDIF(customers[[#This Row],[Join_Date]],customers[[#This Row],[Today]],"Y")</f>
        <v>5</v>
      </c>
      <c r="N255">
        <f ca="1">DATEDIF(customers[[#This Row],[Join_Date]], customers[[#This Row],[Today]], "D")</f>
        <v>2059</v>
      </c>
      <c r="O255" s="7" t="str">
        <f ca="1">IF(customers[[#This Row],[Years of Loyalty]]&gt;=8, "Loyal", IF(customers[[#This Row],[Years of Loyalty]]=7,"Legacy", IF(customers[[#This Row],[Years of Loyalty]]&gt;=3,"Emerging", IF(customers[[#This Row],[Years of Loyalty]]&lt;3,"New"))))</f>
        <v>Emerging</v>
      </c>
    </row>
    <row r="256" spans="1:15" x14ac:dyDescent="0.25">
      <c r="A256" t="s">
        <v>946</v>
      </c>
      <c r="B256" t="s">
        <v>947</v>
      </c>
      <c r="C256" t="s">
        <v>11</v>
      </c>
      <c r="D256">
        <v>64</v>
      </c>
      <c r="E256" t="str">
        <f>IF(customers[[#This Row],[Age]]&gt;=61,"Boomer",IF(customers[[#This Row],[Age]]&gt;=44,"Gen X",IF(customers[[#This Row],[Age]]&gt;=28,"Millenials",IF(customers[[#This Row],[Age]]&lt;28,"Gen Z"))))</f>
        <v>Boomer</v>
      </c>
      <c r="F256" t="s">
        <v>18</v>
      </c>
      <c r="G256" t="s">
        <v>13</v>
      </c>
      <c r="H256">
        <v>54707</v>
      </c>
      <c r="I256" t="str">
        <f>IF(customers[[#This Row],[Income]]&lt;=30000, "Low", IF(customers[[#This Row],[Income]]&lt;=50000,"Medium", IF(customers[[#This Row],[Income]]&lt;=100000,"High","Premium")))</f>
        <v>High</v>
      </c>
      <c r="J256" t="s">
        <v>20</v>
      </c>
      <c r="K256" s="1">
        <v>43726</v>
      </c>
      <c r="L256" s="1">
        <f t="shared" ca="1" si="3"/>
        <v>45908</v>
      </c>
      <c r="M256">
        <f ca="1">DATEDIF(customers[[#This Row],[Join_Date]],customers[[#This Row],[Today]],"Y")</f>
        <v>5</v>
      </c>
      <c r="N256">
        <f ca="1">DATEDIF(customers[[#This Row],[Join_Date]], customers[[#This Row],[Today]], "D")</f>
        <v>2182</v>
      </c>
      <c r="O256" s="7" t="str">
        <f ca="1">IF(customers[[#This Row],[Years of Loyalty]]&gt;=8, "Loyal", IF(customers[[#This Row],[Years of Loyalty]]=7,"Legacy", IF(customers[[#This Row],[Years of Loyalty]]&gt;=3,"Emerging", IF(customers[[#This Row],[Years of Loyalty]]&lt;3,"New"))))</f>
        <v>Emerging</v>
      </c>
    </row>
    <row r="257" spans="1:15" x14ac:dyDescent="0.25">
      <c r="A257" t="s">
        <v>970</v>
      </c>
      <c r="B257" t="s">
        <v>971</v>
      </c>
      <c r="C257" t="s">
        <v>17</v>
      </c>
      <c r="D257">
        <v>58</v>
      </c>
      <c r="E257" t="str">
        <f>IF(customers[[#This Row],[Age]]&gt;=61,"Boomer",IF(customers[[#This Row],[Age]]&gt;=44,"Gen X",IF(customers[[#This Row],[Age]]&gt;=28,"Millenials",IF(customers[[#This Row],[Age]]&lt;28,"Gen Z"))))</f>
        <v>Gen X</v>
      </c>
      <c r="F257" t="s">
        <v>18</v>
      </c>
      <c r="G257" t="s">
        <v>37</v>
      </c>
      <c r="H257">
        <v>160272</v>
      </c>
      <c r="I257" t="str">
        <f>IF(customers[[#This Row],[Income]]&lt;=30000, "Low", IF(customers[[#This Row],[Income]]&lt;=50000,"Medium", IF(customers[[#This Row],[Income]]&lt;=100000,"High","Premium")))</f>
        <v>Premium</v>
      </c>
      <c r="J257" t="s">
        <v>20</v>
      </c>
      <c r="K257" s="1">
        <v>43719</v>
      </c>
      <c r="L257" s="1">
        <f t="shared" ca="1" si="3"/>
        <v>45908</v>
      </c>
      <c r="M257">
        <f ca="1">DATEDIF(customers[[#This Row],[Join_Date]],customers[[#This Row],[Today]],"Y")</f>
        <v>5</v>
      </c>
      <c r="N257">
        <f ca="1">DATEDIF(customers[[#This Row],[Join_Date]], customers[[#This Row],[Today]], "D")</f>
        <v>2189</v>
      </c>
      <c r="O257" s="7" t="str">
        <f ca="1">IF(customers[[#This Row],[Years of Loyalty]]&gt;=8, "Loyal", IF(customers[[#This Row],[Years of Loyalty]]=7,"Legacy", IF(customers[[#This Row],[Years of Loyalty]]&gt;=3,"Emerging", IF(customers[[#This Row],[Years of Loyalty]]&lt;3,"New"))))</f>
        <v>Emerging</v>
      </c>
    </row>
    <row r="258" spans="1:15" x14ac:dyDescent="0.25">
      <c r="A258" t="s">
        <v>15</v>
      </c>
      <c r="B258" t="s">
        <v>16</v>
      </c>
      <c r="C258" t="s">
        <v>17</v>
      </c>
      <c r="D258">
        <v>49</v>
      </c>
      <c r="E258" t="str">
        <f>IF(customers[[#This Row],[Age]]&gt;=61,"Boomer",IF(customers[[#This Row],[Age]]&gt;=44,"Gen X",IF(customers[[#This Row],[Age]]&gt;=28,"Millenials",IF(customers[[#This Row],[Age]]&lt;28,"Gen Z"))))</f>
        <v>Gen X</v>
      </c>
      <c r="F258" t="s">
        <v>18</v>
      </c>
      <c r="G258" t="s">
        <v>19</v>
      </c>
      <c r="H258">
        <v>186472</v>
      </c>
      <c r="I258" t="str">
        <f>IF(customers[[#This Row],[Income]]&lt;=30000, "Low", IF(customers[[#This Row],[Income]]&lt;=50000,"Medium", IF(customers[[#This Row],[Income]]&lt;=100000,"High","Premium")))</f>
        <v>Premium</v>
      </c>
      <c r="J258" t="s">
        <v>20</v>
      </c>
      <c r="K258" s="1">
        <v>44331</v>
      </c>
      <c r="L258" s="1">
        <f t="shared" ref="L258:L321" ca="1" si="4">TODAY()</f>
        <v>45908</v>
      </c>
      <c r="M258">
        <f ca="1">DATEDIF(customers[[#This Row],[Join_Date]],customers[[#This Row],[Today]],"Y")</f>
        <v>4</v>
      </c>
      <c r="N258">
        <f ca="1">DATEDIF(customers[[#This Row],[Join_Date]], customers[[#This Row],[Today]], "D")</f>
        <v>1577</v>
      </c>
      <c r="O258" s="7" t="str">
        <f ca="1">IF(customers[[#This Row],[Years of Loyalty]]&gt;=8, "Loyal", IF(customers[[#This Row],[Years of Loyalty]]=7,"Legacy", IF(customers[[#This Row],[Years of Loyalty]]&gt;=3,"Emerging", IF(customers[[#This Row],[Years of Loyalty]]&lt;3,"New"))))</f>
        <v>Emerging</v>
      </c>
    </row>
    <row r="259" spans="1:15" x14ac:dyDescent="0.25">
      <c r="A259" t="s">
        <v>57</v>
      </c>
      <c r="B259" t="s">
        <v>58</v>
      </c>
      <c r="C259" t="s">
        <v>17</v>
      </c>
      <c r="D259">
        <v>64</v>
      </c>
      <c r="E259" t="str">
        <f>IF(customers[[#This Row],[Age]]&gt;=61,"Boomer",IF(customers[[#This Row],[Age]]&gt;=44,"Gen X",IF(customers[[#This Row],[Age]]&gt;=28,"Millenials",IF(customers[[#This Row],[Age]]&lt;28,"Gen Z"))))</f>
        <v>Boomer</v>
      </c>
      <c r="F259" t="s">
        <v>34</v>
      </c>
      <c r="G259" t="s">
        <v>27</v>
      </c>
      <c r="H259">
        <v>199352</v>
      </c>
      <c r="I259" t="str">
        <f>IF(customers[[#This Row],[Income]]&lt;=30000, "Low", IF(customers[[#This Row],[Income]]&lt;=50000,"Medium", IF(customers[[#This Row],[Income]]&lt;=100000,"High","Premium")))</f>
        <v>Premium</v>
      </c>
      <c r="J259" t="s">
        <v>14</v>
      </c>
      <c r="K259" s="1">
        <v>44375</v>
      </c>
      <c r="L259" s="1">
        <f t="shared" ca="1" si="4"/>
        <v>45908</v>
      </c>
      <c r="M259">
        <f ca="1">DATEDIF(customers[[#This Row],[Join_Date]],customers[[#This Row],[Today]],"Y")</f>
        <v>4</v>
      </c>
      <c r="N259">
        <f ca="1">DATEDIF(customers[[#This Row],[Join_Date]], customers[[#This Row],[Today]], "D")</f>
        <v>1533</v>
      </c>
      <c r="O259" s="7" t="str">
        <f ca="1">IF(customers[[#This Row],[Years of Loyalty]]&gt;=8, "Loyal", IF(customers[[#This Row],[Years of Loyalty]]=7,"Legacy", IF(customers[[#This Row],[Years of Loyalty]]&gt;=3,"Emerging", IF(customers[[#This Row],[Years of Loyalty]]&lt;3,"New"))))</f>
        <v>Emerging</v>
      </c>
    </row>
    <row r="260" spans="1:15" x14ac:dyDescent="0.25">
      <c r="A260" t="s">
        <v>83</v>
      </c>
      <c r="B260" t="s">
        <v>84</v>
      </c>
      <c r="C260" t="s">
        <v>17</v>
      </c>
      <c r="D260">
        <v>71</v>
      </c>
      <c r="E260" t="str">
        <f>IF(customers[[#This Row],[Age]]&gt;=61,"Boomer",IF(customers[[#This Row],[Age]]&gt;=44,"Gen X",IF(customers[[#This Row],[Age]]&gt;=28,"Millenials",IF(customers[[#This Row],[Age]]&lt;28,"Gen Z"))))</f>
        <v>Boomer</v>
      </c>
      <c r="F260" t="s">
        <v>34</v>
      </c>
      <c r="G260" t="s">
        <v>31</v>
      </c>
      <c r="H260">
        <v>165271</v>
      </c>
      <c r="I260" t="str">
        <f>IF(customers[[#This Row],[Income]]&lt;=30000, "Low", IF(customers[[#This Row],[Income]]&lt;=50000,"Medium", IF(customers[[#This Row],[Income]]&lt;=100000,"High","Premium")))</f>
        <v>Premium</v>
      </c>
      <c r="J260" t="s">
        <v>14</v>
      </c>
      <c r="K260" s="1">
        <v>44109</v>
      </c>
      <c r="L260" s="1">
        <f t="shared" ca="1" si="4"/>
        <v>45908</v>
      </c>
      <c r="M260">
        <f ca="1">DATEDIF(customers[[#This Row],[Join_Date]],customers[[#This Row],[Today]],"Y")</f>
        <v>4</v>
      </c>
      <c r="N260">
        <f ca="1">DATEDIF(customers[[#This Row],[Join_Date]], customers[[#This Row],[Today]], "D")</f>
        <v>1799</v>
      </c>
      <c r="O260" s="7" t="str">
        <f ca="1">IF(customers[[#This Row],[Years of Loyalty]]&gt;=8, "Loyal", IF(customers[[#This Row],[Years of Loyalty]]=7,"Legacy", IF(customers[[#This Row],[Years of Loyalty]]&gt;=3,"Emerging", IF(customers[[#This Row],[Years of Loyalty]]&lt;3,"New"))))</f>
        <v>Emerging</v>
      </c>
    </row>
    <row r="261" spans="1:15" x14ac:dyDescent="0.25">
      <c r="A261" t="s">
        <v>101</v>
      </c>
      <c r="B261" t="s">
        <v>102</v>
      </c>
      <c r="C261" t="s">
        <v>11</v>
      </c>
      <c r="D261">
        <v>42</v>
      </c>
      <c r="E261" t="str">
        <f>IF(customers[[#This Row],[Age]]&gt;=61,"Boomer",IF(customers[[#This Row],[Age]]&gt;=44,"Gen X",IF(customers[[#This Row],[Age]]&gt;=28,"Millenials",IF(customers[[#This Row],[Age]]&lt;28,"Gen Z"))))</f>
        <v>Millenials</v>
      </c>
      <c r="F261" t="s">
        <v>12</v>
      </c>
      <c r="G261" t="s">
        <v>19</v>
      </c>
      <c r="H261">
        <v>193946</v>
      </c>
      <c r="I261" t="str">
        <f>IF(customers[[#This Row],[Income]]&lt;=30000, "Low", IF(customers[[#This Row],[Income]]&lt;=50000,"Medium", IF(customers[[#This Row],[Income]]&lt;=100000,"High","Premium")))</f>
        <v>Premium</v>
      </c>
      <c r="J261" t="s">
        <v>20</v>
      </c>
      <c r="K261" s="1">
        <v>44074</v>
      </c>
      <c r="L261" s="1">
        <f t="shared" ca="1" si="4"/>
        <v>45908</v>
      </c>
      <c r="M261">
        <f ca="1">DATEDIF(customers[[#This Row],[Join_Date]],customers[[#This Row],[Today]],"Y")</f>
        <v>5</v>
      </c>
      <c r="N261">
        <f ca="1">DATEDIF(customers[[#This Row],[Join_Date]], customers[[#This Row],[Today]], "D")</f>
        <v>1834</v>
      </c>
      <c r="O261" s="7" t="str">
        <f ca="1">IF(customers[[#This Row],[Years of Loyalty]]&gt;=8, "Loyal", IF(customers[[#This Row],[Years of Loyalty]]=7,"Legacy", IF(customers[[#This Row],[Years of Loyalty]]&gt;=3,"Emerging", IF(customers[[#This Row],[Years of Loyalty]]&lt;3,"New"))))</f>
        <v>Emerging</v>
      </c>
    </row>
    <row r="262" spans="1:15" x14ac:dyDescent="0.25">
      <c r="A262" t="s">
        <v>111</v>
      </c>
      <c r="B262" t="s">
        <v>112</v>
      </c>
      <c r="C262" t="s">
        <v>17</v>
      </c>
      <c r="D262">
        <v>53</v>
      </c>
      <c r="E262" t="str">
        <f>IF(customers[[#This Row],[Age]]&gt;=61,"Boomer",IF(customers[[#This Row],[Age]]&gt;=44,"Gen X",IF(customers[[#This Row],[Age]]&gt;=28,"Millenials",IF(customers[[#This Row],[Age]]&lt;28,"Gen Z"))))</f>
        <v>Gen X</v>
      </c>
      <c r="F262" t="s">
        <v>18</v>
      </c>
      <c r="G262" t="s">
        <v>42</v>
      </c>
      <c r="H262">
        <v>175650</v>
      </c>
      <c r="I262" t="str">
        <f>IF(customers[[#This Row],[Income]]&lt;=30000, "Low", IF(customers[[#This Row],[Income]]&lt;=50000,"Medium", IF(customers[[#This Row],[Income]]&lt;=100000,"High","Premium")))</f>
        <v>Premium</v>
      </c>
      <c r="J262" t="s">
        <v>14</v>
      </c>
      <c r="K262" s="1">
        <v>44427</v>
      </c>
      <c r="L262" s="1">
        <f t="shared" ca="1" si="4"/>
        <v>45908</v>
      </c>
      <c r="M262">
        <f ca="1">DATEDIF(customers[[#This Row],[Join_Date]],customers[[#This Row],[Today]],"Y")</f>
        <v>4</v>
      </c>
      <c r="N262">
        <f ca="1">DATEDIF(customers[[#This Row],[Join_Date]], customers[[#This Row],[Today]], "D")</f>
        <v>1481</v>
      </c>
      <c r="O262" s="7" t="str">
        <f ca="1">IF(customers[[#This Row],[Years of Loyalty]]&gt;=8, "Loyal", IF(customers[[#This Row],[Years of Loyalty]]=7,"Legacy", IF(customers[[#This Row],[Years of Loyalty]]&gt;=3,"Emerging", IF(customers[[#This Row],[Years of Loyalty]]&lt;3,"New"))))</f>
        <v>Emerging</v>
      </c>
    </row>
    <row r="263" spans="1:15" x14ac:dyDescent="0.25">
      <c r="A263" t="s">
        <v>115</v>
      </c>
      <c r="B263" t="s">
        <v>116</v>
      </c>
      <c r="C263" t="s">
        <v>17</v>
      </c>
      <c r="D263">
        <v>37</v>
      </c>
      <c r="E263" t="str">
        <f>IF(customers[[#This Row],[Age]]&gt;=61,"Boomer",IF(customers[[#This Row],[Age]]&gt;=44,"Gen X",IF(customers[[#This Row],[Age]]&gt;=28,"Millenials",IF(customers[[#This Row],[Age]]&lt;28,"Gen Z"))))</f>
        <v>Millenials</v>
      </c>
      <c r="F263" t="s">
        <v>34</v>
      </c>
      <c r="G263" t="s">
        <v>42</v>
      </c>
      <c r="H263">
        <v>27906</v>
      </c>
      <c r="I263" t="str">
        <f>IF(customers[[#This Row],[Income]]&lt;=30000, "Low", IF(customers[[#This Row],[Income]]&lt;=50000,"Medium", IF(customers[[#This Row],[Income]]&lt;=100000,"High","Premium")))</f>
        <v>Low</v>
      </c>
      <c r="J263" t="s">
        <v>14</v>
      </c>
      <c r="K263" s="1">
        <v>44323</v>
      </c>
      <c r="L263" s="1">
        <f t="shared" ca="1" si="4"/>
        <v>45908</v>
      </c>
      <c r="M263">
        <f ca="1">DATEDIF(customers[[#This Row],[Join_Date]],customers[[#This Row],[Today]],"Y")</f>
        <v>4</v>
      </c>
      <c r="N263">
        <f ca="1">DATEDIF(customers[[#This Row],[Join_Date]], customers[[#This Row],[Today]], "D")</f>
        <v>1585</v>
      </c>
      <c r="O263" s="7" t="str">
        <f ca="1">IF(customers[[#This Row],[Years of Loyalty]]&gt;=8, "Loyal", IF(customers[[#This Row],[Years of Loyalty]]=7,"Legacy", IF(customers[[#This Row],[Years of Loyalty]]&gt;=3,"Emerging", IF(customers[[#This Row],[Years of Loyalty]]&lt;3,"New"))))</f>
        <v>Emerging</v>
      </c>
    </row>
    <row r="264" spans="1:15" x14ac:dyDescent="0.25">
      <c r="A264" t="s">
        <v>131</v>
      </c>
      <c r="B264" t="s">
        <v>132</v>
      </c>
      <c r="C264" t="s">
        <v>17</v>
      </c>
      <c r="D264">
        <v>40</v>
      </c>
      <c r="E264" t="str">
        <f>IF(customers[[#This Row],[Age]]&gt;=61,"Boomer",IF(customers[[#This Row],[Age]]&gt;=44,"Gen X",IF(customers[[#This Row],[Age]]&gt;=28,"Millenials",IF(customers[[#This Row],[Age]]&lt;28,"Gen Z"))))</f>
        <v>Millenials</v>
      </c>
      <c r="F264" t="s">
        <v>34</v>
      </c>
      <c r="G264" t="s">
        <v>23</v>
      </c>
      <c r="H264">
        <v>103300</v>
      </c>
      <c r="I264" t="str">
        <f>IF(customers[[#This Row],[Income]]&lt;=30000, "Low", IF(customers[[#This Row],[Income]]&lt;=50000,"Medium", IF(customers[[#This Row],[Income]]&lt;=100000,"High","Premium")))</f>
        <v>Premium</v>
      </c>
      <c r="J264" t="s">
        <v>14</v>
      </c>
      <c r="K264" s="1">
        <v>44107</v>
      </c>
      <c r="L264" s="1">
        <f t="shared" ca="1" si="4"/>
        <v>45908</v>
      </c>
      <c r="M264">
        <f ca="1">DATEDIF(customers[[#This Row],[Join_Date]],customers[[#This Row],[Today]],"Y")</f>
        <v>4</v>
      </c>
      <c r="N264">
        <f ca="1">DATEDIF(customers[[#This Row],[Join_Date]], customers[[#This Row],[Today]], "D")</f>
        <v>1801</v>
      </c>
      <c r="O264" s="7" t="str">
        <f ca="1">IF(customers[[#This Row],[Years of Loyalty]]&gt;=8, "Loyal", IF(customers[[#This Row],[Years of Loyalty]]=7,"Legacy", IF(customers[[#This Row],[Years of Loyalty]]&gt;=3,"Emerging", IF(customers[[#This Row],[Years of Loyalty]]&lt;3,"New"))))</f>
        <v>Emerging</v>
      </c>
    </row>
    <row r="265" spans="1:15" x14ac:dyDescent="0.25">
      <c r="A265" t="s">
        <v>153</v>
      </c>
      <c r="B265" t="s">
        <v>154</v>
      </c>
      <c r="C265" t="s">
        <v>11</v>
      </c>
      <c r="D265">
        <v>39</v>
      </c>
      <c r="E265" t="str">
        <f>IF(customers[[#This Row],[Age]]&gt;=61,"Boomer",IF(customers[[#This Row],[Age]]&gt;=44,"Gen X",IF(customers[[#This Row],[Age]]&gt;=28,"Millenials",IF(customers[[#This Row],[Age]]&lt;28,"Gen Z"))))</f>
        <v>Millenials</v>
      </c>
      <c r="F265" t="s">
        <v>18</v>
      </c>
      <c r="G265" t="s">
        <v>13</v>
      </c>
      <c r="H265">
        <v>49192</v>
      </c>
      <c r="I265" t="str">
        <f>IF(customers[[#This Row],[Income]]&lt;=30000, "Low", IF(customers[[#This Row],[Income]]&lt;=50000,"Medium", IF(customers[[#This Row],[Income]]&lt;=100000,"High","Premium")))</f>
        <v>Medium</v>
      </c>
      <c r="J265" t="s">
        <v>14</v>
      </c>
      <c r="K265" s="1">
        <v>44119</v>
      </c>
      <c r="L265" s="1">
        <f t="shared" ca="1" si="4"/>
        <v>45908</v>
      </c>
      <c r="M265">
        <f ca="1">DATEDIF(customers[[#This Row],[Join_Date]],customers[[#This Row],[Today]],"Y")</f>
        <v>4</v>
      </c>
      <c r="N265">
        <f ca="1">DATEDIF(customers[[#This Row],[Join_Date]], customers[[#This Row],[Today]], "D")</f>
        <v>1789</v>
      </c>
      <c r="O265" s="7" t="str">
        <f ca="1">IF(customers[[#This Row],[Years of Loyalty]]&gt;=8, "Loyal", IF(customers[[#This Row],[Years of Loyalty]]=7,"Legacy", IF(customers[[#This Row],[Years of Loyalty]]&gt;=3,"Emerging", IF(customers[[#This Row],[Years of Loyalty]]&lt;3,"New"))))</f>
        <v>Emerging</v>
      </c>
    </row>
    <row r="266" spans="1:15" x14ac:dyDescent="0.25">
      <c r="A266" t="s">
        <v>189</v>
      </c>
      <c r="B266" t="s">
        <v>190</v>
      </c>
      <c r="C266" t="s">
        <v>11</v>
      </c>
      <c r="D266">
        <v>62</v>
      </c>
      <c r="E266" t="str">
        <f>IF(customers[[#This Row],[Age]]&gt;=61,"Boomer",IF(customers[[#This Row],[Age]]&gt;=44,"Gen X",IF(customers[[#This Row],[Age]]&gt;=28,"Millenials",IF(customers[[#This Row],[Age]]&lt;28,"Gen Z"))))</f>
        <v>Boomer</v>
      </c>
      <c r="F266" t="s">
        <v>12</v>
      </c>
      <c r="G266" t="s">
        <v>31</v>
      </c>
      <c r="H266">
        <v>160975</v>
      </c>
      <c r="I266" t="str">
        <f>IF(customers[[#This Row],[Income]]&lt;=30000, "Low", IF(customers[[#This Row],[Income]]&lt;=50000,"Medium", IF(customers[[#This Row],[Income]]&lt;=100000,"High","Premium")))</f>
        <v>Premium</v>
      </c>
      <c r="J266" t="s">
        <v>14</v>
      </c>
      <c r="K266" s="1">
        <v>44302</v>
      </c>
      <c r="L266" s="1">
        <f t="shared" ca="1" si="4"/>
        <v>45908</v>
      </c>
      <c r="M266">
        <f ca="1">DATEDIF(customers[[#This Row],[Join_Date]],customers[[#This Row],[Today]],"Y")</f>
        <v>4</v>
      </c>
      <c r="N266">
        <f ca="1">DATEDIF(customers[[#This Row],[Join_Date]], customers[[#This Row],[Today]], "D")</f>
        <v>1606</v>
      </c>
      <c r="O266" s="7" t="str">
        <f ca="1">IF(customers[[#This Row],[Years of Loyalty]]&gt;=8, "Loyal", IF(customers[[#This Row],[Years of Loyalty]]=7,"Legacy", IF(customers[[#This Row],[Years of Loyalty]]&gt;=3,"Emerging", IF(customers[[#This Row],[Years of Loyalty]]&lt;3,"New"))))</f>
        <v>Emerging</v>
      </c>
    </row>
    <row r="267" spans="1:15" x14ac:dyDescent="0.25">
      <c r="A267" t="s">
        <v>191</v>
      </c>
      <c r="B267" t="s">
        <v>192</v>
      </c>
      <c r="C267" t="s">
        <v>17</v>
      </c>
      <c r="D267">
        <v>49</v>
      </c>
      <c r="E267" t="str">
        <f>IF(customers[[#This Row],[Age]]&gt;=61,"Boomer",IF(customers[[#This Row],[Age]]&gt;=44,"Gen X",IF(customers[[#This Row],[Age]]&gt;=28,"Millenials",IF(customers[[#This Row],[Age]]&lt;28,"Gen Z"))))</f>
        <v>Gen X</v>
      </c>
      <c r="F267" t="s">
        <v>34</v>
      </c>
      <c r="G267" t="s">
        <v>27</v>
      </c>
      <c r="H267">
        <v>154092</v>
      </c>
      <c r="I267" t="str">
        <f>IF(customers[[#This Row],[Income]]&lt;=30000, "Low", IF(customers[[#This Row],[Income]]&lt;=50000,"Medium", IF(customers[[#This Row],[Income]]&lt;=100000,"High","Premium")))</f>
        <v>Premium</v>
      </c>
      <c r="J267" t="s">
        <v>24</v>
      </c>
      <c r="K267" s="1">
        <v>44288</v>
      </c>
      <c r="L267" s="1">
        <f t="shared" ca="1" si="4"/>
        <v>45908</v>
      </c>
      <c r="M267">
        <f ca="1">DATEDIF(customers[[#This Row],[Join_Date]],customers[[#This Row],[Today]],"Y")</f>
        <v>4</v>
      </c>
      <c r="N267">
        <f ca="1">DATEDIF(customers[[#This Row],[Join_Date]], customers[[#This Row],[Today]], "D")</f>
        <v>1620</v>
      </c>
      <c r="O267" s="7" t="str">
        <f ca="1">IF(customers[[#This Row],[Years of Loyalty]]&gt;=8, "Loyal", IF(customers[[#This Row],[Years of Loyalty]]=7,"Legacy", IF(customers[[#This Row],[Years of Loyalty]]&gt;=3,"Emerging", IF(customers[[#This Row],[Years of Loyalty]]&lt;3,"New"))))</f>
        <v>Emerging</v>
      </c>
    </row>
    <row r="268" spans="1:15" x14ac:dyDescent="0.25">
      <c r="A268" t="s">
        <v>195</v>
      </c>
      <c r="B268" t="s">
        <v>196</v>
      </c>
      <c r="C268" t="s">
        <v>11</v>
      </c>
      <c r="D268">
        <v>47</v>
      </c>
      <c r="E268" t="str">
        <f>IF(customers[[#This Row],[Age]]&gt;=61,"Boomer",IF(customers[[#This Row],[Age]]&gt;=44,"Gen X",IF(customers[[#This Row],[Age]]&gt;=28,"Millenials",IF(customers[[#This Row],[Age]]&lt;28,"Gen Z"))))</f>
        <v>Gen X</v>
      </c>
      <c r="F268" t="s">
        <v>12</v>
      </c>
      <c r="G268" t="s">
        <v>37</v>
      </c>
      <c r="H268">
        <v>105956</v>
      </c>
      <c r="I268" t="str">
        <f>IF(customers[[#This Row],[Income]]&lt;=30000, "Low", IF(customers[[#This Row],[Income]]&lt;=50000,"Medium", IF(customers[[#This Row],[Income]]&lt;=100000,"High","Premium")))</f>
        <v>Premium</v>
      </c>
      <c r="J268" t="s">
        <v>14</v>
      </c>
      <c r="K268" s="1">
        <v>44285</v>
      </c>
      <c r="L268" s="1">
        <f t="shared" ca="1" si="4"/>
        <v>45908</v>
      </c>
      <c r="M268">
        <f ca="1">DATEDIF(customers[[#This Row],[Join_Date]],customers[[#This Row],[Today]],"Y")</f>
        <v>4</v>
      </c>
      <c r="N268">
        <f ca="1">DATEDIF(customers[[#This Row],[Join_Date]], customers[[#This Row],[Today]], "D")</f>
        <v>1623</v>
      </c>
      <c r="O268" s="7" t="str">
        <f ca="1">IF(customers[[#This Row],[Years of Loyalty]]&gt;=8, "Loyal", IF(customers[[#This Row],[Years of Loyalty]]=7,"Legacy", IF(customers[[#This Row],[Years of Loyalty]]&gt;=3,"Emerging", IF(customers[[#This Row],[Years of Loyalty]]&lt;3,"New"))))</f>
        <v>Emerging</v>
      </c>
    </row>
    <row r="269" spans="1:15" x14ac:dyDescent="0.25">
      <c r="A269" t="s">
        <v>201</v>
      </c>
      <c r="B269" t="s">
        <v>202</v>
      </c>
      <c r="C269" t="s">
        <v>17</v>
      </c>
      <c r="D269">
        <v>72</v>
      </c>
      <c r="E269" t="str">
        <f>IF(customers[[#This Row],[Age]]&gt;=61,"Boomer",IF(customers[[#This Row],[Age]]&gt;=44,"Gen X",IF(customers[[#This Row],[Age]]&gt;=28,"Millenials",IF(customers[[#This Row],[Age]]&lt;28,"Gen Z"))))</f>
        <v>Boomer</v>
      </c>
      <c r="F269" t="s">
        <v>34</v>
      </c>
      <c r="G269" t="s">
        <v>13</v>
      </c>
      <c r="H269">
        <v>145991</v>
      </c>
      <c r="I269" t="str">
        <f>IF(customers[[#This Row],[Income]]&lt;=30000, "Low", IF(customers[[#This Row],[Income]]&lt;=50000,"Medium", IF(customers[[#This Row],[Income]]&lt;=100000,"High","Premium")))</f>
        <v>Premium</v>
      </c>
      <c r="J269" t="s">
        <v>14</v>
      </c>
      <c r="K269" s="1">
        <v>44205</v>
      </c>
      <c r="L269" s="1">
        <f t="shared" ca="1" si="4"/>
        <v>45908</v>
      </c>
      <c r="M269">
        <f ca="1">DATEDIF(customers[[#This Row],[Join_Date]],customers[[#This Row],[Today]],"Y")</f>
        <v>4</v>
      </c>
      <c r="N269">
        <f ca="1">DATEDIF(customers[[#This Row],[Join_Date]], customers[[#This Row],[Today]], "D")</f>
        <v>1703</v>
      </c>
      <c r="O269" s="7" t="str">
        <f ca="1">IF(customers[[#This Row],[Years of Loyalty]]&gt;=8, "Loyal", IF(customers[[#This Row],[Years of Loyalty]]=7,"Legacy", IF(customers[[#This Row],[Years of Loyalty]]&gt;=3,"Emerging", IF(customers[[#This Row],[Years of Loyalty]]&lt;3,"New"))))</f>
        <v>Emerging</v>
      </c>
    </row>
    <row r="270" spans="1:15" x14ac:dyDescent="0.25">
      <c r="A270" t="s">
        <v>213</v>
      </c>
      <c r="B270" t="s">
        <v>214</v>
      </c>
      <c r="C270" t="s">
        <v>17</v>
      </c>
      <c r="D270">
        <v>59</v>
      </c>
      <c r="E270" t="str">
        <f>IF(customers[[#This Row],[Age]]&gt;=61,"Boomer",IF(customers[[#This Row],[Age]]&gt;=44,"Gen X",IF(customers[[#This Row],[Age]]&gt;=28,"Millenials",IF(customers[[#This Row],[Age]]&lt;28,"Gen Z"))))</f>
        <v>Gen X</v>
      </c>
      <c r="F270" t="s">
        <v>18</v>
      </c>
      <c r="G270" t="s">
        <v>37</v>
      </c>
      <c r="H270">
        <v>148322</v>
      </c>
      <c r="I270" t="str">
        <f>IF(customers[[#This Row],[Income]]&lt;=30000, "Low", IF(customers[[#This Row],[Income]]&lt;=50000,"Medium", IF(customers[[#This Row],[Income]]&lt;=100000,"High","Premium")))</f>
        <v>Premium</v>
      </c>
      <c r="J270" t="s">
        <v>20</v>
      </c>
      <c r="K270" s="1">
        <v>44381</v>
      </c>
      <c r="L270" s="1">
        <f t="shared" ca="1" si="4"/>
        <v>45908</v>
      </c>
      <c r="M270">
        <f ca="1">DATEDIF(customers[[#This Row],[Join_Date]],customers[[#This Row],[Today]],"Y")</f>
        <v>4</v>
      </c>
      <c r="N270">
        <f ca="1">DATEDIF(customers[[#This Row],[Join_Date]], customers[[#This Row],[Today]], "D")</f>
        <v>1527</v>
      </c>
      <c r="O270" s="7" t="str">
        <f ca="1">IF(customers[[#This Row],[Years of Loyalty]]&gt;=8, "Loyal", IF(customers[[#This Row],[Years of Loyalty]]=7,"Legacy", IF(customers[[#This Row],[Years of Loyalty]]&gt;=3,"Emerging", IF(customers[[#This Row],[Years of Loyalty]]&lt;3,"New"))))</f>
        <v>Emerging</v>
      </c>
    </row>
    <row r="271" spans="1:15" x14ac:dyDescent="0.25">
      <c r="A271" t="s">
        <v>221</v>
      </c>
      <c r="B271" t="s">
        <v>222</v>
      </c>
      <c r="C271" t="s">
        <v>17</v>
      </c>
      <c r="D271">
        <v>73</v>
      </c>
      <c r="E271" t="str">
        <f>IF(customers[[#This Row],[Age]]&gt;=61,"Boomer",IF(customers[[#This Row],[Age]]&gt;=44,"Gen X",IF(customers[[#This Row],[Age]]&gt;=28,"Millenials",IF(customers[[#This Row],[Age]]&lt;28,"Gen Z"))))</f>
        <v>Boomer</v>
      </c>
      <c r="F271" t="s">
        <v>30</v>
      </c>
      <c r="G271" t="s">
        <v>37</v>
      </c>
      <c r="H271">
        <v>91719</v>
      </c>
      <c r="I271" t="str">
        <f>IF(customers[[#This Row],[Income]]&lt;=30000, "Low", IF(customers[[#This Row],[Income]]&lt;=50000,"Medium", IF(customers[[#This Row],[Income]]&lt;=100000,"High","Premium")))</f>
        <v>High</v>
      </c>
      <c r="J271" t="s">
        <v>14</v>
      </c>
      <c r="K271" s="1">
        <v>44154</v>
      </c>
      <c r="L271" s="1">
        <f t="shared" ca="1" si="4"/>
        <v>45908</v>
      </c>
      <c r="M271">
        <f ca="1">DATEDIF(customers[[#This Row],[Join_Date]],customers[[#This Row],[Today]],"Y")</f>
        <v>4</v>
      </c>
      <c r="N271">
        <f ca="1">DATEDIF(customers[[#This Row],[Join_Date]], customers[[#This Row],[Today]], "D")</f>
        <v>1754</v>
      </c>
      <c r="O271" s="7" t="str">
        <f ca="1">IF(customers[[#This Row],[Years of Loyalty]]&gt;=8, "Loyal", IF(customers[[#This Row],[Years of Loyalty]]=7,"Legacy", IF(customers[[#This Row],[Years of Loyalty]]&gt;=3,"Emerging", IF(customers[[#This Row],[Years of Loyalty]]&lt;3,"New"))))</f>
        <v>Emerging</v>
      </c>
    </row>
    <row r="272" spans="1:15" x14ac:dyDescent="0.25">
      <c r="A272" t="s">
        <v>239</v>
      </c>
      <c r="B272" t="s">
        <v>240</v>
      </c>
      <c r="C272" t="s">
        <v>17</v>
      </c>
      <c r="D272">
        <v>26</v>
      </c>
      <c r="E272" t="str">
        <f>IF(customers[[#This Row],[Age]]&gt;=61,"Boomer",IF(customers[[#This Row],[Age]]&gt;=44,"Gen X",IF(customers[[#This Row],[Age]]&gt;=28,"Millenials",IF(customers[[#This Row],[Age]]&lt;28,"Gen Z"))))</f>
        <v>Gen Z</v>
      </c>
      <c r="F272" t="s">
        <v>30</v>
      </c>
      <c r="G272" t="s">
        <v>42</v>
      </c>
      <c r="H272">
        <v>177364</v>
      </c>
      <c r="I272" t="str">
        <f>IF(customers[[#This Row],[Income]]&lt;=30000, "Low", IF(customers[[#This Row],[Income]]&lt;=50000,"Medium", IF(customers[[#This Row],[Income]]&lt;=100000,"High","Premium")))</f>
        <v>Premium</v>
      </c>
      <c r="J272" t="s">
        <v>14</v>
      </c>
      <c r="K272" s="1">
        <v>44224</v>
      </c>
      <c r="L272" s="1">
        <f t="shared" ca="1" si="4"/>
        <v>45908</v>
      </c>
      <c r="M272">
        <f ca="1">DATEDIF(customers[[#This Row],[Join_Date]],customers[[#This Row],[Today]],"Y")</f>
        <v>4</v>
      </c>
      <c r="N272">
        <f ca="1">DATEDIF(customers[[#This Row],[Join_Date]], customers[[#This Row],[Today]], "D")</f>
        <v>1684</v>
      </c>
      <c r="O272" s="7" t="str">
        <f ca="1">IF(customers[[#This Row],[Years of Loyalty]]&gt;=8, "Loyal", IF(customers[[#This Row],[Years of Loyalty]]=7,"Legacy", IF(customers[[#This Row],[Years of Loyalty]]&gt;=3,"Emerging", IF(customers[[#This Row],[Years of Loyalty]]&lt;3,"New"))))</f>
        <v>Emerging</v>
      </c>
    </row>
    <row r="273" spans="1:15" x14ac:dyDescent="0.25">
      <c r="A273" t="s">
        <v>241</v>
      </c>
      <c r="B273" t="s">
        <v>242</v>
      </c>
      <c r="C273" t="s">
        <v>17</v>
      </c>
      <c r="D273">
        <v>29</v>
      </c>
      <c r="E273" t="str">
        <f>IF(customers[[#This Row],[Age]]&gt;=61,"Boomer",IF(customers[[#This Row],[Age]]&gt;=44,"Gen X",IF(customers[[#This Row],[Age]]&gt;=28,"Millenials",IF(customers[[#This Row],[Age]]&lt;28,"Gen Z"))))</f>
        <v>Millenials</v>
      </c>
      <c r="F273" t="s">
        <v>12</v>
      </c>
      <c r="G273" t="s">
        <v>37</v>
      </c>
      <c r="H273">
        <v>131785</v>
      </c>
      <c r="I273" t="str">
        <f>IF(customers[[#This Row],[Income]]&lt;=30000, "Low", IF(customers[[#This Row],[Income]]&lt;=50000,"Medium", IF(customers[[#This Row],[Income]]&lt;=100000,"High","Premium")))</f>
        <v>Premium</v>
      </c>
      <c r="J273" t="s">
        <v>20</v>
      </c>
      <c r="K273" s="1">
        <v>44077</v>
      </c>
      <c r="L273" s="1">
        <f t="shared" ca="1" si="4"/>
        <v>45908</v>
      </c>
      <c r="M273">
        <f ca="1">DATEDIF(customers[[#This Row],[Join_Date]],customers[[#This Row],[Today]],"Y")</f>
        <v>5</v>
      </c>
      <c r="N273">
        <f ca="1">DATEDIF(customers[[#This Row],[Join_Date]], customers[[#This Row],[Today]], "D")</f>
        <v>1831</v>
      </c>
      <c r="O273" s="7" t="str">
        <f ca="1">IF(customers[[#This Row],[Years of Loyalty]]&gt;=8, "Loyal", IF(customers[[#This Row],[Years of Loyalty]]=7,"Legacy", IF(customers[[#This Row],[Years of Loyalty]]&gt;=3,"Emerging", IF(customers[[#This Row],[Years of Loyalty]]&lt;3,"New"))))</f>
        <v>Emerging</v>
      </c>
    </row>
    <row r="274" spans="1:15" x14ac:dyDescent="0.25">
      <c r="A274" t="s">
        <v>345</v>
      </c>
      <c r="B274" t="s">
        <v>346</v>
      </c>
      <c r="C274" t="s">
        <v>11</v>
      </c>
      <c r="D274">
        <v>22</v>
      </c>
      <c r="E274" t="str">
        <f>IF(customers[[#This Row],[Age]]&gt;=61,"Boomer",IF(customers[[#This Row],[Age]]&gt;=44,"Gen X",IF(customers[[#This Row],[Age]]&gt;=28,"Millenials",IF(customers[[#This Row],[Age]]&lt;28,"Gen Z"))))</f>
        <v>Gen Z</v>
      </c>
      <c r="F274" t="s">
        <v>18</v>
      </c>
      <c r="G274" t="s">
        <v>13</v>
      </c>
      <c r="H274">
        <v>93609</v>
      </c>
      <c r="I274" t="str">
        <f>IF(customers[[#This Row],[Income]]&lt;=30000, "Low", IF(customers[[#This Row],[Income]]&lt;=50000,"Medium", IF(customers[[#This Row],[Income]]&lt;=100000,"High","Premium")))</f>
        <v>High</v>
      </c>
      <c r="J274" t="s">
        <v>14</v>
      </c>
      <c r="K274" s="1">
        <v>44252</v>
      </c>
      <c r="L274" s="1">
        <f t="shared" ca="1" si="4"/>
        <v>45908</v>
      </c>
      <c r="M274">
        <f ca="1">DATEDIF(customers[[#This Row],[Join_Date]],customers[[#This Row],[Today]],"Y")</f>
        <v>4</v>
      </c>
      <c r="N274">
        <f ca="1">DATEDIF(customers[[#This Row],[Join_Date]], customers[[#This Row],[Today]], "D")</f>
        <v>1656</v>
      </c>
      <c r="O274" s="7" t="str">
        <f ca="1">IF(customers[[#This Row],[Years of Loyalty]]&gt;=8, "Loyal", IF(customers[[#This Row],[Years of Loyalty]]=7,"Legacy", IF(customers[[#This Row],[Years of Loyalty]]&gt;=3,"Emerging", IF(customers[[#This Row],[Years of Loyalty]]&lt;3,"New"))))</f>
        <v>Emerging</v>
      </c>
    </row>
    <row r="275" spans="1:15" x14ac:dyDescent="0.25">
      <c r="A275" t="s">
        <v>351</v>
      </c>
      <c r="B275" t="s">
        <v>352</v>
      </c>
      <c r="C275" t="s">
        <v>17</v>
      </c>
      <c r="D275">
        <v>69</v>
      </c>
      <c r="E275" t="str">
        <f>IF(customers[[#This Row],[Age]]&gt;=61,"Boomer",IF(customers[[#This Row],[Age]]&gt;=44,"Gen X",IF(customers[[#This Row],[Age]]&gt;=28,"Millenials",IF(customers[[#This Row],[Age]]&lt;28,"Gen Z"))))</f>
        <v>Boomer</v>
      </c>
      <c r="F275" t="s">
        <v>18</v>
      </c>
      <c r="G275" t="s">
        <v>42</v>
      </c>
      <c r="H275">
        <v>134682</v>
      </c>
      <c r="I275" t="str">
        <f>IF(customers[[#This Row],[Income]]&lt;=30000, "Low", IF(customers[[#This Row],[Income]]&lt;=50000,"Medium", IF(customers[[#This Row],[Income]]&lt;=100000,"High","Premium")))</f>
        <v>Premium</v>
      </c>
      <c r="J275" t="s">
        <v>14</v>
      </c>
      <c r="K275" s="1">
        <v>44257</v>
      </c>
      <c r="L275" s="1">
        <f t="shared" ca="1" si="4"/>
        <v>45908</v>
      </c>
      <c r="M275">
        <f ca="1">DATEDIF(customers[[#This Row],[Join_Date]],customers[[#This Row],[Today]],"Y")</f>
        <v>4</v>
      </c>
      <c r="N275">
        <f ca="1">DATEDIF(customers[[#This Row],[Join_Date]], customers[[#This Row],[Today]], "D")</f>
        <v>1651</v>
      </c>
      <c r="O275" s="7" t="str">
        <f ca="1">IF(customers[[#This Row],[Years of Loyalty]]&gt;=8, "Loyal", IF(customers[[#This Row],[Years of Loyalty]]=7,"Legacy", IF(customers[[#This Row],[Years of Loyalty]]&gt;=3,"Emerging", IF(customers[[#This Row],[Years of Loyalty]]&lt;3,"New"))))</f>
        <v>Emerging</v>
      </c>
    </row>
    <row r="276" spans="1:15" x14ac:dyDescent="0.25">
      <c r="A276" t="s">
        <v>409</v>
      </c>
      <c r="B276" t="s">
        <v>410</v>
      </c>
      <c r="C276" t="s">
        <v>11</v>
      </c>
      <c r="D276">
        <v>29</v>
      </c>
      <c r="E276" t="str">
        <f>IF(customers[[#This Row],[Age]]&gt;=61,"Boomer",IF(customers[[#This Row],[Age]]&gt;=44,"Gen X",IF(customers[[#This Row],[Age]]&gt;=28,"Millenials",IF(customers[[#This Row],[Age]]&lt;28,"Gen Z"))))</f>
        <v>Millenials</v>
      </c>
      <c r="F276" t="s">
        <v>34</v>
      </c>
      <c r="G276" t="s">
        <v>42</v>
      </c>
      <c r="H276">
        <v>61846</v>
      </c>
      <c r="I276" t="str">
        <f>IF(customers[[#This Row],[Income]]&lt;=30000, "Low", IF(customers[[#This Row],[Income]]&lt;=50000,"Medium", IF(customers[[#This Row],[Income]]&lt;=100000,"High","Premium")))</f>
        <v>High</v>
      </c>
      <c r="J276" t="s">
        <v>20</v>
      </c>
      <c r="K276" s="1">
        <v>44169</v>
      </c>
      <c r="L276" s="1">
        <f t="shared" ca="1" si="4"/>
        <v>45908</v>
      </c>
      <c r="M276">
        <f ca="1">DATEDIF(customers[[#This Row],[Join_Date]],customers[[#This Row],[Today]],"Y")</f>
        <v>4</v>
      </c>
      <c r="N276">
        <f ca="1">DATEDIF(customers[[#This Row],[Join_Date]], customers[[#This Row],[Today]], "D")</f>
        <v>1739</v>
      </c>
      <c r="O276" s="7" t="str">
        <f ca="1">IF(customers[[#This Row],[Years of Loyalty]]&gt;=8, "Loyal", IF(customers[[#This Row],[Years of Loyalty]]=7,"Legacy", IF(customers[[#This Row],[Years of Loyalty]]&gt;=3,"Emerging", IF(customers[[#This Row],[Years of Loyalty]]&lt;3,"New"))))</f>
        <v>Emerging</v>
      </c>
    </row>
    <row r="277" spans="1:15" x14ac:dyDescent="0.25">
      <c r="A277" t="s">
        <v>499</v>
      </c>
      <c r="B277" t="s">
        <v>500</v>
      </c>
      <c r="C277" t="s">
        <v>17</v>
      </c>
      <c r="D277">
        <v>52</v>
      </c>
      <c r="E277" t="str">
        <f>IF(customers[[#This Row],[Age]]&gt;=61,"Boomer",IF(customers[[#This Row],[Age]]&gt;=44,"Gen X",IF(customers[[#This Row],[Age]]&gt;=28,"Millenials",IF(customers[[#This Row],[Age]]&lt;28,"Gen Z"))))</f>
        <v>Gen X</v>
      </c>
      <c r="F277" t="s">
        <v>34</v>
      </c>
      <c r="G277" t="s">
        <v>37</v>
      </c>
      <c r="H277">
        <v>156727</v>
      </c>
      <c r="I277" t="str">
        <f>IF(customers[[#This Row],[Income]]&lt;=30000, "Low", IF(customers[[#This Row],[Income]]&lt;=50000,"Medium", IF(customers[[#This Row],[Income]]&lt;=100000,"High","Premium")))</f>
        <v>Premium</v>
      </c>
      <c r="J277" t="s">
        <v>14</v>
      </c>
      <c r="K277" s="1">
        <v>44108</v>
      </c>
      <c r="L277" s="1">
        <f t="shared" ca="1" si="4"/>
        <v>45908</v>
      </c>
      <c r="M277">
        <f ca="1">DATEDIF(customers[[#This Row],[Join_Date]],customers[[#This Row],[Today]],"Y")</f>
        <v>4</v>
      </c>
      <c r="N277">
        <f ca="1">DATEDIF(customers[[#This Row],[Join_Date]], customers[[#This Row],[Today]], "D")</f>
        <v>1800</v>
      </c>
      <c r="O277" s="7" t="str">
        <f ca="1">IF(customers[[#This Row],[Years of Loyalty]]&gt;=8, "Loyal", IF(customers[[#This Row],[Years of Loyalty]]=7,"Legacy", IF(customers[[#This Row],[Years of Loyalty]]&gt;=3,"Emerging", IF(customers[[#This Row],[Years of Loyalty]]&lt;3,"New"))))</f>
        <v>Emerging</v>
      </c>
    </row>
    <row r="278" spans="1:15" x14ac:dyDescent="0.25">
      <c r="A278" t="s">
        <v>517</v>
      </c>
      <c r="B278" t="s">
        <v>518</v>
      </c>
      <c r="C278" t="s">
        <v>11</v>
      </c>
      <c r="D278">
        <v>41</v>
      </c>
      <c r="E278" t="str">
        <f>IF(customers[[#This Row],[Age]]&gt;=61,"Boomer",IF(customers[[#This Row],[Age]]&gt;=44,"Gen X",IF(customers[[#This Row],[Age]]&gt;=28,"Millenials",IF(customers[[#This Row],[Age]]&lt;28,"Gen Z"))))</f>
        <v>Millenials</v>
      </c>
      <c r="F278" t="s">
        <v>12</v>
      </c>
      <c r="G278" t="s">
        <v>31</v>
      </c>
      <c r="H278">
        <v>48541</v>
      </c>
      <c r="I278" t="str">
        <f>IF(customers[[#This Row],[Income]]&lt;=30000, "Low", IF(customers[[#This Row],[Income]]&lt;=50000,"Medium", IF(customers[[#This Row],[Income]]&lt;=100000,"High","Premium")))</f>
        <v>Medium</v>
      </c>
      <c r="J278" t="s">
        <v>14</v>
      </c>
      <c r="K278" s="1">
        <v>44257</v>
      </c>
      <c r="L278" s="1">
        <f t="shared" ca="1" si="4"/>
        <v>45908</v>
      </c>
      <c r="M278">
        <f ca="1">DATEDIF(customers[[#This Row],[Join_Date]],customers[[#This Row],[Today]],"Y")</f>
        <v>4</v>
      </c>
      <c r="N278">
        <f ca="1">DATEDIF(customers[[#This Row],[Join_Date]], customers[[#This Row],[Today]], "D")</f>
        <v>1651</v>
      </c>
      <c r="O278" s="7" t="str">
        <f ca="1">IF(customers[[#This Row],[Years of Loyalty]]&gt;=8, "Loyal", IF(customers[[#This Row],[Years of Loyalty]]=7,"Legacy", IF(customers[[#This Row],[Years of Loyalty]]&gt;=3,"Emerging", IF(customers[[#This Row],[Years of Loyalty]]&lt;3,"New"))))</f>
        <v>Emerging</v>
      </c>
    </row>
    <row r="279" spans="1:15" x14ac:dyDescent="0.25">
      <c r="A279" t="s">
        <v>521</v>
      </c>
      <c r="B279" t="s">
        <v>522</v>
      </c>
      <c r="C279" t="s">
        <v>11</v>
      </c>
      <c r="D279">
        <v>49</v>
      </c>
      <c r="E279" t="str">
        <f>IF(customers[[#This Row],[Age]]&gt;=61,"Boomer",IF(customers[[#This Row],[Age]]&gt;=44,"Gen X",IF(customers[[#This Row],[Age]]&gt;=28,"Millenials",IF(customers[[#This Row],[Age]]&lt;28,"Gen Z"))))</f>
        <v>Gen X</v>
      </c>
      <c r="F279" t="s">
        <v>12</v>
      </c>
      <c r="G279" t="s">
        <v>31</v>
      </c>
      <c r="H279">
        <v>54531</v>
      </c>
      <c r="I279" t="str">
        <f>IF(customers[[#This Row],[Income]]&lt;=30000, "Low", IF(customers[[#This Row],[Income]]&lt;=50000,"Medium", IF(customers[[#This Row],[Income]]&lt;=100000,"High","Premium")))</f>
        <v>High</v>
      </c>
      <c r="J279" t="s">
        <v>24</v>
      </c>
      <c r="K279" s="1">
        <v>44203</v>
      </c>
      <c r="L279" s="1">
        <f t="shared" ca="1" si="4"/>
        <v>45908</v>
      </c>
      <c r="M279">
        <f ca="1">DATEDIF(customers[[#This Row],[Join_Date]],customers[[#This Row],[Today]],"Y")</f>
        <v>4</v>
      </c>
      <c r="N279">
        <f ca="1">DATEDIF(customers[[#This Row],[Join_Date]], customers[[#This Row],[Today]], "D")</f>
        <v>1705</v>
      </c>
      <c r="O279" s="7" t="str">
        <f ca="1">IF(customers[[#This Row],[Years of Loyalty]]&gt;=8, "Loyal", IF(customers[[#This Row],[Years of Loyalty]]=7,"Legacy", IF(customers[[#This Row],[Years of Loyalty]]&gt;=3,"Emerging", IF(customers[[#This Row],[Years of Loyalty]]&lt;3,"New"))))</f>
        <v>Emerging</v>
      </c>
    </row>
    <row r="280" spans="1:15" x14ac:dyDescent="0.25">
      <c r="A280" t="s">
        <v>535</v>
      </c>
      <c r="B280" t="s">
        <v>536</v>
      </c>
      <c r="C280" t="s">
        <v>11</v>
      </c>
      <c r="D280">
        <v>42</v>
      </c>
      <c r="E280" t="str">
        <f>IF(customers[[#This Row],[Age]]&gt;=61,"Boomer",IF(customers[[#This Row],[Age]]&gt;=44,"Gen X",IF(customers[[#This Row],[Age]]&gt;=28,"Millenials",IF(customers[[#This Row],[Age]]&lt;28,"Gen Z"))))</f>
        <v>Millenials</v>
      </c>
      <c r="F280" t="s">
        <v>30</v>
      </c>
      <c r="G280" t="s">
        <v>42</v>
      </c>
      <c r="H280">
        <v>69268</v>
      </c>
      <c r="I280" t="str">
        <f>IF(customers[[#This Row],[Income]]&lt;=30000, "Low", IF(customers[[#This Row],[Income]]&lt;=50000,"Medium", IF(customers[[#This Row],[Income]]&lt;=100000,"High","Premium")))</f>
        <v>High</v>
      </c>
      <c r="J280" t="s">
        <v>14</v>
      </c>
      <c r="K280" s="1">
        <v>44081</v>
      </c>
      <c r="L280" s="1">
        <f t="shared" ca="1" si="4"/>
        <v>45908</v>
      </c>
      <c r="M280">
        <f ca="1">DATEDIF(customers[[#This Row],[Join_Date]],customers[[#This Row],[Today]],"Y")</f>
        <v>5</v>
      </c>
      <c r="N280">
        <f ca="1">DATEDIF(customers[[#This Row],[Join_Date]], customers[[#This Row],[Today]], "D")</f>
        <v>1827</v>
      </c>
      <c r="O280" s="7" t="str">
        <f ca="1">IF(customers[[#This Row],[Years of Loyalty]]&gt;=8, "Loyal", IF(customers[[#This Row],[Years of Loyalty]]=7,"Legacy", IF(customers[[#This Row],[Years of Loyalty]]&gt;=3,"Emerging", IF(customers[[#This Row],[Years of Loyalty]]&lt;3,"New"))))</f>
        <v>Emerging</v>
      </c>
    </row>
    <row r="281" spans="1:15" x14ac:dyDescent="0.25">
      <c r="A281" t="s">
        <v>541</v>
      </c>
      <c r="B281" t="s">
        <v>542</v>
      </c>
      <c r="C281" t="s">
        <v>17</v>
      </c>
      <c r="D281">
        <v>47</v>
      </c>
      <c r="E281" t="str">
        <f>IF(customers[[#This Row],[Age]]&gt;=61,"Boomer",IF(customers[[#This Row],[Age]]&gt;=44,"Gen X",IF(customers[[#This Row],[Age]]&gt;=28,"Millenials",IF(customers[[#This Row],[Age]]&lt;28,"Gen Z"))))</f>
        <v>Gen X</v>
      </c>
      <c r="F281" t="s">
        <v>34</v>
      </c>
      <c r="G281" t="s">
        <v>31</v>
      </c>
      <c r="H281">
        <v>180831</v>
      </c>
      <c r="I281" t="str">
        <f>IF(customers[[#This Row],[Income]]&lt;=30000, "Low", IF(customers[[#This Row],[Income]]&lt;=50000,"Medium", IF(customers[[#This Row],[Income]]&lt;=100000,"High","Premium")))</f>
        <v>Premium</v>
      </c>
      <c r="J281" t="s">
        <v>14</v>
      </c>
      <c r="K281" s="1">
        <v>44115</v>
      </c>
      <c r="L281" s="1">
        <f t="shared" ca="1" si="4"/>
        <v>45908</v>
      </c>
      <c r="M281">
        <f ca="1">DATEDIF(customers[[#This Row],[Join_Date]],customers[[#This Row],[Today]],"Y")</f>
        <v>4</v>
      </c>
      <c r="N281">
        <f ca="1">DATEDIF(customers[[#This Row],[Join_Date]], customers[[#This Row],[Today]], "D")</f>
        <v>1793</v>
      </c>
      <c r="O281" s="7" t="str">
        <f ca="1">IF(customers[[#This Row],[Years of Loyalty]]&gt;=8, "Loyal", IF(customers[[#This Row],[Years of Loyalty]]=7,"Legacy", IF(customers[[#This Row],[Years of Loyalty]]&gt;=3,"Emerging", IF(customers[[#This Row],[Years of Loyalty]]&lt;3,"New"))))</f>
        <v>Emerging</v>
      </c>
    </row>
    <row r="282" spans="1:15" x14ac:dyDescent="0.25">
      <c r="A282" t="s">
        <v>553</v>
      </c>
      <c r="B282" t="s">
        <v>554</v>
      </c>
      <c r="C282" t="s">
        <v>11</v>
      </c>
      <c r="D282">
        <v>39</v>
      </c>
      <c r="E282" t="str">
        <f>IF(customers[[#This Row],[Age]]&gt;=61,"Boomer",IF(customers[[#This Row],[Age]]&gt;=44,"Gen X",IF(customers[[#This Row],[Age]]&gt;=28,"Millenials",IF(customers[[#This Row],[Age]]&lt;28,"Gen Z"))))</f>
        <v>Millenials</v>
      </c>
      <c r="F282" t="s">
        <v>12</v>
      </c>
      <c r="G282" t="s">
        <v>31</v>
      </c>
      <c r="H282">
        <v>103309</v>
      </c>
      <c r="I282" t="str">
        <f>IF(customers[[#This Row],[Income]]&lt;=30000, "Low", IF(customers[[#This Row],[Income]]&lt;=50000,"Medium", IF(customers[[#This Row],[Income]]&lt;=100000,"High","Premium")))</f>
        <v>Premium</v>
      </c>
      <c r="J282" t="s">
        <v>14</v>
      </c>
      <c r="K282" s="1">
        <v>44102</v>
      </c>
      <c r="L282" s="1">
        <f t="shared" ca="1" si="4"/>
        <v>45908</v>
      </c>
      <c r="M282">
        <f ca="1">DATEDIF(customers[[#This Row],[Join_Date]],customers[[#This Row],[Today]],"Y")</f>
        <v>4</v>
      </c>
      <c r="N282">
        <f ca="1">DATEDIF(customers[[#This Row],[Join_Date]], customers[[#This Row],[Today]], "D")</f>
        <v>1806</v>
      </c>
      <c r="O282" s="7" t="str">
        <f ca="1">IF(customers[[#This Row],[Years of Loyalty]]&gt;=8, "Loyal", IF(customers[[#This Row],[Years of Loyalty]]=7,"Legacy", IF(customers[[#This Row],[Years of Loyalty]]&gt;=3,"Emerging", IF(customers[[#This Row],[Years of Loyalty]]&lt;3,"New"))))</f>
        <v>Emerging</v>
      </c>
    </row>
    <row r="283" spans="1:15" x14ac:dyDescent="0.25">
      <c r="A283" t="s">
        <v>557</v>
      </c>
      <c r="B283" t="s">
        <v>558</v>
      </c>
      <c r="C283" t="s">
        <v>17</v>
      </c>
      <c r="D283">
        <v>36</v>
      </c>
      <c r="E283" t="str">
        <f>IF(customers[[#This Row],[Age]]&gt;=61,"Boomer",IF(customers[[#This Row],[Age]]&gt;=44,"Gen X",IF(customers[[#This Row],[Age]]&gt;=28,"Millenials",IF(customers[[#This Row],[Age]]&lt;28,"Gen Z"))))</f>
        <v>Millenials</v>
      </c>
      <c r="F283" t="s">
        <v>18</v>
      </c>
      <c r="G283" t="s">
        <v>37</v>
      </c>
      <c r="H283">
        <v>126661</v>
      </c>
      <c r="I283" t="str">
        <f>IF(customers[[#This Row],[Income]]&lt;=30000, "Low", IF(customers[[#This Row],[Income]]&lt;=50000,"Medium", IF(customers[[#This Row],[Income]]&lt;=100000,"High","Premium")))</f>
        <v>Premium</v>
      </c>
      <c r="J283" t="s">
        <v>14</v>
      </c>
      <c r="K283" s="1">
        <v>44437</v>
      </c>
      <c r="L283" s="1">
        <f t="shared" ca="1" si="4"/>
        <v>45908</v>
      </c>
      <c r="M283">
        <f ca="1">DATEDIF(customers[[#This Row],[Join_Date]],customers[[#This Row],[Today]],"Y")</f>
        <v>4</v>
      </c>
      <c r="N283">
        <f ca="1">DATEDIF(customers[[#This Row],[Join_Date]], customers[[#This Row],[Today]], "D")</f>
        <v>1471</v>
      </c>
      <c r="O283" s="7" t="str">
        <f ca="1">IF(customers[[#This Row],[Years of Loyalty]]&gt;=8, "Loyal", IF(customers[[#This Row],[Years of Loyalty]]=7,"Legacy", IF(customers[[#This Row],[Years of Loyalty]]&gt;=3,"Emerging", IF(customers[[#This Row],[Years of Loyalty]]&lt;3,"New"))))</f>
        <v>Emerging</v>
      </c>
    </row>
    <row r="284" spans="1:15" x14ac:dyDescent="0.25">
      <c r="A284" t="s">
        <v>575</v>
      </c>
      <c r="B284" t="s">
        <v>576</v>
      </c>
      <c r="C284" t="s">
        <v>17</v>
      </c>
      <c r="D284">
        <v>45</v>
      </c>
      <c r="E284" t="str">
        <f>IF(customers[[#This Row],[Age]]&gt;=61,"Boomer",IF(customers[[#This Row],[Age]]&gt;=44,"Gen X",IF(customers[[#This Row],[Age]]&gt;=28,"Millenials",IF(customers[[#This Row],[Age]]&lt;28,"Gen Z"))))</f>
        <v>Gen X</v>
      </c>
      <c r="F284" t="s">
        <v>34</v>
      </c>
      <c r="G284" t="s">
        <v>31</v>
      </c>
      <c r="H284">
        <v>184053</v>
      </c>
      <c r="I284" t="str">
        <f>IF(customers[[#This Row],[Income]]&lt;=30000, "Low", IF(customers[[#This Row],[Income]]&lt;=50000,"Medium", IF(customers[[#This Row],[Income]]&lt;=100000,"High","Premium")))</f>
        <v>Premium</v>
      </c>
      <c r="J284" t="s">
        <v>14</v>
      </c>
      <c r="K284" s="1">
        <v>44122</v>
      </c>
      <c r="L284" s="1">
        <f t="shared" ca="1" si="4"/>
        <v>45908</v>
      </c>
      <c r="M284">
        <f ca="1">DATEDIF(customers[[#This Row],[Join_Date]],customers[[#This Row],[Today]],"Y")</f>
        <v>4</v>
      </c>
      <c r="N284">
        <f ca="1">DATEDIF(customers[[#This Row],[Join_Date]], customers[[#This Row],[Today]], "D")</f>
        <v>1786</v>
      </c>
      <c r="O284" s="7" t="str">
        <f ca="1">IF(customers[[#This Row],[Years of Loyalty]]&gt;=8, "Loyal", IF(customers[[#This Row],[Years of Loyalty]]=7,"Legacy", IF(customers[[#This Row],[Years of Loyalty]]&gt;=3,"Emerging", IF(customers[[#This Row],[Years of Loyalty]]&lt;3,"New"))))</f>
        <v>Emerging</v>
      </c>
    </row>
    <row r="285" spans="1:15" x14ac:dyDescent="0.25">
      <c r="A285" t="s">
        <v>593</v>
      </c>
      <c r="B285" t="s">
        <v>594</v>
      </c>
      <c r="C285" t="s">
        <v>17</v>
      </c>
      <c r="D285">
        <v>52</v>
      </c>
      <c r="E285" t="str">
        <f>IF(customers[[#This Row],[Age]]&gt;=61,"Boomer",IF(customers[[#This Row],[Age]]&gt;=44,"Gen X",IF(customers[[#This Row],[Age]]&gt;=28,"Millenials",IF(customers[[#This Row],[Age]]&lt;28,"Gen Z"))))</f>
        <v>Gen X</v>
      </c>
      <c r="F285" t="s">
        <v>34</v>
      </c>
      <c r="G285" t="s">
        <v>27</v>
      </c>
      <c r="H285">
        <v>55488</v>
      </c>
      <c r="I285" t="str">
        <f>IF(customers[[#This Row],[Income]]&lt;=30000, "Low", IF(customers[[#This Row],[Income]]&lt;=50000,"Medium", IF(customers[[#This Row],[Income]]&lt;=100000,"High","Premium")))</f>
        <v>High</v>
      </c>
      <c r="J285" t="s">
        <v>14</v>
      </c>
      <c r="K285" s="1">
        <v>44249</v>
      </c>
      <c r="L285" s="1">
        <f t="shared" ca="1" si="4"/>
        <v>45908</v>
      </c>
      <c r="M285">
        <f ca="1">DATEDIF(customers[[#This Row],[Join_Date]],customers[[#This Row],[Today]],"Y")</f>
        <v>4</v>
      </c>
      <c r="N285">
        <f ca="1">DATEDIF(customers[[#This Row],[Join_Date]], customers[[#This Row],[Today]], "D")</f>
        <v>1659</v>
      </c>
      <c r="O285" s="7" t="str">
        <f ca="1">IF(customers[[#This Row],[Years of Loyalty]]&gt;=8, "Loyal", IF(customers[[#This Row],[Years of Loyalty]]=7,"Legacy", IF(customers[[#This Row],[Years of Loyalty]]&gt;=3,"Emerging", IF(customers[[#This Row],[Years of Loyalty]]&lt;3,"New"))))</f>
        <v>Emerging</v>
      </c>
    </row>
    <row r="286" spans="1:15" x14ac:dyDescent="0.25">
      <c r="A286" t="s">
        <v>601</v>
      </c>
      <c r="B286" t="s">
        <v>602</v>
      </c>
      <c r="C286" t="s">
        <v>11</v>
      </c>
      <c r="D286">
        <v>38</v>
      </c>
      <c r="E286" t="str">
        <f>IF(customers[[#This Row],[Age]]&gt;=61,"Boomer",IF(customers[[#This Row],[Age]]&gt;=44,"Gen X",IF(customers[[#This Row],[Age]]&gt;=28,"Millenials",IF(customers[[#This Row],[Age]]&lt;28,"Gen Z"))))</f>
        <v>Millenials</v>
      </c>
      <c r="F286" t="s">
        <v>34</v>
      </c>
      <c r="G286" t="s">
        <v>23</v>
      </c>
      <c r="H286">
        <v>142720</v>
      </c>
      <c r="I286" t="str">
        <f>IF(customers[[#This Row],[Income]]&lt;=30000, "Low", IF(customers[[#This Row],[Income]]&lt;=50000,"Medium", IF(customers[[#This Row],[Income]]&lt;=100000,"High","Premium")))</f>
        <v>Premium</v>
      </c>
      <c r="J286" t="s">
        <v>14</v>
      </c>
      <c r="K286" s="1">
        <v>44265</v>
      </c>
      <c r="L286" s="1">
        <f t="shared" ca="1" si="4"/>
        <v>45908</v>
      </c>
      <c r="M286">
        <f ca="1">DATEDIF(customers[[#This Row],[Join_Date]],customers[[#This Row],[Today]],"Y")</f>
        <v>4</v>
      </c>
      <c r="N286">
        <f ca="1">DATEDIF(customers[[#This Row],[Join_Date]], customers[[#This Row],[Today]], "D")</f>
        <v>1643</v>
      </c>
      <c r="O286" s="7" t="str">
        <f ca="1">IF(customers[[#This Row],[Years of Loyalty]]&gt;=8, "Loyal", IF(customers[[#This Row],[Years of Loyalty]]=7,"Legacy", IF(customers[[#This Row],[Years of Loyalty]]&gt;=3,"Emerging", IF(customers[[#This Row],[Years of Loyalty]]&lt;3,"New"))))</f>
        <v>Emerging</v>
      </c>
    </row>
    <row r="287" spans="1:15" x14ac:dyDescent="0.25">
      <c r="A287" t="s">
        <v>725</v>
      </c>
      <c r="B287" t="s">
        <v>726</v>
      </c>
      <c r="C287" t="s">
        <v>17</v>
      </c>
      <c r="D287">
        <v>36</v>
      </c>
      <c r="E287" t="str">
        <f>IF(customers[[#This Row],[Age]]&gt;=61,"Boomer",IF(customers[[#This Row],[Age]]&gt;=44,"Gen X",IF(customers[[#This Row],[Age]]&gt;=28,"Millenials",IF(customers[[#This Row],[Age]]&lt;28,"Gen Z"))))</f>
        <v>Millenials</v>
      </c>
      <c r="F287" t="s">
        <v>18</v>
      </c>
      <c r="G287" t="s">
        <v>37</v>
      </c>
      <c r="H287">
        <v>48380</v>
      </c>
      <c r="I287" t="str">
        <f>IF(customers[[#This Row],[Income]]&lt;=30000, "Low", IF(customers[[#This Row],[Income]]&lt;=50000,"Medium", IF(customers[[#This Row],[Income]]&lt;=100000,"High","Premium")))</f>
        <v>Medium</v>
      </c>
      <c r="J287" t="s">
        <v>14</v>
      </c>
      <c r="K287" s="1">
        <v>44241</v>
      </c>
      <c r="L287" s="1">
        <f t="shared" ca="1" si="4"/>
        <v>45908</v>
      </c>
      <c r="M287">
        <f ca="1">DATEDIF(customers[[#This Row],[Join_Date]],customers[[#This Row],[Today]],"Y")</f>
        <v>4</v>
      </c>
      <c r="N287">
        <f ca="1">DATEDIF(customers[[#This Row],[Join_Date]], customers[[#This Row],[Today]], "D")</f>
        <v>1667</v>
      </c>
      <c r="O287" s="7" t="str">
        <f ca="1">IF(customers[[#This Row],[Years of Loyalty]]&gt;=8, "Loyal", IF(customers[[#This Row],[Years of Loyalty]]=7,"Legacy", IF(customers[[#This Row],[Years of Loyalty]]&gt;=3,"Emerging", IF(customers[[#This Row],[Years of Loyalty]]&lt;3,"New"))))</f>
        <v>Emerging</v>
      </c>
    </row>
    <row r="288" spans="1:15" x14ac:dyDescent="0.25">
      <c r="A288" t="s">
        <v>737</v>
      </c>
      <c r="B288" t="s">
        <v>738</v>
      </c>
      <c r="C288" t="s">
        <v>17</v>
      </c>
      <c r="D288">
        <v>45</v>
      </c>
      <c r="E288" t="str">
        <f>IF(customers[[#This Row],[Age]]&gt;=61,"Boomer",IF(customers[[#This Row],[Age]]&gt;=44,"Gen X",IF(customers[[#This Row],[Age]]&gt;=28,"Millenials",IF(customers[[#This Row],[Age]]&lt;28,"Gen Z"))))</f>
        <v>Gen X</v>
      </c>
      <c r="F288" t="s">
        <v>34</v>
      </c>
      <c r="G288" t="s">
        <v>19</v>
      </c>
      <c r="H288">
        <v>40049</v>
      </c>
      <c r="I288" t="str">
        <f>IF(customers[[#This Row],[Income]]&lt;=30000, "Low", IF(customers[[#This Row],[Income]]&lt;=50000,"Medium", IF(customers[[#This Row],[Income]]&lt;=100000,"High","Premium")))</f>
        <v>Medium</v>
      </c>
      <c r="J288" t="s">
        <v>14</v>
      </c>
      <c r="K288" s="1">
        <v>44190</v>
      </c>
      <c r="L288" s="1">
        <f t="shared" ca="1" si="4"/>
        <v>45908</v>
      </c>
      <c r="M288">
        <f ca="1">DATEDIF(customers[[#This Row],[Join_Date]],customers[[#This Row],[Today]],"Y")</f>
        <v>4</v>
      </c>
      <c r="N288">
        <f ca="1">DATEDIF(customers[[#This Row],[Join_Date]], customers[[#This Row],[Today]], "D")</f>
        <v>1718</v>
      </c>
      <c r="O288" s="7" t="str">
        <f ca="1">IF(customers[[#This Row],[Years of Loyalty]]&gt;=8, "Loyal", IF(customers[[#This Row],[Years of Loyalty]]=7,"Legacy", IF(customers[[#This Row],[Years of Loyalty]]&gt;=3,"Emerging", IF(customers[[#This Row],[Years of Loyalty]]&lt;3,"New"))))</f>
        <v>Emerging</v>
      </c>
    </row>
    <row r="289" spans="1:15" x14ac:dyDescent="0.25">
      <c r="A289" t="s">
        <v>739</v>
      </c>
      <c r="B289" t="s">
        <v>740</v>
      </c>
      <c r="C289" t="s">
        <v>17</v>
      </c>
      <c r="D289">
        <v>37</v>
      </c>
      <c r="E289" t="str">
        <f>IF(customers[[#This Row],[Age]]&gt;=61,"Boomer",IF(customers[[#This Row],[Age]]&gt;=44,"Gen X",IF(customers[[#This Row],[Age]]&gt;=28,"Millenials",IF(customers[[#This Row],[Age]]&lt;28,"Gen Z"))))</f>
        <v>Millenials</v>
      </c>
      <c r="F289" t="s">
        <v>34</v>
      </c>
      <c r="G289" t="s">
        <v>19</v>
      </c>
      <c r="H289">
        <v>125361</v>
      </c>
      <c r="I289" t="str">
        <f>IF(customers[[#This Row],[Income]]&lt;=30000, "Low", IF(customers[[#This Row],[Income]]&lt;=50000,"Medium", IF(customers[[#This Row],[Income]]&lt;=100000,"High","Premium")))</f>
        <v>Premium</v>
      </c>
      <c r="J289" t="s">
        <v>14</v>
      </c>
      <c r="K289" s="1">
        <v>44342</v>
      </c>
      <c r="L289" s="1">
        <f t="shared" ca="1" si="4"/>
        <v>45908</v>
      </c>
      <c r="M289">
        <f ca="1">DATEDIF(customers[[#This Row],[Join_Date]],customers[[#This Row],[Today]],"Y")</f>
        <v>4</v>
      </c>
      <c r="N289">
        <f ca="1">DATEDIF(customers[[#This Row],[Join_Date]], customers[[#This Row],[Today]], "D")</f>
        <v>1566</v>
      </c>
      <c r="O289" s="7" t="str">
        <f ca="1">IF(customers[[#This Row],[Years of Loyalty]]&gt;=8, "Loyal", IF(customers[[#This Row],[Years of Loyalty]]=7,"Legacy", IF(customers[[#This Row],[Years of Loyalty]]&gt;=3,"Emerging", IF(customers[[#This Row],[Years of Loyalty]]&lt;3,"New"))))</f>
        <v>Emerging</v>
      </c>
    </row>
    <row r="290" spans="1:15" x14ac:dyDescent="0.25">
      <c r="A290" t="s">
        <v>791</v>
      </c>
      <c r="B290" t="s">
        <v>792</v>
      </c>
      <c r="C290" t="s">
        <v>11</v>
      </c>
      <c r="D290">
        <v>28</v>
      </c>
      <c r="E290" t="str">
        <f>IF(customers[[#This Row],[Age]]&gt;=61,"Boomer",IF(customers[[#This Row],[Age]]&gt;=44,"Gen X",IF(customers[[#This Row],[Age]]&gt;=28,"Millenials",IF(customers[[#This Row],[Age]]&lt;28,"Gen Z"))))</f>
        <v>Millenials</v>
      </c>
      <c r="F290" t="s">
        <v>12</v>
      </c>
      <c r="G290" t="s">
        <v>27</v>
      </c>
      <c r="H290">
        <v>92099</v>
      </c>
      <c r="I290" t="str">
        <f>IF(customers[[#This Row],[Income]]&lt;=30000, "Low", IF(customers[[#This Row],[Income]]&lt;=50000,"Medium", IF(customers[[#This Row],[Income]]&lt;=100000,"High","Premium")))</f>
        <v>High</v>
      </c>
      <c r="J290" t="s">
        <v>14</v>
      </c>
      <c r="K290" s="1">
        <v>44410</v>
      </c>
      <c r="L290" s="1">
        <f t="shared" ca="1" si="4"/>
        <v>45908</v>
      </c>
      <c r="M290">
        <f ca="1">DATEDIF(customers[[#This Row],[Join_Date]],customers[[#This Row],[Today]],"Y")</f>
        <v>4</v>
      </c>
      <c r="N290">
        <f ca="1">DATEDIF(customers[[#This Row],[Join_Date]], customers[[#This Row],[Today]], "D")</f>
        <v>1498</v>
      </c>
      <c r="O290" s="7" t="str">
        <f ca="1">IF(customers[[#This Row],[Years of Loyalty]]&gt;=8, "Loyal", IF(customers[[#This Row],[Years of Loyalty]]=7,"Legacy", IF(customers[[#This Row],[Years of Loyalty]]&gt;=3,"Emerging", IF(customers[[#This Row],[Years of Loyalty]]&lt;3,"New"))))</f>
        <v>Emerging</v>
      </c>
    </row>
    <row r="291" spans="1:15" x14ac:dyDescent="0.25">
      <c r="A291" t="s">
        <v>803</v>
      </c>
      <c r="B291" t="s">
        <v>804</v>
      </c>
      <c r="C291" t="s">
        <v>11</v>
      </c>
      <c r="D291">
        <v>74</v>
      </c>
      <c r="E291" t="str">
        <f>IF(customers[[#This Row],[Age]]&gt;=61,"Boomer",IF(customers[[#This Row],[Age]]&gt;=44,"Gen X",IF(customers[[#This Row],[Age]]&gt;=28,"Millenials",IF(customers[[#This Row],[Age]]&lt;28,"Gen Z"))))</f>
        <v>Boomer</v>
      </c>
      <c r="F291" t="s">
        <v>30</v>
      </c>
      <c r="G291" t="s">
        <v>19</v>
      </c>
      <c r="H291">
        <v>46958</v>
      </c>
      <c r="I291" t="str">
        <f>IF(customers[[#This Row],[Income]]&lt;=30000, "Low", IF(customers[[#This Row],[Income]]&lt;=50000,"Medium", IF(customers[[#This Row],[Income]]&lt;=100000,"High","Premium")))</f>
        <v>Medium</v>
      </c>
      <c r="J291" t="s">
        <v>24</v>
      </c>
      <c r="K291" s="1">
        <v>44220</v>
      </c>
      <c r="L291" s="1">
        <f t="shared" ca="1" si="4"/>
        <v>45908</v>
      </c>
      <c r="M291">
        <f ca="1">DATEDIF(customers[[#This Row],[Join_Date]],customers[[#This Row],[Today]],"Y")</f>
        <v>4</v>
      </c>
      <c r="N291">
        <f ca="1">DATEDIF(customers[[#This Row],[Join_Date]], customers[[#This Row],[Today]], "D")</f>
        <v>1688</v>
      </c>
      <c r="O291" s="7" t="str">
        <f ca="1">IF(customers[[#This Row],[Years of Loyalty]]&gt;=8, "Loyal", IF(customers[[#This Row],[Years of Loyalty]]=7,"Legacy", IF(customers[[#This Row],[Years of Loyalty]]&gt;=3,"Emerging", IF(customers[[#This Row],[Years of Loyalty]]&lt;3,"New"))))</f>
        <v>Emerging</v>
      </c>
    </row>
    <row r="292" spans="1:15" x14ac:dyDescent="0.25">
      <c r="A292" t="s">
        <v>817</v>
      </c>
      <c r="B292" t="s">
        <v>818</v>
      </c>
      <c r="C292" t="s">
        <v>17</v>
      </c>
      <c r="D292">
        <v>48</v>
      </c>
      <c r="E292" t="str">
        <f>IF(customers[[#This Row],[Age]]&gt;=61,"Boomer",IF(customers[[#This Row],[Age]]&gt;=44,"Gen X",IF(customers[[#This Row],[Age]]&gt;=28,"Millenials",IF(customers[[#This Row],[Age]]&lt;28,"Gen Z"))))</f>
        <v>Gen X</v>
      </c>
      <c r="F292" t="s">
        <v>30</v>
      </c>
      <c r="G292" t="s">
        <v>42</v>
      </c>
      <c r="H292">
        <v>196313</v>
      </c>
      <c r="I292" t="str">
        <f>IF(customers[[#This Row],[Income]]&lt;=30000, "Low", IF(customers[[#This Row],[Income]]&lt;=50000,"Medium", IF(customers[[#This Row],[Income]]&lt;=100000,"High","Premium")))</f>
        <v>Premium</v>
      </c>
      <c r="J292" t="s">
        <v>20</v>
      </c>
      <c r="K292" s="1">
        <v>44176</v>
      </c>
      <c r="L292" s="1">
        <f t="shared" ca="1" si="4"/>
        <v>45908</v>
      </c>
      <c r="M292">
        <f ca="1">DATEDIF(customers[[#This Row],[Join_Date]],customers[[#This Row],[Today]],"Y")</f>
        <v>4</v>
      </c>
      <c r="N292">
        <f ca="1">DATEDIF(customers[[#This Row],[Join_Date]], customers[[#This Row],[Today]], "D")</f>
        <v>1732</v>
      </c>
      <c r="O292" s="7" t="str">
        <f ca="1">IF(customers[[#This Row],[Years of Loyalty]]&gt;=8, "Loyal", IF(customers[[#This Row],[Years of Loyalty]]=7,"Legacy", IF(customers[[#This Row],[Years of Loyalty]]&gt;=3,"Emerging", IF(customers[[#This Row],[Years of Loyalty]]&lt;3,"New"))))</f>
        <v>Emerging</v>
      </c>
    </row>
    <row r="293" spans="1:15" x14ac:dyDescent="0.25">
      <c r="A293" t="s">
        <v>825</v>
      </c>
      <c r="B293" t="s">
        <v>826</v>
      </c>
      <c r="C293" t="s">
        <v>17</v>
      </c>
      <c r="D293">
        <v>71</v>
      </c>
      <c r="E293" t="str">
        <f>IF(customers[[#This Row],[Age]]&gt;=61,"Boomer",IF(customers[[#This Row],[Age]]&gt;=44,"Gen X",IF(customers[[#This Row],[Age]]&gt;=28,"Millenials",IF(customers[[#This Row],[Age]]&lt;28,"Gen Z"))))</f>
        <v>Boomer</v>
      </c>
      <c r="F293" t="s">
        <v>30</v>
      </c>
      <c r="G293" t="s">
        <v>42</v>
      </c>
      <c r="H293">
        <v>199436</v>
      </c>
      <c r="I293" t="str">
        <f>IF(customers[[#This Row],[Income]]&lt;=30000, "Low", IF(customers[[#This Row],[Income]]&lt;=50000,"Medium", IF(customers[[#This Row],[Income]]&lt;=100000,"High","Premium")))</f>
        <v>Premium</v>
      </c>
      <c r="J293" t="s">
        <v>24</v>
      </c>
      <c r="K293" s="1">
        <v>44100</v>
      </c>
      <c r="L293" s="1">
        <f t="shared" ca="1" si="4"/>
        <v>45908</v>
      </c>
      <c r="M293">
        <f ca="1">DATEDIF(customers[[#This Row],[Join_Date]],customers[[#This Row],[Today]],"Y")</f>
        <v>4</v>
      </c>
      <c r="N293">
        <f ca="1">DATEDIF(customers[[#This Row],[Join_Date]], customers[[#This Row],[Today]], "D")</f>
        <v>1808</v>
      </c>
      <c r="O293" s="7" t="str">
        <f ca="1">IF(customers[[#This Row],[Years of Loyalty]]&gt;=8, "Loyal", IF(customers[[#This Row],[Years of Loyalty]]=7,"Legacy", IF(customers[[#This Row],[Years of Loyalty]]&gt;=3,"Emerging", IF(customers[[#This Row],[Years of Loyalty]]&lt;3,"New"))))</f>
        <v>Emerging</v>
      </c>
    </row>
    <row r="294" spans="1:15" x14ac:dyDescent="0.25">
      <c r="A294" t="s">
        <v>827</v>
      </c>
      <c r="B294" t="s">
        <v>828</v>
      </c>
      <c r="C294" t="s">
        <v>17</v>
      </c>
      <c r="D294">
        <v>20</v>
      </c>
      <c r="E294" t="str">
        <f>IF(customers[[#This Row],[Age]]&gt;=61,"Boomer",IF(customers[[#This Row],[Age]]&gt;=44,"Gen X",IF(customers[[#This Row],[Age]]&gt;=28,"Millenials",IF(customers[[#This Row],[Age]]&lt;28,"Gen Z"))))</f>
        <v>Gen Z</v>
      </c>
      <c r="F294" t="s">
        <v>18</v>
      </c>
      <c r="G294" t="s">
        <v>23</v>
      </c>
      <c r="H294">
        <v>146503</v>
      </c>
      <c r="I294" t="str">
        <f>IF(customers[[#This Row],[Income]]&lt;=30000, "Low", IF(customers[[#This Row],[Income]]&lt;=50000,"Medium", IF(customers[[#This Row],[Income]]&lt;=100000,"High","Premium")))</f>
        <v>Premium</v>
      </c>
      <c r="J294" t="s">
        <v>14</v>
      </c>
      <c r="K294" s="1">
        <v>44310</v>
      </c>
      <c r="L294" s="1">
        <f t="shared" ca="1" si="4"/>
        <v>45908</v>
      </c>
      <c r="M294">
        <f ca="1">DATEDIF(customers[[#This Row],[Join_Date]],customers[[#This Row],[Today]],"Y")</f>
        <v>4</v>
      </c>
      <c r="N294">
        <f ca="1">DATEDIF(customers[[#This Row],[Join_Date]], customers[[#This Row],[Today]], "D")</f>
        <v>1598</v>
      </c>
      <c r="O294" s="7" t="str">
        <f ca="1">IF(customers[[#This Row],[Years of Loyalty]]&gt;=8, "Loyal", IF(customers[[#This Row],[Years of Loyalty]]=7,"Legacy", IF(customers[[#This Row],[Years of Loyalty]]&gt;=3,"Emerging", IF(customers[[#This Row],[Years of Loyalty]]&lt;3,"New"))))</f>
        <v>Emerging</v>
      </c>
    </row>
    <row r="295" spans="1:15" x14ac:dyDescent="0.25">
      <c r="A295" t="s">
        <v>831</v>
      </c>
      <c r="B295" t="s">
        <v>832</v>
      </c>
      <c r="C295" t="s">
        <v>11</v>
      </c>
      <c r="D295">
        <v>40</v>
      </c>
      <c r="E295" t="str">
        <f>IF(customers[[#This Row],[Age]]&gt;=61,"Boomer",IF(customers[[#This Row],[Age]]&gt;=44,"Gen X",IF(customers[[#This Row],[Age]]&gt;=28,"Millenials",IF(customers[[#This Row],[Age]]&lt;28,"Gen Z"))))</f>
        <v>Millenials</v>
      </c>
      <c r="F295" t="s">
        <v>34</v>
      </c>
      <c r="G295" t="s">
        <v>31</v>
      </c>
      <c r="H295">
        <v>77056</v>
      </c>
      <c r="I295" t="str">
        <f>IF(customers[[#This Row],[Income]]&lt;=30000, "Low", IF(customers[[#This Row],[Income]]&lt;=50000,"Medium", IF(customers[[#This Row],[Income]]&lt;=100000,"High","Premium")))</f>
        <v>High</v>
      </c>
      <c r="J295" t="s">
        <v>14</v>
      </c>
      <c r="K295" s="1">
        <v>44268</v>
      </c>
      <c r="L295" s="1">
        <f t="shared" ca="1" si="4"/>
        <v>45908</v>
      </c>
      <c r="M295">
        <f ca="1">DATEDIF(customers[[#This Row],[Join_Date]],customers[[#This Row],[Today]],"Y")</f>
        <v>4</v>
      </c>
      <c r="N295">
        <f ca="1">DATEDIF(customers[[#This Row],[Join_Date]], customers[[#This Row],[Today]], "D")</f>
        <v>1640</v>
      </c>
      <c r="O295" s="7" t="str">
        <f ca="1">IF(customers[[#This Row],[Years of Loyalty]]&gt;=8, "Loyal", IF(customers[[#This Row],[Years of Loyalty]]=7,"Legacy", IF(customers[[#This Row],[Years of Loyalty]]&gt;=3,"Emerging", IF(customers[[#This Row],[Years of Loyalty]]&lt;3,"New"))))</f>
        <v>Emerging</v>
      </c>
    </row>
    <row r="296" spans="1:15" x14ac:dyDescent="0.25">
      <c r="A296" t="s">
        <v>863</v>
      </c>
      <c r="B296" t="s">
        <v>864</v>
      </c>
      <c r="C296" t="s">
        <v>17</v>
      </c>
      <c r="D296">
        <v>43</v>
      </c>
      <c r="E296" t="str">
        <f>IF(customers[[#This Row],[Age]]&gt;=61,"Boomer",IF(customers[[#This Row],[Age]]&gt;=44,"Gen X",IF(customers[[#This Row],[Age]]&gt;=28,"Millenials",IF(customers[[#This Row],[Age]]&lt;28,"Gen Z"))))</f>
        <v>Millenials</v>
      </c>
      <c r="F296" t="s">
        <v>18</v>
      </c>
      <c r="G296" t="s">
        <v>19</v>
      </c>
      <c r="H296">
        <v>55046</v>
      </c>
      <c r="I296" t="str">
        <f>IF(customers[[#This Row],[Income]]&lt;=30000, "Low", IF(customers[[#This Row],[Income]]&lt;=50000,"Medium", IF(customers[[#This Row],[Income]]&lt;=100000,"High","Premium")))</f>
        <v>High</v>
      </c>
      <c r="J296" t="s">
        <v>14</v>
      </c>
      <c r="K296" s="1">
        <v>44313</v>
      </c>
      <c r="L296" s="1">
        <f t="shared" ca="1" si="4"/>
        <v>45908</v>
      </c>
      <c r="M296">
        <f ca="1">DATEDIF(customers[[#This Row],[Join_Date]],customers[[#This Row],[Today]],"Y")</f>
        <v>4</v>
      </c>
      <c r="N296">
        <f ca="1">DATEDIF(customers[[#This Row],[Join_Date]], customers[[#This Row],[Today]], "D")</f>
        <v>1595</v>
      </c>
      <c r="O296" s="7" t="str">
        <f ca="1">IF(customers[[#This Row],[Years of Loyalty]]&gt;=8, "Loyal", IF(customers[[#This Row],[Years of Loyalty]]=7,"Legacy", IF(customers[[#This Row],[Years of Loyalty]]&gt;=3,"Emerging", IF(customers[[#This Row],[Years of Loyalty]]&lt;3,"New"))))</f>
        <v>Emerging</v>
      </c>
    </row>
    <row r="297" spans="1:15" x14ac:dyDescent="0.25">
      <c r="A297" t="s">
        <v>871</v>
      </c>
      <c r="B297" t="s">
        <v>870</v>
      </c>
      <c r="C297" t="s">
        <v>11</v>
      </c>
      <c r="D297">
        <v>45</v>
      </c>
      <c r="E297" t="str">
        <f>IF(customers[[#This Row],[Age]]&gt;=61,"Boomer",IF(customers[[#This Row],[Age]]&gt;=44,"Gen X",IF(customers[[#This Row],[Age]]&gt;=28,"Millenials",IF(customers[[#This Row],[Age]]&lt;28,"Gen Z"))))</f>
        <v>Gen X</v>
      </c>
      <c r="F297" t="s">
        <v>34</v>
      </c>
      <c r="G297" t="s">
        <v>13</v>
      </c>
      <c r="H297">
        <v>121520</v>
      </c>
      <c r="I297" t="str">
        <f>IF(customers[[#This Row],[Income]]&lt;=30000, "Low", IF(customers[[#This Row],[Income]]&lt;=50000,"Medium", IF(customers[[#This Row],[Income]]&lt;=100000,"High","Premium")))</f>
        <v>Premium</v>
      </c>
      <c r="J297" t="s">
        <v>20</v>
      </c>
      <c r="K297" s="1">
        <v>44111</v>
      </c>
      <c r="L297" s="1">
        <f t="shared" ca="1" si="4"/>
        <v>45908</v>
      </c>
      <c r="M297">
        <f ca="1">DATEDIF(customers[[#This Row],[Join_Date]],customers[[#This Row],[Today]],"Y")</f>
        <v>4</v>
      </c>
      <c r="N297">
        <f ca="1">DATEDIF(customers[[#This Row],[Join_Date]], customers[[#This Row],[Today]], "D")</f>
        <v>1797</v>
      </c>
      <c r="O297" s="7" t="str">
        <f ca="1">IF(customers[[#This Row],[Years of Loyalty]]&gt;=8, "Loyal", IF(customers[[#This Row],[Years of Loyalty]]=7,"Legacy", IF(customers[[#This Row],[Years of Loyalty]]&gt;=3,"Emerging", IF(customers[[#This Row],[Years of Loyalty]]&lt;3,"New"))))</f>
        <v>Emerging</v>
      </c>
    </row>
    <row r="298" spans="1:15" x14ac:dyDescent="0.25">
      <c r="A298" t="s">
        <v>942</v>
      </c>
      <c r="B298" t="s">
        <v>943</v>
      </c>
      <c r="C298" t="s">
        <v>11</v>
      </c>
      <c r="D298">
        <v>35</v>
      </c>
      <c r="E298" t="str">
        <f>IF(customers[[#This Row],[Age]]&gt;=61,"Boomer",IF(customers[[#This Row],[Age]]&gt;=44,"Gen X",IF(customers[[#This Row],[Age]]&gt;=28,"Millenials",IF(customers[[#This Row],[Age]]&lt;28,"Gen Z"))))</f>
        <v>Millenials</v>
      </c>
      <c r="F298" t="s">
        <v>34</v>
      </c>
      <c r="G298" t="s">
        <v>23</v>
      </c>
      <c r="H298">
        <v>169381</v>
      </c>
      <c r="I298" t="str">
        <f>IF(customers[[#This Row],[Income]]&lt;=30000, "Low", IF(customers[[#This Row],[Income]]&lt;=50000,"Medium", IF(customers[[#This Row],[Income]]&lt;=100000,"High","Premium")))</f>
        <v>Premium</v>
      </c>
      <c r="J298" t="s">
        <v>14</v>
      </c>
      <c r="K298" s="1">
        <v>44357</v>
      </c>
      <c r="L298" s="1">
        <f t="shared" ca="1" si="4"/>
        <v>45908</v>
      </c>
      <c r="M298">
        <f ca="1">DATEDIF(customers[[#This Row],[Join_Date]],customers[[#This Row],[Today]],"Y")</f>
        <v>4</v>
      </c>
      <c r="N298">
        <f ca="1">DATEDIF(customers[[#This Row],[Join_Date]], customers[[#This Row],[Today]], "D")</f>
        <v>1551</v>
      </c>
      <c r="O298" s="7" t="str">
        <f ca="1">IF(customers[[#This Row],[Years of Loyalty]]&gt;=8, "Loyal", IF(customers[[#This Row],[Years of Loyalty]]=7,"Legacy", IF(customers[[#This Row],[Years of Loyalty]]&gt;=3,"Emerging", IF(customers[[#This Row],[Years of Loyalty]]&lt;3,"New"))))</f>
        <v>Emerging</v>
      </c>
    </row>
    <row r="299" spans="1:15" x14ac:dyDescent="0.25">
      <c r="A299" t="s">
        <v>962</v>
      </c>
      <c r="B299" t="s">
        <v>963</v>
      </c>
      <c r="C299" t="s">
        <v>17</v>
      </c>
      <c r="D299">
        <v>66</v>
      </c>
      <c r="E299" t="str">
        <f>IF(customers[[#This Row],[Age]]&gt;=61,"Boomer",IF(customers[[#This Row],[Age]]&gt;=44,"Gen X",IF(customers[[#This Row],[Age]]&gt;=28,"Millenials",IF(customers[[#This Row],[Age]]&lt;28,"Gen Z"))))</f>
        <v>Boomer</v>
      </c>
      <c r="F299" t="s">
        <v>12</v>
      </c>
      <c r="G299" t="s">
        <v>31</v>
      </c>
      <c r="H299">
        <v>152130</v>
      </c>
      <c r="I299" t="str">
        <f>IF(customers[[#This Row],[Income]]&lt;=30000, "Low", IF(customers[[#This Row],[Income]]&lt;=50000,"Medium", IF(customers[[#This Row],[Income]]&lt;=100000,"High","Premium")))</f>
        <v>Premium</v>
      </c>
      <c r="J299" t="s">
        <v>14</v>
      </c>
      <c r="K299" s="1">
        <v>44345</v>
      </c>
      <c r="L299" s="1">
        <f t="shared" ca="1" si="4"/>
        <v>45908</v>
      </c>
      <c r="M299">
        <f ca="1">DATEDIF(customers[[#This Row],[Join_Date]],customers[[#This Row],[Today]],"Y")</f>
        <v>4</v>
      </c>
      <c r="N299">
        <f ca="1">DATEDIF(customers[[#This Row],[Join_Date]], customers[[#This Row],[Today]], "D")</f>
        <v>1563</v>
      </c>
      <c r="O299" s="7" t="str">
        <f ca="1">IF(customers[[#This Row],[Years of Loyalty]]&gt;=8, "Loyal", IF(customers[[#This Row],[Years of Loyalty]]=7,"Legacy", IF(customers[[#This Row],[Years of Loyalty]]&gt;=3,"Emerging", IF(customers[[#This Row],[Years of Loyalty]]&lt;3,"New"))))</f>
        <v>Emerging</v>
      </c>
    </row>
    <row r="300" spans="1:15" x14ac:dyDescent="0.25">
      <c r="A300" t="s">
        <v>968</v>
      </c>
      <c r="B300" t="s">
        <v>969</v>
      </c>
      <c r="C300" t="s">
        <v>11</v>
      </c>
      <c r="D300">
        <v>51</v>
      </c>
      <c r="E300" t="str">
        <f>IF(customers[[#This Row],[Age]]&gt;=61,"Boomer",IF(customers[[#This Row],[Age]]&gt;=44,"Gen X",IF(customers[[#This Row],[Age]]&gt;=28,"Millenials",IF(customers[[#This Row],[Age]]&lt;28,"Gen Z"))))</f>
        <v>Gen X</v>
      </c>
      <c r="F300" t="s">
        <v>12</v>
      </c>
      <c r="G300" t="s">
        <v>31</v>
      </c>
      <c r="H300">
        <v>180928</v>
      </c>
      <c r="I300" t="str">
        <f>IF(customers[[#This Row],[Income]]&lt;=30000, "Low", IF(customers[[#This Row],[Income]]&lt;=50000,"Medium", IF(customers[[#This Row],[Income]]&lt;=100000,"High","Premium")))</f>
        <v>Premium</v>
      </c>
      <c r="J300" t="s">
        <v>14</v>
      </c>
      <c r="K300" s="1">
        <v>44083</v>
      </c>
      <c r="L300" s="1">
        <f t="shared" ca="1" si="4"/>
        <v>45908</v>
      </c>
      <c r="M300">
        <f ca="1">DATEDIF(customers[[#This Row],[Join_Date]],customers[[#This Row],[Today]],"Y")</f>
        <v>4</v>
      </c>
      <c r="N300">
        <f ca="1">DATEDIF(customers[[#This Row],[Join_Date]], customers[[#This Row],[Today]], "D")</f>
        <v>1825</v>
      </c>
      <c r="O300" s="7" t="str">
        <f ca="1">IF(customers[[#This Row],[Years of Loyalty]]&gt;=8, "Loyal", IF(customers[[#This Row],[Years of Loyalty]]=7,"Legacy", IF(customers[[#This Row],[Years of Loyalty]]&gt;=3,"Emerging", IF(customers[[#This Row],[Years of Loyalty]]&lt;3,"New"))))</f>
        <v>Emerging</v>
      </c>
    </row>
    <row r="301" spans="1:15" x14ac:dyDescent="0.25">
      <c r="A301" t="s">
        <v>972</v>
      </c>
      <c r="B301" t="s">
        <v>973</v>
      </c>
      <c r="C301" t="s">
        <v>11</v>
      </c>
      <c r="D301">
        <v>52</v>
      </c>
      <c r="E301" t="str">
        <f>IF(customers[[#This Row],[Age]]&gt;=61,"Boomer",IF(customers[[#This Row],[Age]]&gt;=44,"Gen X",IF(customers[[#This Row],[Age]]&gt;=28,"Millenials",IF(customers[[#This Row],[Age]]&lt;28,"Gen Z"))))</f>
        <v>Gen X</v>
      </c>
      <c r="F301" t="s">
        <v>30</v>
      </c>
      <c r="G301" t="s">
        <v>27</v>
      </c>
      <c r="H301">
        <v>84178</v>
      </c>
      <c r="I301" t="str">
        <f>IF(customers[[#This Row],[Income]]&lt;=30000, "Low", IF(customers[[#This Row],[Income]]&lt;=50000,"Medium", IF(customers[[#This Row],[Income]]&lt;=100000,"High","Premium")))</f>
        <v>High</v>
      </c>
      <c r="J301" t="s">
        <v>24</v>
      </c>
      <c r="K301" s="1">
        <v>44123</v>
      </c>
      <c r="L301" s="1">
        <f t="shared" ca="1" si="4"/>
        <v>45908</v>
      </c>
      <c r="M301">
        <f ca="1">DATEDIF(customers[[#This Row],[Join_Date]],customers[[#This Row],[Today]],"Y")</f>
        <v>4</v>
      </c>
      <c r="N301">
        <f ca="1">DATEDIF(customers[[#This Row],[Join_Date]], customers[[#This Row],[Today]], "D")</f>
        <v>1785</v>
      </c>
      <c r="O301" s="7" t="str">
        <f ca="1">IF(customers[[#This Row],[Years of Loyalty]]&gt;=8, "Loyal", IF(customers[[#This Row],[Years of Loyalty]]=7,"Legacy", IF(customers[[#This Row],[Years of Loyalty]]&gt;=3,"Emerging", IF(customers[[#This Row],[Years of Loyalty]]&lt;3,"New"))))</f>
        <v>Emerging</v>
      </c>
    </row>
    <row r="302" spans="1:15" x14ac:dyDescent="0.25">
      <c r="A302" t="s">
        <v>980</v>
      </c>
      <c r="B302" t="s">
        <v>981</v>
      </c>
      <c r="C302" t="s">
        <v>11</v>
      </c>
      <c r="D302">
        <v>72</v>
      </c>
      <c r="E302" t="str">
        <f>IF(customers[[#This Row],[Age]]&gt;=61,"Boomer",IF(customers[[#This Row],[Age]]&gt;=44,"Gen X",IF(customers[[#This Row],[Age]]&gt;=28,"Millenials",IF(customers[[#This Row],[Age]]&lt;28,"Gen Z"))))</f>
        <v>Boomer</v>
      </c>
      <c r="F302" t="s">
        <v>18</v>
      </c>
      <c r="G302" t="s">
        <v>37</v>
      </c>
      <c r="H302">
        <v>192307</v>
      </c>
      <c r="I302" t="str">
        <f>IF(customers[[#This Row],[Income]]&lt;=30000, "Low", IF(customers[[#This Row],[Income]]&lt;=50000,"Medium", IF(customers[[#This Row],[Income]]&lt;=100000,"High","Premium")))</f>
        <v>Premium</v>
      </c>
      <c r="J302" t="s">
        <v>20</v>
      </c>
      <c r="K302" s="1">
        <v>44108</v>
      </c>
      <c r="L302" s="1">
        <f t="shared" ca="1" si="4"/>
        <v>45908</v>
      </c>
      <c r="M302">
        <f ca="1">DATEDIF(customers[[#This Row],[Join_Date]],customers[[#This Row],[Today]],"Y")</f>
        <v>4</v>
      </c>
      <c r="N302">
        <f ca="1">DATEDIF(customers[[#This Row],[Join_Date]], customers[[#This Row],[Today]], "D")</f>
        <v>1800</v>
      </c>
      <c r="O302" s="7" t="str">
        <f ca="1">IF(customers[[#This Row],[Years of Loyalty]]&gt;=8, "Loyal", IF(customers[[#This Row],[Years of Loyalty]]=7,"Legacy", IF(customers[[#This Row],[Years of Loyalty]]&gt;=3,"Emerging", IF(customers[[#This Row],[Years of Loyalty]]&lt;3,"New"))))</f>
        <v>Emerging</v>
      </c>
    </row>
    <row r="303" spans="1:15" x14ac:dyDescent="0.25">
      <c r="A303" t="s">
        <v>1010</v>
      </c>
      <c r="B303" t="s">
        <v>1011</v>
      </c>
      <c r="C303" t="s">
        <v>17</v>
      </c>
      <c r="D303">
        <v>27</v>
      </c>
      <c r="E303" t="str">
        <f>IF(customers[[#This Row],[Age]]&gt;=61,"Boomer",IF(customers[[#This Row],[Age]]&gt;=44,"Gen X",IF(customers[[#This Row],[Age]]&gt;=28,"Millenials",IF(customers[[#This Row],[Age]]&lt;28,"Gen Z"))))</f>
        <v>Gen Z</v>
      </c>
      <c r="F303" t="s">
        <v>34</v>
      </c>
      <c r="G303" t="s">
        <v>27</v>
      </c>
      <c r="H303">
        <v>32115</v>
      </c>
      <c r="I303" t="str">
        <f>IF(customers[[#This Row],[Income]]&lt;=30000, "Low", IF(customers[[#This Row],[Income]]&lt;=50000,"Medium", IF(customers[[#This Row],[Income]]&lt;=100000,"High","Premium")))</f>
        <v>Medium</v>
      </c>
      <c r="J303" t="s">
        <v>14</v>
      </c>
      <c r="K303" s="1">
        <v>44267</v>
      </c>
      <c r="L303" s="1">
        <f t="shared" ca="1" si="4"/>
        <v>45908</v>
      </c>
      <c r="M303">
        <f ca="1">DATEDIF(customers[[#This Row],[Join_Date]],customers[[#This Row],[Today]],"Y")</f>
        <v>4</v>
      </c>
      <c r="N303">
        <f ca="1">DATEDIF(customers[[#This Row],[Join_Date]], customers[[#This Row],[Today]], "D")</f>
        <v>1641</v>
      </c>
      <c r="O303" s="7" t="str">
        <f ca="1">IF(customers[[#This Row],[Years of Loyalty]]&gt;=8, "Loyal", IF(customers[[#This Row],[Years of Loyalty]]=7,"Legacy", IF(customers[[#This Row],[Years of Loyalty]]&gt;=3,"Emerging", IF(customers[[#This Row],[Years of Loyalty]]&lt;3,"New"))))</f>
        <v>Emerging</v>
      </c>
    </row>
    <row r="304" spans="1:15" x14ac:dyDescent="0.25">
      <c r="A304" t="s">
        <v>25</v>
      </c>
      <c r="B304" t="s">
        <v>26</v>
      </c>
      <c r="C304" t="s">
        <v>11</v>
      </c>
      <c r="D304">
        <v>50</v>
      </c>
      <c r="E304" t="str">
        <f>IF(customers[[#This Row],[Age]]&gt;=61,"Boomer",IF(customers[[#This Row],[Age]]&gt;=44,"Gen X",IF(customers[[#This Row],[Age]]&gt;=28,"Millenials",IF(customers[[#This Row],[Age]]&lt;28,"Gen Z"))))</f>
        <v>Gen X</v>
      </c>
      <c r="F304" t="s">
        <v>12</v>
      </c>
      <c r="G304" t="s">
        <v>27</v>
      </c>
      <c r="H304">
        <v>142744</v>
      </c>
      <c r="I304" t="str">
        <f>IF(customers[[#This Row],[Income]]&lt;=30000, "Low", IF(customers[[#This Row],[Income]]&lt;=50000,"Medium", IF(customers[[#This Row],[Income]]&lt;=100000,"High","Premium")))</f>
        <v>Premium</v>
      </c>
      <c r="J304" t="s">
        <v>14</v>
      </c>
      <c r="K304" s="1">
        <v>44494</v>
      </c>
      <c r="L304" s="1">
        <f t="shared" ca="1" si="4"/>
        <v>45908</v>
      </c>
      <c r="M304">
        <f ca="1">DATEDIF(customers[[#This Row],[Join_Date]],customers[[#This Row],[Today]],"Y")</f>
        <v>3</v>
      </c>
      <c r="N304">
        <f ca="1">DATEDIF(customers[[#This Row],[Join_Date]], customers[[#This Row],[Today]], "D")</f>
        <v>1414</v>
      </c>
      <c r="O304" s="7" t="str">
        <f ca="1">IF(customers[[#This Row],[Years of Loyalty]]&gt;=8, "Loyal", IF(customers[[#This Row],[Years of Loyalty]]=7,"Legacy", IF(customers[[#This Row],[Years of Loyalty]]&gt;=3,"Emerging", IF(customers[[#This Row],[Years of Loyalty]]&lt;3,"New"))))</f>
        <v>Emerging</v>
      </c>
    </row>
    <row r="305" spans="1:15" x14ac:dyDescent="0.25">
      <c r="A305" t="s">
        <v>61</v>
      </c>
      <c r="B305" t="s">
        <v>62</v>
      </c>
      <c r="C305" t="s">
        <v>17</v>
      </c>
      <c r="D305">
        <v>40</v>
      </c>
      <c r="E305" t="str">
        <f>IF(customers[[#This Row],[Age]]&gt;=61,"Boomer",IF(customers[[#This Row],[Age]]&gt;=44,"Gen X",IF(customers[[#This Row],[Age]]&gt;=28,"Millenials",IF(customers[[#This Row],[Age]]&lt;28,"Gen Z"))))</f>
        <v>Millenials</v>
      </c>
      <c r="F305" t="s">
        <v>34</v>
      </c>
      <c r="G305" t="s">
        <v>23</v>
      </c>
      <c r="H305">
        <v>100435</v>
      </c>
      <c r="I305" t="str">
        <f>IF(customers[[#This Row],[Income]]&lt;=30000, "Low", IF(customers[[#This Row],[Income]]&lt;=50000,"Medium", IF(customers[[#This Row],[Income]]&lt;=100000,"High","Premium")))</f>
        <v>Premium</v>
      </c>
      <c r="J305" t="s">
        <v>20</v>
      </c>
      <c r="K305" s="1">
        <v>44456</v>
      </c>
      <c r="L305" s="1">
        <f t="shared" ca="1" si="4"/>
        <v>45908</v>
      </c>
      <c r="M305">
        <f ca="1">DATEDIF(customers[[#This Row],[Join_Date]],customers[[#This Row],[Today]],"Y")</f>
        <v>3</v>
      </c>
      <c r="N305">
        <f ca="1">DATEDIF(customers[[#This Row],[Join_Date]], customers[[#This Row],[Today]], "D")</f>
        <v>1452</v>
      </c>
      <c r="O305" s="7" t="str">
        <f ca="1">IF(customers[[#This Row],[Years of Loyalty]]&gt;=8, "Loyal", IF(customers[[#This Row],[Years of Loyalty]]=7,"Legacy", IF(customers[[#This Row],[Years of Loyalty]]&gt;=3,"Emerging", IF(customers[[#This Row],[Years of Loyalty]]&lt;3,"New"))))</f>
        <v>Emerging</v>
      </c>
    </row>
    <row r="306" spans="1:15" x14ac:dyDescent="0.25">
      <c r="A306" t="s">
        <v>69</v>
      </c>
      <c r="B306" t="s">
        <v>70</v>
      </c>
      <c r="C306" t="s">
        <v>17</v>
      </c>
      <c r="D306">
        <v>19</v>
      </c>
      <c r="E306" t="str">
        <f>IF(customers[[#This Row],[Age]]&gt;=61,"Boomer",IF(customers[[#This Row],[Age]]&gt;=44,"Gen X",IF(customers[[#This Row],[Age]]&gt;=28,"Millenials",IF(customers[[#This Row],[Age]]&lt;28,"Gen Z"))))</f>
        <v>Gen Z</v>
      </c>
      <c r="F306" t="s">
        <v>34</v>
      </c>
      <c r="G306" t="s">
        <v>23</v>
      </c>
      <c r="H306">
        <v>84754</v>
      </c>
      <c r="I306" t="str">
        <f>IF(customers[[#This Row],[Income]]&lt;=30000, "Low", IF(customers[[#This Row],[Income]]&lt;=50000,"Medium", IF(customers[[#This Row],[Income]]&lt;=100000,"High","Premium")))</f>
        <v>High</v>
      </c>
      <c r="J306" t="s">
        <v>14</v>
      </c>
      <c r="K306" s="1">
        <v>44745</v>
      </c>
      <c r="L306" s="1">
        <f t="shared" ca="1" si="4"/>
        <v>45908</v>
      </c>
      <c r="M306">
        <f ca="1">DATEDIF(customers[[#This Row],[Join_Date]],customers[[#This Row],[Today]],"Y")</f>
        <v>3</v>
      </c>
      <c r="N306">
        <f ca="1">DATEDIF(customers[[#This Row],[Join_Date]], customers[[#This Row],[Today]], "D")</f>
        <v>1163</v>
      </c>
      <c r="O306" s="7" t="str">
        <f ca="1">IF(customers[[#This Row],[Years of Loyalty]]&gt;=8, "Loyal", IF(customers[[#This Row],[Years of Loyalty]]=7,"Legacy", IF(customers[[#This Row],[Years of Loyalty]]&gt;=3,"Emerging", IF(customers[[#This Row],[Years of Loyalty]]&lt;3,"New"))))</f>
        <v>Emerging</v>
      </c>
    </row>
    <row r="307" spans="1:15" x14ac:dyDescent="0.25">
      <c r="A307" t="s">
        <v>75</v>
      </c>
      <c r="B307" t="s">
        <v>76</v>
      </c>
      <c r="C307" t="s">
        <v>17</v>
      </c>
      <c r="D307">
        <v>57</v>
      </c>
      <c r="E307" t="str">
        <f>IF(customers[[#This Row],[Age]]&gt;=61,"Boomer",IF(customers[[#This Row],[Age]]&gt;=44,"Gen X",IF(customers[[#This Row],[Age]]&gt;=28,"Millenials",IF(customers[[#This Row],[Age]]&lt;28,"Gen Z"))))</f>
        <v>Gen X</v>
      </c>
      <c r="F307" t="s">
        <v>34</v>
      </c>
      <c r="G307" t="s">
        <v>13</v>
      </c>
      <c r="H307">
        <v>60042</v>
      </c>
      <c r="I307" t="str">
        <f>IF(customers[[#This Row],[Income]]&lt;=30000, "Low", IF(customers[[#This Row],[Income]]&lt;=50000,"Medium", IF(customers[[#This Row],[Income]]&lt;=100000,"High","Premium")))</f>
        <v>High</v>
      </c>
      <c r="J307" t="s">
        <v>20</v>
      </c>
      <c r="K307" s="1">
        <v>44469</v>
      </c>
      <c r="L307" s="1">
        <f t="shared" ca="1" si="4"/>
        <v>45908</v>
      </c>
      <c r="M307">
        <f ca="1">DATEDIF(customers[[#This Row],[Join_Date]],customers[[#This Row],[Today]],"Y")</f>
        <v>3</v>
      </c>
      <c r="N307">
        <f ca="1">DATEDIF(customers[[#This Row],[Join_Date]], customers[[#This Row],[Today]], "D")</f>
        <v>1439</v>
      </c>
      <c r="O307" s="7" t="str">
        <f ca="1">IF(customers[[#This Row],[Years of Loyalty]]&gt;=8, "Loyal", IF(customers[[#This Row],[Years of Loyalty]]=7,"Legacy", IF(customers[[#This Row],[Years of Loyalty]]&gt;=3,"Emerging", IF(customers[[#This Row],[Years of Loyalty]]&lt;3,"New"))))</f>
        <v>Emerging</v>
      </c>
    </row>
    <row r="308" spans="1:15" x14ac:dyDescent="0.25">
      <c r="A308" t="s">
        <v>91</v>
      </c>
      <c r="B308" t="s">
        <v>92</v>
      </c>
      <c r="C308" t="s">
        <v>17</v>
      </c>
      <c r="D308">
        <v>59</v>
      </c>
      <c r="E308" t="str">
        <f>IF(customers[[#This Row],[Age]]&gt;=61,"Boomer",IF(customers[[#This Row],[Age]]&gt;=44,"Gen X",IF(customers[[#This Row],[Age]]&gt;=28,"Millenials",IF(customers[[#This Row],[Age]]&lt;28,"Gen Z"))))</f>
        <v>Gen X</v>
      </c>
      <c r="F308" t="s">
        <v>30</v>
      </c>
      <c r="G308" t="s">
        <v>31</v>
      </c>
      <c r="H308">
        <v>66600</v>
      </c>
      <c r="I308" t="str">
        <f>IF(customers[[#This Row],[Income]]&lt;=30000, "Low", IF(customers[[#This Row],[Income]]&lt;=50000,"Medium", IF(customers[[#This Row],[Income]]&lt;=100000,"High","Premium")))</f>
        <v>High</v>
      </c>
      <c r="J308" t="s">
        <v>20</v>
      </c>
      <c r="K308" s="1">
        <v>44513</v>
      </c>
      <c r="L308" s="1">
        <f t="shared" ca="1" si="4"/>
        <v>45908</v>
      </c>
      <c r="M308">
        <f ca="1">DATEDIF(customers[[#This Row],[Join_Date]],customers[[#This Row],[Today]],"Y")</f>
        <v>3</v>
      </c>
      <c r="N308">
        <f ca="1">DATEDIF(customers[[#This Row],[Join_Date]], customers[[#This Row],[Today]], "D")</f>
        <v>1395</v>
      </c>
      <c r="O308" s="7" t="str">
        <f ca="1">IF(customers[[#This Row],[Years of Loyalty]]&gt;=8, "Loyal", IF(customers[[#This Row],[Years of Loyalty]]=7,"Legacy", IF(customers[[#This Row],[Years of Loyalty]]&gt;=3,"Emerging", IF(customers[[#This Row],[Years of Loyalty]]&lt;3,"New"))))</f>
        <v>Emerging</v>
      </c>
    </row>
    <row r="309" spans="1:15" x14ac:dyDescent="0.25">
      <c r="A309" t="s">
        <v>99</v>
      </c>
      <c r="B309" t="s">
        <v>100</v>
      </c>
      <c r="C309" t="s">
        <v>11</v>
      </c>
      <c r="D309">
        <v>67</v>
      </c>
      <c r="E309" t="str">
        <f>IF(customers[[#This Row],[Age]]&gt;=61,"Boomer",IF(customers[[#This Row],[Age]]&gt;=44,"Gen X",IF(customers[[#This Row],[Age]]&gt;=28,"Millenials",IF(customers[[#This Row],[Age]]&lt;28,"Gen Z"))))</f>
        <v>Boomer</v>
      </c>
      <c r="F309" t="s">
        <v>18</v>
      </c>
      <c r="G309" t="s">
        <v>31</v>
      </c>
      <c r="H309">
        <v>46172</v>
      </c>
      <c r="I309" t="str">
        <f>IF(customers[[#This Row],[Income]]&lt;=30000, "Low", IF(customers[[#This Row],[Income]]&lt;=50000,"Medium", IF(customers[[#This Row],[Income]]&lt;=100000,"High","Premium")))</f>
        <v>Medium</v>
      </c>
      <c r="J309" t="s">
        <v>20</v>
      </c>
      <c r="K309" s="1">
        <v>44507</v>
      </c>
      <c r="L309" s="1">
        <f t="shared" ca="1" si="4"/>
        <v>45908</v>
      </c>
      <c r="M309">
        <f ca="1">DATEDIF(customers[[#This Row],[Join_Date]],customers[[#This Row],[Today]],"Y")</f>
        <v>3</v>
      </c>
      <c r="N309">
        <f ca="1">DATEDIF(customers[[#This Row],[Join_Date]], customers[[#This Row],[Today]], "D")</f>
        <v>1401</v>
      </c>
      <c r="O309" s="7" t="str">
        <f ca="1">IF(customers[[#This Row],[Years of Loyalty]]&gt;=8, "Loyal", IF(customers[[#This Row],[Years of Loyalty]]=7,"Legacy", IF(customers[[#This Row],[Years of Loyalty]]&gt;=3,"Emerging", IF(customers[[#This Row],[Years of Loyalty]]&lt;3,"New"))))</f>
        <v>Emerging</v>
      </c>
    </row>
    <row r="310" spans="1:15" x14ac:dyDescent="0.25">
      <c r="A310" t="s">
        <v>109</v>
      </c>
      <c r="B310" t="s">
        <v>110</v>
      </c>
      <c r="C310" t="s">
        <v>17</v>
      </c>
      <c r="D310">
        <v>74</v>
      </c>
      <c r="E310" t="str">
        <f>IF(customers[[#This Row],[Age]]&gt;=61,"Boomer",IF(customers[[#This Row],[Age]]&gt;=44,"Gen X",IF(customers[[#This Row],[Age]]&gt;=28,"Millenials",IF(customers[[#This Row],[Age]]&lt;28,"Gen Z"))))</f>
        <v>Boomer</v>
      </c>
      <c r="F310" t="s">
        <v>18</v>
      </c>
      <c r="G310" t="s">
        <v>37</v>
      </c>
      <c r="H310">
        <v>132855</v>
      </c>
      <c r="I310" t="str">
        <f>IF(customers[[#This Row],[Income]]&lt;=30000, "Low", IF(customers[[#This Row],[Income]]&lt;=50000,"Medium", IF(customers[[#This Row],[Income]]&lt;=100000,"High","Premium")))</f>
        <v>Premium</v>
      </c>
      <c r="J310" t="s">
        <v>20</v>
      </c>
      <c r="K310" s="1">
        <v>44752</v>
      </c>
      <c r="L310" s="1">
        <f t="shared" ca="1" si="4"/>
        <v>45908</v>
      </c>
      <c r="M310">
        <f ca="1">DATEDIF(customers[[#This Row],[Join_Date]],customers[[#This Row],[Today]],"Y")</f>
        <v>3</v>
      </c>
      <c r="N310">
        <f ca="1">DATEDIF(customers[[#This Row],[Join_Date]], customers[[#This Row],[Today]], "D")</f>
        <v>1156</v>
      </c>
      <c r="O310" s="7" t="str">
        <f ca="1">IF(customers[[#This Row],[Years of Loyalty]]&gt;=8, "Loyal", IF(customers[[#This Row],[Years of Loyalty]]=7,"Legacy", IF(customers[[#This Row],[Years of Loyalty]]&gt;=3,"Emerging", IF(customers[[#This Row],[Years of Loyalty]]&lt;3,"New"))))</f>
        <v>Emerging</v>
      </c>
    </row>
    <row r="311" spans="1:15" x14ac:dyDescent="0.25">
      <c r="A311" t="s">
        <v>129</v>
      </c>
      <c r="B311" t="s">
        <v>130</v>
      </c>
      <c r="C311" t="s">
        <v>11</v>
      </c>
      <c r="D311">
        <v>68</v>
      </c>
      <c r="E311" t="str">
        <f>IF(customers[[#This Row],[Age]]&gt;=61,"Boomer",IF(customers[[#This Row],[Age]]&gt;=44,"Gen X",IF(customers[[#This Row],[Age]]&gt;=28,"Millenials",IF(customers[[#This Row],[Age]]&lt;28,"Gen Z"))))</f>
        <v>Boomer</v>
      </c>
      <c r="F311" t="s">
        <v>34</v>
      </c>
      <c r="G311" t="s">
        <v>37</v>
      </c>
      <c r="H311">
        <v>54701</v>
      </c>
      <c r="I311" t="str">
        <f>IF(customers[[#This Row],[Income]]&lt;=30000, "Low", IF(customers[[#This Row],[Income]]&lt;=50000,"Medium", IF(customers[[#This Row],[Income]]&lt;=100000,"High","Premium")))</f>
        <v>High</v>
      </c>
      <c r="J311" t="s">
        <v>14</v>
      </c>
      <c r="K311" s="1">
        <v>44740</v>
      </c>
      <c r="L311" s="1">
        <f t="shared" ca="1" si="4"/>
        <v>45908</v>
      </c>
      <c r="M311">
        <f ca="1">DATEDIF(customers[[#This Row],[Join_Date]],customers[[#This Row],[Today]],"Y")</f>
        <v>3</v>
      </c>
      <c r="N311">
        <f ca="1">DATEDIF(customers[[#This Row],[Join_Date]], customers[[#This Row],[Today]], "D")</f>
        <v>1168</v>
      </c>
      <c r="O311" s="7" t="str">
        <f ca="1">IF(customers[[#This Row],[Years of Loyalty]]&gt;=8, "Loyal", IF(customers[[#This Row],[Years of Loyalty]]=7,"Legacy", IF(customers[[#This Row],[Years of Loyalty]]&gt;=3,"Emerging", IF(customers[[#This Row],[Years of Loyalty]]&lt;3,"New"))))</f>
        <v>Emerging</v>
      </c>
    </row>
    <row r="312" spans="1:15" x14ac:dyDescent="0.25">
      <c r="A312" t="s">
        <v>135</v>
      </c>
      <c r="B312" t="s">
        <v>136</v>
      </c>
      <c r="C312" t="s">
        <v>17</v>
      </c>
      <c r="D312">
        <v>45</v>
      </c>
      <c r="E312" t="str">
        <f>IF(customers[[#This Row],[Age]]&gt;=61,"Boomer",IF(customers[[#This Row],[Age]]&gt;=44,"Gen X",IF(customers[[#This Row],[Age]]&gt;=28,"Millenials",IF(customers[[#This Row],[Age]]&lt;28,"Gen Z"))))</f>
        <v>Gen X</v>
      </c>
      <c r="F312" t="s">
        <v>18</v>
      </c>
      <c r="G312" t="s">
        <v>37</v>
      </c>
      <c r="H312">
        <v>103560</v>
      </c>
      <c r="I312" t="str">
        <f>IF(customers[[#This Row],[Income]]&lt;=30000, "Low", IF(customers[[#This Row],[Income]]&lt;=50000,"Medium", IF(customers[[#This Row],[Income]]&lt;=100000,"High","Premium")))</f>
        <v>Premium</v>
      </c>
      <c r="J312" t="s">
        <v>14</v>
      </c>
      <c r="K312" s="1">
        <v>44711</v>
      </c>
      <c r="L312" s="1">
        <f t="shared" ca="1" si="4"/>
        <v>45908</v>
      </c>
      <c r="M312">
        <f ca="1">DATEDIF(customers[[#This Row],[Join_Date]],customers[[#This Row],[Today]],"Y")</f>
        <v>3</v>
      </c>
      <c r="N312">
        <f ca="1">DATEDIF(customers[[#This Row],[Join_Date]], customers[[#This Row],[Today]], "D")</f>
        <v>1197</v>
      </c>
      <c r="O312" s="7" t="str">
        <f ca="1">IF(customers[[#This Row],[Years of Loyalty]]&gt;=8, "Loyal", IF(customers[[#This Row],[Years of Loyalty]]=7,"Legacy", IF(customers[[#This Row],[Years of Loyalty]]&gt;=3,"Emerging", IF(customers[[#This Row],[Years of Loyalty]]&lt;3,"New"))))</f>
        <v>Emerging</v>
      </c>
    </row>
    <row r="313" spans="1:15" x14ac:dyDescent="0.25">
      <c r="A313" t="s">
        <v>177</v>
      </c>
      <c r="B313" t="s">
        <v>178</v>
      </c>
      <c r="C313" t="s">
        <v>17</v>
      </c>
      <c r="D313">
        <v>61</v>
      </c>
      <c r="E313" t="str">
        <f>IF(customers[[#This Row],[Age]]&gt;=61,"Boomer",IF(customers[[#This Row],[Age]]&gt;=44,"Gen X",IF(customers[[#This Row],[Age]]&gt;=28,"Millenials",IF(customers[[#This Row],[Age]]&lt;28,"Gen Z"))))</f>
        <v>Boomer</v>
      </c>
      <c r="F313" t="s">
        <v>12</v>
      </c>
      <c r="G313" t="s">
        <v>13</v>
      </c>
      <c r="H313">
        <v>155044</v>
      </c>
      <c r="I313" t="str">
        <f>IF(customers[[#This Row],[Income]]&lt;=30000, "Low", IF(customers[[#This Row],[Income]]&lt;=50000,"Medium", IF(customers[[#This Row],[Income]]&lt;=100000,"High","Premium")))</f>
        <v>Premium</v>
      </c>
      <c r="J313" t="s">
        <v>14</v>
      </c>
      <c r="K313" s="1">
        <v>44584</v>
      </c>
      <c r="L313" s="1">
        <f t="shared" ca="1" si="4"/>
        <v>45908</v>
      </c>
      <c r="M313">
        <f ca="1">DATEDIF(customers[[#This Row],[Join_Date]],customers[[#This Row],[Today]],"Y")</f>
        <v>3</v>
      </c>
      <c r="N313">
        <f ca="1">DATEDIF(customers[[#This Row],[Join_Date]], customers[[#This Row],[Today]], "D")</f>
        <v>1324</v>
      </c>
      <c r="O313" s="7" t="str">
        <f ca="1">IF(customers[[#This Row],[Years of Loyalty]]&gt;=8, "Loyal", IF(customers[[#This Row],[Years of Loyalty]]=7,"Legacy", IF(customers[[#This Row],[Years of Loyalty]]&gt;=3,"Emerging", IF(customers[[#This Row],[Years of Loyalty]]&lt;3,"New"))))</f>
        <v>Emerging</v>
      </c>
    </row>
    <row r="314" spans="1:15" x14ac:dyDescent="0.25">
      <c r="A314" t="s">
        <v>181</v>
      </c>
      <c r="B314" t="s">
        <v>182</v>
      </c>
      <c r="C314" t="s">
        <v>11</v>
      </c>
      <c r="D314">
        <v>22</v>
      </c>
      <c r="E314" t="str">
        <f>IF(customers[[#This Row],[Age]]&gt;=61,"Boomer",IF(customers[[#This Row],[Age]]&gt;=44,"Gen X",IF(customers[[#This Row],[Age]]&gt;=28,"Millenials",IF(customers[[#This Row],[Age]]&lt;28,"Gen Z"))))</f>
        <v>Gen Z</v>
      </c>
      <c r="F314" t="s">
        <v>12</v>
      </c>
      <c r="G314" t="s">
        <v>31</v>
      </c>
      <c r="H314">
        <v>132217</v>
      </c>
      <c r="I314" t="str">
        <f>IF(customers[[#This Row],[Income]]&lt;=30000, "Low", IF(customers[[#This Row],[Income]]&lt;=50000,"Medium", IF(customers[[#This Row],[Income]]&lt;=100000,"High","Premium")))</f>
        <v>Premium</v>
      </c>
      <c r="J314" t="s">
        <v>20</v>
      </c>
      <c r="K314" s="1">
        <v>44565</v>
      </c>
      <c r="L314" s="1">
        <f t="shared" ca="1" si="4"/>
        <v>45908</v>
      </c>
      <c r="M314">
        <f ca="1">DATEDIF(customers[[#This Row],[Join_Date]],customers[[#This Row],[Today]],"Y")</f>
        <v>3</v>
      </c>
      <c r="N314">
        <f ca="1">DATEDIF(customers[[#This Row],[Join_Date]], customers[[#This Row],[Today]], "D")</f>
        <v>1343</v>
      </c>
      <c r="O314" s="7" t="str">
        <f ca="1">IF(customers[[#This Row],[Years of Loyalty]]&gt;=8, "Loyal", IF(customers[[#This Row],[Years of Loyalty]]=7,"Legacy", IF(customers[[#This Row],[Years of Loyalty]]&gt;=3,"Emerging", IF(customers[[#This Row],[Years of Loyalty]]&lt;3,"New"))))</f>
        <v>Emerging</v>
      </c>
    </row>
    <row r="315" spans="1:15" x14ac:dyDescent="0.25">
      <c r="A315" t="s">
        <v>205</v>
      </c>
      <c r="B315" t="s">
        <v>206</v>
      </c>
      <c r="C315" t="s">
        <v>17</v>
      </c>
      <c r="D315">
        <v>69</v>
      </c>
      <c r="E315" t="str">
        <f>IF(customers[[#This Row],[Age]]&gt;=61,"Boomer",IF(customers[[#This Row],[Age]]&gt;=44,"Gen X",IF(customers[[#This Row],[Age]]&gt;=28,"Millenials",IF(customers[[#This Row],[Age]]&lt;28,"Gen Z"))))</f>
        <v>Boomer</v>
      </c>
      <c r="F315" t="s">
        <v>18</v>
      </c>
      <c r="G315" t="s">
        <v>23</v>
      </c>
      <c r="H315">
        <v>135005</v>
      </c>
      <c r="I315" t="str">
        <f>IF(customers[[#This Row],[Income]]&lt;=30000, "Low", IF(customers[[#This Row],[Income]]&lt;=50000,"Medium", IF(customers[[#This Row],[Income]]&lt;=100000,"High","Premium")))</f>
        <v>Premium</v>
      </c>
      <c r="J315" t="s">
        <v>20</v>
      </c>
      <c r="K315" s="1">
        <v>44775</v>
      </c>
      <c r="L315" s="1">
        <f t="shared" ca="1" si="4"/>
        <v>45908</v>
      </c>
      <c r="M315">
        <f ca="1">DATEDIF(customers[[#This Row],[Join_Date]],customers[[#This Row],[Today]],"Y")</f>
        <v>3</v>
      </c>
      <c r="N315">
        <f ca="1">DATEDIF(customers[[#This Row],[Join_Date]], customers[[#This Row],[Today]], "D")</f>
        <v>1133</v>
      </c>
      <c r="O315" s="7" t="str">
        <f ca="1">IF(customers[[#This Row],[Years of Loyalty]]&gt;=8, "Loyal", IF(customers[[#This Row],[Years of Loyalty]]=7,"Legacy", IF(customers[[#This Row],[Years of Loyalty]]&gt;=3,"Emerging", IF(customers[[#This Row],[Years of Loyalty]]&lt;3,"New"))))</f>
        <v>Emerging</v>
      </c>
    </row>
    <row r="316" spans="1:15" x14ac:dyDescent="0.25">
      <c r="A316" t="s">
        <v>227</v>
      </c>
      <c r="B316" t="s">
        <v>228</v>
      </c>
      <c r="C316" t="s">
        <v>17</v>
      </c>
      <c r="D316">
        <v>72</v>
      </c>
      <c r="E316" t="str">
        <f>IF(customers[[#This Row],[Age]]&gt;=61,"Boomer",IF(customers[[#This Row],[Age]]&gt;=44,"Gen X",IF(customers[[#This Row],[Age]]&gt;=28,"Millenials",IF(customers[[#This Row],[Age]]&lt;28,"Gen Z"))))</f>
        <v>Boomer</v>
      </c>
      <c r="F316" t="s">
        <v>34</v>
      </c>
      <c r="G316" t="s">
        <v>31</v>
      </c>
      <c r="H316">
        <v>106231</v>
      </c>
      <c r="I316" t="str">
        <f>IF(customers[[#This Row],[Income]]&lt;=30000, "Low", IF(customers[[#This Row],[Income]]&lt;=50000,"Medium", IF(customers[[#This Row],[Income]]&lt;=100000,"High","Premium")))</f>
        <v>Premium</v>
      </c>
      <c r="J316" t="s">
        <v>14</v>
      </c>
      <c r="K316" s="1">
        <v>44560</v>
      </c>
      <c r="L316" s="1">
        <f t="shared" ca="1" si="4"/>
        <v>45908</v>
      </c>
      <c r="M316">
        <f ca="1">DATEDIF(customers[[#This Row],[Join_Date]],customers[[#This Row],[Today]],"Y")</f>
        <v>3</v>
      </c>
      <c r="N316">
        <f ca="1">DATEDIF(customers[[#This Row],[Join_Date]], customers[[#This Row],[Today]], "D")</f>
        <v>1348</v>
      </c>
      <c r="O316" s="7" t="str">
        <f ca="1">IF(customers[[#This Row],[Years of Loyalty]]&gt;=8, "Loyal", IF(customers[[#This Row],[Years of Loyalty]]=7,"Legacy", IF(customers[[#This Row],[Years of Loyalty]]&gt;=3,"Emerging", IF(customers[[#This Row],[Years of Loyalty]]&lt;3,"New"))))</f>
        <v>Emerging</v>
      </c>
    </row>
    <row r="317" spans="1:15" x14ac:dyDescent="0.25">
      <c r="A317" t="s">
        <v>229</v>
      </c>
      <c r="B317" t="s">
        <v>230</v>
      </c>
      <c r="C317" t="s">
        <v>17</v>
      </c>
      <c r="D317">
        <v>43</v>
      </c>
      <c r="E317" t="str">
        <f>IF(customers[[#This Row],[Age]]&gt;=61,"Boomer",IF(customers[[#This Row],[Age]]&gt;=44,"Gen X",IF(customers[[#This Row],[Age]]&gt;=28,"Millenials",IF(customers[[#This Row],[Age]]&lt;28,"Gen Z"))))</f>
        <v>Millenials</v>
      </c>
      <c r="F317" t="s">
        <v>30</v>
      </c>
      <c r="G317" t="s">
        <v>31</v>
      </c>
      <c r="H317">
        <v>27314</v>
      </c>
      <c r="I317" t="str">
        <f>IF(customers[[#This Row],[Income]]&lt;=30000, "Low", IF(customers[[#This Row],[Income]]&lt;=50000,"Medium", IF(customers[[#This Row],[Income]]&lt;=100000,"High","Premium")))</f>
        <v>Low</v>
      </c>
      <c r="J317" t="s">
        <v>20</v>
      </c>
      <c r="K317" s="1">
        <v>44706</v>
      </c>
      <c r="L317" s="1">
        <f t="shared" ca="1" si="4"/>
        <v>45908</v>
      </c>
      <c r="M317">
        <f ca="1">DATEDIF(customers[[#This Row],[Join_Date]],customers[[#This Row],[Today]],"Y")</f>
        <v>3</v>
      </c>
      <c r="N317">
        <f ca="1">DATEDIF(customers[[#This Row],[Join_Date]], customers[[#This Row],[Today]], "D")</f>
        <v>1202</v>
      </c>
      <c r="O317" s="7" t="str">
        <f ca="1">IF(customers[[#This Row],[Years of Loyalty]]&gt;=8, "Loyal", IF(customers[[#This Row],[Years of Loyalty]]=7,"Legacy", IF(customers[[#This Row],[Years of Loyalty]]&gt;=3,"Emerging", IF(customers[[#This Row],[Years of Loyalty]]&lt;3,"New"))))</f>
        <v>Emerging</v>
      </c>
    </row>
    <row r="318" spans="1:15" x14ac:dyDescent="0.25">
      <c r="A318" t="s">
        <v>271</v>
      </c>
      <c r="B318" t="s">
        <v>272</v>
      </c>
      <c r="C318" t="s">
        <v>11</v>
      </c>
      <c r="D318">
        <v>56</v>
      </c>
      <c r="E318" t="str">
        <f>IF(customers[[#This Row],[Age]]&gt;=61,"Boomer",IF(customers[[#This Row],[Age]]&gt;=44,"Gen X",IF(customers[[#This Row],[Age]]&gt;=28,"Millenials",IF(customers[[#This Row],[Age]]&lt;28,"Gen Z"))))</f>
        <v>Gen X</v>
      </c>
      <c r="F318" t="s">
        <v>30</v>
      </c>
      <c r="G318" t="s">
        <v>23</v>
      </c>
      <c r="H318">
        <v>173962</v>
      </c>
      <c r="I318" t="str">
        <f>IF(customers[[#This Row],[Income]]&lt;=30000, "Low", IF(customers[[#This Row],[Income]]&lt;=50000,"Medium", IF(customers[[#This Row],[Income]]&lt;=100000,"High","Premium")))</f>
        <v>Premium</v>
      </c>
      <c r="J318" t="s">
        <v>14</v>
      </c>
      <c r="K318" s="1">
        <v>44752</v>
      </c>
      <c r="L318" s="1">
        <f t="shared" ca="1" si="4"/>
        <v>45908</v>
      </c>
      <c r="M318">
        <f ca="1">DATEDIF(customers[[#This Row],[Join_Date]],customers[[#This Row],[Today]],"Y")</f>
        <v>3</v>
      </c>
      <c r="N318">
        <f ca="1">DATEDIF(customers[[#This Row],[Join_Date]], customers[[#This Row],[Today]], "D")</f>
        <v>1156</v>
      </c>
      <c r="O318" s="7" t="str">
        <f ca="1">IF(customers[[#This Row],[Years of Loyalty]]&gt;=8, "Loyal", IF(customers[[#This Row],[Years of Loyalty]]=7,"Legacy", IF(customers[[#This Row],[Years of Loyalty]]&gt;=3,"Emerging", IF(customers[[#This Row],[Years of Loyalty]]&lt;3,"New"))))</f>
        <v>Emerging</v>
      </c>
    </row>
    <row r="319" spans="1:15" x14ac:dyDescent="0.25">
      <c r="A319" t="s">
        <v>289</v>
      </c>
      <c r="B319" t="s">
        <v>290</v>
      </c>
      <c r="C319" t="s">
        <v>11</v>
      </c>
      <c r="D319">
        <v>68</v>
      </c>
      <c r="E319" t="str">
        <f>IF(customers[[#This Row],[Age]]&gt;=61,"Boomer",IF(customers[[#This Row],[Age]]&gt;=44,"Gen X",IF(customers[[#This Row],[Age]]&gt;=28,"Millenials",IF(customers[[#This Row],[Age]]&lt;28,"Gen Z"))))</f>
        <v>Boomer</v>
      </c>
      <c r="F319" t="s">
        <v>30</v>
      </c>
      <c r="G319" t="s">
        <v>37</v>
      </c>
      <c r="H319">
        <v>184134</v>
      </c>
      <c r="I319" t="str">
        <f>IF(customers[[#This Row],[Income]]&lt;=30000, "Low", IF(customers[[#This Row],[Income]]&lt;=50000,"Medium", IF(customers[[#This Row],[Income]]&lt;=100000,"High","Premium")))</f>
        <v>Premium</v>
      </c>
      <c r="J319" t="s">
        <v>14</v>
      </c>
      <c r="K319" s="1">
        <v>44454</v>
      </c>
      <c r="L319" s="1">
        <f t="shared" ca="1" si="4"/>
        <v>45908</v>
      </c>
      <c r="M319">
        <f ca="1">DATEDIF(customers[[#This Row],[Join_Date]],customers[[#This Row],[Today]],"Y")</f>
        <v>3</v>
      </c>
      <c r="N319">
        <f ca="1">DATEDIF(customers[[#This Row],[Join_Date]], customers[[#This Row],[Today]], "D")</f>
        <v>1454</v>
      </c>
      <c r="O319" s="7" t="str">
        <f ca="1">IF(customers[[#This Row],[Years of Loyalty]]&gt;=8, "Loyal", IF(customers[[#This Row],[Years of Loyalty]]=7,"Legacy", IF(customers[[#This Row],[Years of Loyalty]]&gt;=3,"Emerging", IF(customers[[#This Row],[Years of Loyalty]]&lt;3,"New"))))</f>
        <v>Emerging</v>
      </c>
    </row>
    <row r="320" spans="1:15" x14ac:dyDescent="0.25">
      <c r="A320" t="s">
        <v>309</v>
      </c>
      <c r="B320" t="s">
        <v>310</v>
      </c>
      <c r="C320" t="s">
        <v>17</v>
      </c>
      <c r="D320">
        <v>47</v>
      </c>
      <c r="E320" t="str">
        <f>IF(customers[[#This Row],[Age]]&gt;=61,"Boomer",IF(customers[[#This Row],[Age]]&gt;=44,"Gen X",IF(customers[[#This Row],[Age]]&gt;=28,"Millenials",IF(customers[[#This Row],[Age]]&lt;28,"Gen Z"))))</f>
        <v>Gen X</v>
      </c>
      <c r="F320" t="s">
        <v>34</v>
      </c>
      <c r="G320" t="s">
        <v>42</v>
      </c>
      <c r="H320">
        <v>152079</v>
      </c>
      <c r="I320" t="str">
        <f>IF(customers[[#This Row],[Income]]&lt;=30000, "Low", IF(customers[[#This Row],[Income]]&lt;=50000,"Medium", IF(customers[[#This Row],[Income]]&lt;=100000,"High","Premium")))</f>
        <v>Premium</v>
      </c>
      <c r="J320" t="s">
        <v>14</v>
      </c>
      <c r="K320" s="1">
        <v>44528</v>
      </c>
      <c r="L320" s="1">
        <f t="shared" ca="1" si="4"/>
        <v>45908</v>
      </c>
      <c r="M320">
        <f ca="1">DATEDIF(customers[[#This Row],[Join_Date]],customers[[#This Row],[Today]],"Y")</f>
        <v>3</v>
      </c>
      <c r="N320">
        <f ca="1">DATEDIF(customers[[#This Row],[Join_Date]], customers[[#This Row],[Today]], "D")</f>
        <v>1380</v>
      </c>
      <c r="O320" s="7" t="str">
        <f ca="1">IF(customers[[#This Row],[Years of Loyalty]]&gt;=8, "Loyal", IF(customers[[#This Row],[Years of Loyalty]]=7,"Legacy", IF(customers[[#This Row],[Years of Loyalty]]&gt;=3,"Emerging", IF(customers[[#This Row],[Years of Loyalty]]&lt;3,"New"))))</f>
        <v>Emerging</v>
      </c>
    </row>
    <row r="321" spans="1:15" x14ac:dyDescent="0.25">
      <c r="A321" t="s">
        <v>349</v>
      </c>
      <c r="B321" t="s">
        <v>350</v>
      </c>
      <c r="C321" t="s">
        <v>17</v>
      </c>
      <c r="D321">
        <v>51</v>
      </c>
      <c r="E321" t="str">
        <f>IF(customers[[#This Row],[Age]]&gt;=61,"Boomer",IF(customers[[#This Row],[Age]]&gt;=44,"Gen X",IF(customers[[#This Row],[Age]]&gt;=28,"Millenials",IF(customers[[#This Row],[Age]]&lt;28,"Gen Z"))))</f>
        <v>Gen X</v>
      </c>
      <c r="F321" t="s">
        <v>30</v>
      </c>
      <c r="G321" t="s">
        <v>13</v>
      </c>
      <c r="H321">
        <v>40953</v>
      </c>
      <c r="I321" t="str">
        <f>IF(customers[[#This Row],[Income]]&lt;=30000, "Low", IF(customers[[#This Row],[Income]]&lt;=50000,"Medium", IF(customers[[#This Row],[Income]]&lt;=100000,"High","Premium")))</f>
        <v>Medium</v>
      </c>
      <c r="J321" t="s">
        <v>14</v>
      </c>
      <c r="K321" s="1">
        <v>44789</v>
      </c>
      <c r="L321" s="1">
        <f t="shared" ca="1" si="4"/>
        <v>45908</v>
      </c>
      <c r="M321">
        <f ca="1">DATEDIF(customers[[#This Row],[Join_Date]],customers[[#This Row],[Today]],"Y")</f>
        <v>3</v>
      </c>
      <c r="N321">
        <f ca="1">DATEDIF(customers[[#This Row],[Join_Date]], customers[[#This Row],[Today]], "D")</f>
        <v>1119</v>
      </c>
      <c r="O321" s="7" t="str">
        <f ca="1">IF(customers[[#This Row],[Years of Loyalty]]&gt;=8, "Loyal", IF(customers[[#This Row],[Years of Loyalty]]=7,"Legacy", IF(customers[[#This Row],[Years of Loyalty]]&gt;=3,"Emerging", IF(customers[[#This Row],[Years of Loyalty]]&lt;3,"New"))))</f>
        <v>Emerging</v>
      </c>
    </row>
    <row r="322" spans="1:15" x14ac:dyDescent="0.25">
      <c r="A322" t="s">
        <v>369</v>
      </c>
      <c r="B322" t="s">
        <v>370</v>
      </c>
      <c r="C322" t="s">
        <v>11</v>
      </c>
      <c r="D322">
        <v>21</v>
      </c>
      <c r="E322" t="str">
        <f>IF(customers[[#This Row],[Age]]&gt;=61,"Boomer",IF(customers[[#This Row],[Age]]&gt;=44,"Gen X",IF(customers[[#This Row],[Age]]&gt;=28,"Millenials",IF(customers[[#This Row],[Age]]&lt;28,"Gen Z"))))</f>
        <v>Gen Z</v>
      </c>
      <c r="F322" t="s">
        <v>34</v>
      </c>
      <c r="G322" t="s">
        <v>19</v>
      </c>
      <c r="H322">
        <v>172499</v>
      </c>
      <c r="I322" t="str">
        <f>IF(customers[[#This Row],[Income]]&lt;=30000, "Low", IF(customers[[#This Row],[Income]]&lt;=50000,"Medium", IF(customers[[#This Row],[Income]]&lt;=100000,"High","Premium")))</f>
        <v>Premium</v>
      </c>
      <c r="J322" t="s">
        <v>20</v>
      </c>
      <c r="K322" s="1">
        <v>44501</v>
      </c>
      <c r="L322" s="1">
        <f t="shared" ref="L322:L385" ca="1" si="5">TODAY()</f>
        <v>45908</v>
      </c>
      <c r="M322">
        <f ca="1">DATEDIF(customers[[#This Row],[Join_Date]],customers[[#This Row],[Today]],"Y")</f>
        <v>3</v>
      </c>
      <c r="N322">
        <f ca="1">DATEDIF(customers[[#This Row],[Join_Date]], customers[[#This Row],[Today]], "D")</f>
        <v>1407</v>
      </c>
      <c r="O322" s="7" t="str">
        <f ca="1">IF(customers[[#This Row],[Years of Loyalty]]&gt;=8, "Loyal", IF(customers[[#This Row],[Years of Loyalty]]=7,"Legacy", IF(customers[[#This Row],[Years of Loyalty]]&gt;=3,"Emerging", IF(customers[[#This Row],[Years of Loyalty]]&lt;3,"New"))))</f>
        <v>Emerging</v>
      </c>
    </row>
    <row r="323" spans="1:15" x14ac:dyDescent="0.25">
      <c r="A323" t="s">
        <v>391</v>
      </c>
      <c r="B323" t="s">
        <v>392</v>
      </c>
      <c r="C323" t="s">
        <v>11</v>
      </c>
      <c r="D323">
        <v>41</v>
      </c>
      <c r="E323" t="str">
        <f>IF(customers[[#This Row],[Age]]&gt;=61,"Boomer",IF(customers[[#This Row],[Age]]&gt;=44,"Gen X",IF(customers[[#This Row],[Age]]&gt;=28,"Millenials",IF(customers[[#This Row],[Age]]&lt;28,"Gen Z"))))</f>
        <v>Millenials</v>
      </c>
      <c r="F323" t="s">
        <v>18</v>
      </c>
      <c r="G323" t="s">
        <v>27</v>
      </c>
      <c r="H323">
        <v>195641</v>
      </c>
      <c r="I323" t="str">
        <f>IF(customers[[#This Row],[Income]]&lt;=30000, "Low", IF(customers[[#This Row],[Income]]&lt;=50000,"Medium", IF(customers[[#This Row],[Income]]&lt;=100000,"High","Premium")))</f>
        <v>Premium</v>
      </c>
      <c r="J323" t="s">
        <v>14</v>
      </c>
      <c r="K323" s="1">
        <v>44775</v>
      </c>
      <c r="L323" s="1">
        <f t="shared" ca="1" si="5"/>
        <v>45908</v>
      </c>
      <c r="M323">
        <f ca="1">DATEDIF(customers[[#This Row],[Join_Date]],customers[[#This Row],[Today]],"Y")</f>
        <v>3</v>
      </c>
      <c r="N323">
        <f ca="1">DATEDIF(customers[[#This Row],[Join_Date]], customers[[#This Row],[Today]], "D")</f>
        <v>1133</v>
      </c>
      <c r="O323" s="7" t="str">
        <f ca="1">IF(customers[[#This Row],[Years of Loyalty]]&gt;=8, "Loyal", IF(customers[[#This Row],[Years of Loyalty]]=7,"Legacy", IF(customers[[#This Row],[Years of Loyalty]]&gt;=3,"Emerging", IF(customers[[#This Row],[Years of Loyalty]]&lt;3,"New"))))</f>
        <v>Emerging</v>
      </c>
    </row>
    <row r="324" spans="1:15" x14ac:dyDescent="0.25">
      <c r="A324" t="s">
        <v>439</v>
      </c>
      <c r="B324" t="s">
        <v>440</v>
      </c>
      <c r="C324" t="s">
        <v>17</v>
      </c>
      <c r="D324">
        <v>67</v>
      </c>
      <c r="E324" t="str">
        <f>IF(customers[[#This Row],[Age]]&gt;=61,"Boomer",IF(customers[[#This Row],[Age]]&gt;=44,"Gen X",IF(customers[[#This Row],[Age]]&gt;=28,"Millenials",IF(customers[[#This Row],[Age]]&lt;28,"Gen Z"))))</f>
        <v>Boomer</v>
      </c>
      <c r="F324" t="s">
        <v>34</v>
      </c>
      <c r="G324" t="s">
        <v>23</v>
      </c>
      <c r="H324">
        <v>68901</v>
      </c>
      <c r="I324" t="str">
        <f>IF(customers[[#This Row],[Income]]&lt;=30000, "Low", IF(customers[[#This Row],[Income]]&lt;=50000,"Medium", IF(customers[[#This Row],[Income]]&lt;=100000,"High","Premium")))</f>
        <v>High</v>
      </c>
      <c r="J324" t="s">
        <v>20</v>
      </c>
      <c r="K324" s="1">
        <v>44644</v>
      </c>
      <c r="L324" s="1">
        <f t="shared" ca="1" si="5"/>
        <v>45908</v>
      </c>
      <c r="M324">
        <f ca="1">DATEDIF(customers[[#This Row],[Join_Date]],customers[[#This Row],[Today]],"Y")</f>
        <v>3</v>
      </c>
      <c r="N324">
        <f ca="1">DATEDIF(customers[[#This Row],[Join_Date]], customers[[#This Row],[Today]], "D")</f>
        <v>1264</v>
      </c>
      <c r="O324" s="7" t="str">
        <f ca="1">IF(customers[[#This Row],[Years of Loyalty]]&gt;=8, "Loyal", IF(customers[[#This Row],[Years of Loyalty]]=7,"Legacy", IF(customers[[#This Row],[Years of Loyalty]]&gt;=3,"Emerging", IF(customers[[#This Row],[Years of Loyalty]]&lt;3,"New"))))</f>
        <v>Emerging</v>
      </c>
    </row>
    <row r="325" spans="1:15" x14ac:dyDescent="0.25">
      <c r="A325" t="s">
        <v>451</v>
      </c>
      <c r="B325" t="s">
        <v>452</v>
      </c>
      <c r="C325" t="s">
        <v>11</v>
      </c>
      <c r="D325">
        <v>46</v>
      </c>
      <c r="E325" t="str">
        <f>IF(customers[[#This Row],[Age]]&gt;=61,"Boomer",IF(customers[[#This Row],[Age]]&gt;=44,"Gen X",IF(customers[[#This Row],[Age]]&gt;=28,"Millenials",IF(customers[[#This Row],[Age]]&lt;28,"Gen Z"))))</f>
        <v>Gen X</v>
      </c>
      <c r="F325" t="s">
        <v>30</v>
      </c>
      <c r="G325" t="s">
        <v>19</v>
      </c>
      <c r="H325">
        <v>32857</v>
      </c>
      <c r="I325" t="str">
        <f>IF(customers[[#This Row],[Income]]&lt;=30000, "Low", IF(customers[[#This Row],[Income]]&lt;=50000,"Medium", IF(customers[[#This Row],[Income]]&lt;=100000,"High","Premium")))</f>
        <v>Medium</v>
      </c>
      <c r="J325" t="s">
        <v>14</v>
      </c>
      <c r="K325" s="1">
        <v>44799</v>
      </c>
      <c r="L325" s="1">
        <f t="shared" ca="1" si="5"/>
        <v>45908</v>
      </c>
      <c r="M325">
        <f ca="1">DATEDIF(customers[[#This Row],[Join_Date]],customers[[#This Row],[Today]],"Y")</f>
        <v>3</v>
      </c>
      <c r="N325">
        <f ca="1">DATEDIF(customers[[#This Row],[Join_Date]], customers[[#This Row],[Today]], "D")</f>
        <v>1109</v>
      </c>
      <c r="O325" s="7" t="str">
        <f ca="1">IF(customers[[#This Row],[Years of Loyalty]]&gt;=8, "Loyal", IF(customers[[#This Row],[Years of Loyalty]]=7,"Legacy", IF(customers[[#This Row],[Years of Loyalty]]&gt;=3,"Emerging", IF(customers[[#This Row],[Years of Loyalty]]&lt;3,"New"))))</f>
        <v>Emerging</v>
      </c>
    </row>
    <row r="326" spans="1:15" x14ac:dyDescent="0.25">
      <c r="A326" t="s">
        <v>481</v>
      </c>
      <c r="B326" t="s">
        <v>482</v>
      </c>
      <c r="C326" t="s">
        <v>11</v>
      </c>
      <c r="D326">
        <v>53</v>
      </c>
      <c r="E326" t="str">
        <f>IF(customers[[#This Row],[Age]]&gt;=61,"Boomer",IF(customers[[#This Row],[Age]]&gt;=44,"Gen X",IF(customers[[#This Row],[Age]]&gt;=28,"Millenials",IF(customers[[#This Row],[Age]]&lt;28,"Gen Z"))))</f>
        <v>Gen X</v>
      </c>
      <c r="F326" t="s">
        <v>30</v>
      </c>
      <c r="G326" t="s">
        <v>37</v>
      </c>
      <c r="H326">
        <v>156848</v>
      </c>
      <c r="I326" t="str">
        <f>IF(customers[[#This Row],[Income]]&lt;=30000, "Low", IF(customers[[#This Row],[Income]]&lt;=50000,"Medium", IF(customers[[#This Row],[Income]]&lt;=100000,"High","Premium")))</f>
        <v>Premium</v>
      </c>
      <c r="J326" t="s">
        <v>14</v>
      </c>
      <c r="K326" s="1">
        <v>44786</v>
      </c>
      <c r="L326" s="1">
        <f t="shared" ca="1" si="5"/>
        <v>45908</v>
      </c>
      <c r="M326">
        <f ca="1">DATEDIF(customers[[#This Row],[Join_Date]],customers[[#This Row],[Today]],"Y")</f>
        <v>3</v>
      </c>
      <c r="N326">
        <f ca="1">DATEDIF(customers[[#This Row],[Join_Date]], customers[[#This Row],[Today]], "D")</f>
        <v>1122</v>
      </c>
      <c r="O326" s="7" t="str">
        <f ca="1">IF(customers[[#This Row],[Years of Loyalty]]&gt;=8, "Loyal", IF(customers[[#This Row],[Years of Loyalty]]=7,"Legacy", IF(customers[[#This Row],[Years of Loyalty]]&gt;=3,"Emerging", IF(customers[[#This Row],[Years of Loyalty]]&lt;3,"New"))))</f>
        <v>Emerging</v>
      </c>
    </row>
    <row r="327" spans="1:15" x14ac:dyDescent="0.25">
      <c r="A327" t="s">
        <v>503</v>
      </c>
      <c r="B327" t="s">
        <v>504</v>
      </c>
      <c r="C327" t="s">
        <v>17</v>
      </c>
      <c r="D327">
        <v>52</v>
      </c>
      <c r="E327" t="str">
        <f>IF(customers[[#This Row],[Age]]&gt;=61,"Boomer",IF(customers[[#This Row],[Age]]&gt;=44,"Gen X",IF(customers[[#This Row],[Age]]&gt;=28,"Millenials",IF(customers[[#This Row],[Age]]&lt;28,"Gen Z"))))</f>
        <v>Gen X</v>
      </c>
      <c r="F327" t="s">
        <v>34</v>
      </c>
      <c r="G327" t="s">
        <v>37</v>
      </c>
      <c r="H327">
        <v>72098</v>
      </c>
      <c r="I327" t="str">
        <f>IF(customers[[#This Row],[Income]]&lt;=30000, "Low", IF(customers[[#This Row],[Income]]&lt;=50000,"Medium", IF(customers[[#This Row],[Income]]&lt;=100000,"High","Premium")))</f>
        <v>High</v>
      </c>
      <c r="J327" t="s">
        <v>14</v>
      </c>
      <c r="K327" s="1">
        <v>44544</v>
      </c>
      <c r="L327" s="1">
        <f t="shared" ca="1" si="5"/>
        <v>45908</v>
      </c>
      <c r="M327">
        <f ca="1">DATEDIF(customers[[#This Row],[Join_Date]],customers[[#This Row],[Today]],"Y")</f>
        <v>3</v>
      </c>
      <c r="N327">
        <f ca="1">DATEDIF(customers[[#This Row],[Join_Date]], customers[[#This Row],[Today]], "D")</f>
        <v>1364</v>
      </c>
      <c r="O327" s="7" t="str">
        <f ca="1">IF(customers[[#This Row],[Years of Loyalty]]&gt;=8, "Loyal", IF(customers[[#This Row],[Years of Loyalty]]=7,"Legacy", IF(customers[[#This Row],[Years of Loyalty]]&gt;=3,"Emerging", IF(customers[[#This Row],[Years of Loyalty]]&lt;3,"New"))))</f>
        <v>Emerging</v>
      </c>
    </row>
    <row r="328" spans="1:15" x14ac:dyDescent="0.25">
      <c r="A328" t="s">
        <v>507</v>
      </c>
      <c r="B328" t="s">
        <v>508</v>
      </c>
      <c r="C328" t="s">
        <v>11</v>
      </c>
      <c r="D328">
        <v>53</v>
      </c>
      <c r="E328" t="str">
        <f>IF(customers[[#This Row],[Age]]&gt;=61,"Boomer",IF(customers[[#This Row],[Age]]&gt;=44,"Gen X",IF(customers[[#This Row],[Age]]&gt;=28,"Millenials",IF(customers[[#This Row],[Age]]&lt;28,"Gen Z"))))</f>
        <v>Gen X</v>
      </c>
      <c r="F328" t="s">
        <v>30</v>
      </c>
      <c r="G328" t="s">
        <v>27</v>
      </c>
      <c r="H328">
        <v>142413</v>
      </c>
      <c r="I328" t="str">
        <f>IF(customers[[#This Row],[Income]]&lt;=30000, "Low", IF(customers[[#This Row],[Income]]&lt;=50000,"Medium", IF(customers[[#This Row],[Income]]&lt;=100000,"High","Premium")))</f>
        <v>Premium</v>
      </c>
      <c r="J328" t="s">
        <v>20</v>
      </c>
      <c r="K328" s="1">
        <v>44622</v>
      </c>
      <c r="L328" s="1">
        <f t="shared" ca="1" si="5"/>
        <v>45908</v>
      </c>
      <c r="M328">
        <f ca="1">DATEDIF(customers[[#This Row],[Join_Date]],customers[[#This Row],[Today]],"Y")</f>
        <v>3</v>
      </c>
      <c r="N328">
        <f ca="1">DATEDIF(customers[[#This Row],[Join_Date]], customers[[#This Row],[Today]], "D")</f>
        <v>1286</v>
      </c>
      <c r="O328" s="7" t="str">
        <f ca="1">IF(customers[[#This Row],[Years of Loyalty]]&gt;=8, "Loyal", IF(customers[[#This Row],[Years of Loyalty]]=7,"Legacy", IF(customers[[#This Row],[Years of Loyalty]]&gt;=3,"Emerging", IF(customers[[#This Row],[Years of Loyalty]]&lt;3,"New"))))</f>
        <v>Emerging</v>
      </c>
    </row>
    <row r="329" spans="1:15" x14ac:dyDescent="0.25">
      <c r="A329" t="s">
        <v>543</v>
      </c>
      <c r="B329" t="s">
        <v>544</v>
      </c>
      <c r="C329" t="s">
        <v>11</v>
      </c>
      <c r="D329">
        <v>34</v>
      </c>
      <c r="E329" t="str">
        <f>IF(customers[[#This Row],[Age]]&gt;=61,"Boomer",IF(customers[[#This Row],[Age]]&gt;=44,"Gen X",IF(customers[[#This Row],[Age]]&gt;=28,"Millenials",IF(customers[[#This Row],[Age]]&lt;28,"Gen Z"))))</f>
        <v>Millenials</v>
      </c>
      <c r="F329" t="s">
        <v>34</v>
      </c>
      <c r="G329" t="s">
        <v>23</v>
      </c>
      <c r="H329">
        <v>105708</v>
      </c>
      <c r="I329" t="str">
        <f>IF(customers[[#This Row],[Income]]&lt;=30000, "Low", IF(customers[[#This Row],[Income]]&lt;=50000,"Medium", IF(customers[[#This Row],[Income]]&lt;=100000,"High","Premium")))</f>
        <v>Premium</v>
      </c>
      <c r="J329" t="s">
        <v>14</v>
      </c>
      <c r="K329" s="1">
        <v>44588</v>
      </c>
      <c r="L329" s="1">
        <f t="shared" ca="1" si="5"/>
        <v>45908</v>
      </c>
      <c r="M329">
        <f ca="1">DATEDIF(customers[[#This Row],[Join_Date]],customers[[#This Row],[Today]],"Y")</f>
        <v>3</v>
      </c>
      <c r="N329">
        <f ca="1">DATEDIF(customers[[#This Row],[Join_Date]], customers[[#This Row],[Today]], "D")</f>
        <v>1320</v>
      </c>
      <c r="O329" s="7" t="str">
        <f ca="1">IF(customers[[#This Row],[Years of Loyalty]]&gt;=8, "Loyal", IF(customers[[#This Row],[Years of Loyalty]]=7,"Legacy", IF(customers[[#This Row],[Years of Loyalty]]&gt;=3,"Emerging", IF(customers[[#This Row],[Years of Loyalty]]&lt;3,"New"))))</f>
        <v>Emerging</v>
      </c>
    </row>
    <row r="330" spans="1:15" x14ac:dyDescent="0.25">
      <c r="A330" t="s">
        <v>585</v>
      </c>
      <c r="B330" t="s">
        <v>586</v>
      </c>
      <c r="C330" t="s">
        <v>17</v>
      </c>
      <c r="D330">
        <v>64</v>
      </c>
      <c r="E330" t="str">
        <f>IF(customers[[#This Row],[Age]]&gt;=61,"Boomer",IF(customers[[#This Row],[Age]]&gt;=44,"Gen X",IF(customers[[#This Row],[Age]]&gt;=28,"Millenials",IF(customers[[#This Row],[Age]]&lt;28,"Gen Z"))))</f>
        <v>Boomer</v>
      </c>
      <c r="F330" t="s">
        <v>18</v>
      </c>
      <c r="G330" t="s">
        <v>31</v>
      </c>
      <c r="H330">
        <v>145816</v>
      </c>
      <c r="I330" t="str">
        <f>IF(customers[[#This Row],[Income]]&lt;=30000, "Low", IF(customers[[#This Row],[Income]]&lt;=50000,"Medium", IF(customers[[#This Row],[Income]]&lt;=100000,"High","Premium")))</f>
        <v>Premium</v>
      </c>
      <c r="J330" t="s">
        <v>24</v>
      </c>
      <c r="K330" s="1">
        <v>44500</v>
      </c>
      <c r="L330" s="1">
        <f t="shared" ca="1" si="5"/>
        <v>45908</v>
      </c>
      <c r="M330">
        <f ca="1">DATEDIF(customers[[#This Row],[Join_Date]],customers[[#This Row],[Today]],"Y")</f>
        <v>3</v>
      </c>
      <c r="N330">
        <f ca="1">DATEDIF(customers[[#This Row],[Join_Date]], customers[[#This Row],[Today]], "D")</f>
        <v>1408</v>
      </c>
      <c r="O330" s="7" t="str">
        <f ca="1">IF(customers[[#This Row],[Years of Loyalty]]&gt;=8, "Loyal", IF(customers[[#This Row],[Years of Loyalty]]=7,"Legacy", IF(customers[[#This Row],[Years of Loyalty]]&gt;=3,"Emerging", IF(customers[[#This Row],[Years of Loyalty]]&lt;3,"New"))))</f>
        <v>Emerging</v>
      </c>
    </row>
    <row r="331" spans="1:15" x14ac:dyDescent="0.25">
      <c r="A331" t="s">
        <v>615</v>
      </c>
      <c r="B331" t="s">
        <v>616</v>
      </c>
      <c r="C331" t="s">
        <v>17</v>
      </c>
      <c r="D331">
        <v>62</v>
      </c>
      <c r="E331" t="str">
        <f>IF(customers[[#This Row],[Age]]&gt;=61,"Boomer",IF(customers[[#This Row],[Age]]&gt;=44,"Gen X",IF(customers[[#This Row],[Age]]&gt;=28,"Millenials",IF(customers[[#This Row],[Age]]&lt;28,"Gen Z"))))</f>
        <v>Boomer</v>
      </c>
      <c r="F331" t="s">
        <v>18</v>
      </c>
      <c r="G331" t="s">
        <v>23</v>
      </c>
      <c r="H331">
        <v>76985</v>
      </c>
      <c r="I331" t="str">
        <f>IF(customers[[#This Row],[Income]]&lt;=30000, "Low", IF(customers[[#This Row],[Income]]&lt;=50000,"Medium", IF(customers[[#This Row],[Income]]&lt;=100000,"High","Premium")))</f>
        <v>High</v>
      </c>
      <c r="J331" t="s">
        <v>14</v>
      </c>
      <c r="K331" s="1">
        <v>44646</v>
      </c>
      <c r="L331" s="1">
        <f t="shared" ca="1" si="5"/>
        <v>45908</v>
      </c>
      <c r="M331">
        <f ca="1">DATEDIF(customers[[#This Row],[Join_Date]],customers[[#This Row],[Today]],"Y")</f>
        <v>3</v>
      </c>
      <c r="N331">
        <f ca="1">DATEDIF(customers[[#This Row],[Join_Date]], customers[[#This Row],[Today]], "D")</f>
        <v>1262</v>
      </c>
      <c r="O331" s="7" t="str">
        <f ca="1">IF(customers[[#This Row],[Years of Loyalty]]&gt;=8, "Loyal", IF(customers[[#This Row],[Years of Loyalty]]=7,"Legacy", IF(customers[[#This Row],[Years of Loyalty]]&gt;=3,"Emerging", IF(customers[[#This Row],[Years of Loyalty]]&lt;3,"New"))))</f>
        <v>Emerging</v>
      </c>
    </row>
    <row r="332" spans="1:15" x14ac:dyDescent="0.25">
      <c r="A332" t="s">
        <v>627</v>
      </c>
      <c r="B332" t="s">
        <v>628</v>
      </c>
      <c r="C332" t="s">
        <v>11</v>
      </c>
      <c r="D332">
        <v>22</v>
      </c>
      <c r="E332" t="str">
        <f>IF(customers[[#This Row],[Age]]&gt;=61,"Boomer",IF(customers[[#This Row],[Age]]&gt;=44,"Gen X",IF(customers[[#This Row],[Age]]&gt;=28,"Millenials",IF(customers[[#This Row],[Age]]&lt;28,"Gen Z"))))</f>
        <v>Gen Z</v>
      </c>
      <c r="F332" t="s">
        <v>34</v>
      </c>
      <c r="G332" t="s">
        <v>37</v>
      </c>
      <c r="H332">
        <v>95897</v>
      </c>
      <c r="I332" t="str">
        <f>IF(customers[[#This Row],[Income]]&lt;=30000, "Low", IF(customers[[#This Row],[Income]]&lt;=50000,"Medium", IF(customers[[#This Row],[Income]]&lt;=100000,"High","Premium")))</f>
        <v>High</v>
      </c>
      <c r="J332" t="s">
        <v>14</v>
      </c>
      <c r="K332" s="1">
        <v>44473</v>
      </c>
      <c r="L332" s="1">
        <f t="shared" ca="1" si="5"/>
        <v>45908</v>
      </c>
      <c r="M332">
        <f ca="1">DATEDIF(customers[[#This Row],[Join_Date]],customers[[#This Row],[Today]],"Y")</f>
        <v>3</v>
      </c>
      <c r="N332">
        <f ca="1">DATEDIF(customers[[#This Row],[Join_Date]], customers[[#This Row],[Today]], "D")</f>
        <v>1435</v>
      </c>
      <c r="O332" s="7" t="str">
        <f ca="1">IF(customers[[#This Row],[Years of Loyalty]]&gt;=8, "Loyal", IF(customers[[#This Row],[Years of Loyalty]]=7,"Legacy", IF(customers[[#This Row],[Years of Loyalty]]&gt;=3,"Emerging", IF(customers[[#This Row],[Years of Loyalty]]&lt;3,"New"))))</f>
        <v>Emerging</v>
      </c>
    </row>
    <row r="333" spans="1:15" x14ac:dyDescent="0.25">
      <c r="A333" t="s">
        <v>651</v>
      </c>
      <c r="B333" t="s">
        <v>652</v>
      </c>
      <c r="C333" t="s">
        <v>11</v>
      </c>
      <c r="D333">
        <v>34</v>
      </c>
      <c r="E333" t="str">
        <f>IF(customers[[#This Row],[Age]]&gt;=61,"Boomer",IF(customers[[#This Row],[Age]]&gt;=44,"Gen X",IF(customers[[#This Row],[Age]]&gt;=28,"Millenials",IF(customers[[#This Row],[Age]]&lt;28,"Gen Z"))))</f>
        <v>Millenials</v>
      </c>
      <c r="F333" t="s">
        <v>30</v>
      </c>
      <c r="G333" t="s">
        <v>13</v>
      </c>
      <c r="H333">
        <v>145150</v>
      </c>
      <c r="I333" t="str">
        <f>IF(customers[[#This Row],[Income]]&lt;=30000, "Low", IF(customers[[#This Row],[Income]]&lt;=50000,"Medium", IF(customers[[#This Row],[Income]]&lt;=100000,"High","Premium")))</f>
        <v>Premium</v>
      </c>
      <c r="J333" t="s">
        <v>14</v>
      </c>
      <c r="K333" s="1">
        <v>44714</v>
      </c>
      <c r="L333" s="1">
        <f t="shared" ca="1" si="5"/>
        <v>45908</v>
      </c>
      <c r="M333">
        <f ca="1">DATEDIF(customers[[#This Row],[Join_Date]],customers[[#This Row],[Today]],"Y")</f>
        <v>3</v>
      </c>
      <c r="N333">
        <f ca="1">DATEDIF(customers[[#This Row],[Join_Date]], customers[[#This Row],[Today]], "D")</f>
        <v>1194</v>
      </c>
      <c r="O333" s="7" t="str">
        <f ca="1">IF(customers[[#This Row],[Years of Loyalty]]&gt;=8, "Loyal", IF(customers[[#This Row],[Years of Loyalty]]=7,"Legacy", IF(customers[[#This Row],[Years of Loyalty]]&gt;=3,"Emerging", IF(customers[[#This Row],[Years of Loyalty]]&lt;3,"New"))))</f>
        <v>Emerging</v>
      </c>
    </row>
    <row r="334" spans="1:15" x14ac:dyDescent="0.25">
      <c r="A334" t="s">
        <v>657</v>
      </c>
      <c r="B334" t="s">
        <v>658</v>
      </c>
      <c r="C334" t="s">
        <v>11</v>
      </c>
      <c r="D334">
        <v>63</v>
      </c>
      <c r="E334" t="str">
        <f>IF(customers[[#This Row],[Age]]&gt;=61,"Boomer",IF(customers[[#This Row],[Age]]&gt;=44,"Gen X",IF(customers[[#This Row],[Age]]&gt;=28,"Millenials",IF(customers[[#This Row],[Age]]&lt;28,"Gen Z"))))</f>
        <v>Boomer</v>
      </c>
      <c r="F334" t="s">
        <v>34</v>
      </c>
      <c r="G334" t="s">
        <v>31</v>
      </c>
      <c r="H334">
        <v>84881</v>
      </c>
      <c r="I334" t="str">
        <f>IF(customers[[#This Row],[Income]]&lt;=30000, "Low", IF(customers[[#This Row],[Income]]&lt;=50000,"Medium", IF(customers[[#This Row],[Income]]&lt;=100000,"High","Premium")))</f>
        <v>High</v>
      </c>
      <c r="J334" t="s">
        <v>24</v>
      </c>
      <c r="K334" s="1">
        <v>44650</v>
      </c>
      <c r="L334" s="1">
        <f t="shared" ca="1" si="5"/>
        <v>45908</v>
      </c>
      <c r="M334">
        <f ca="1">DATEDIF(customers[[#This Row],[Join_Date]],customers[[#This Row],[Today]],"Y")</f>
        <v>3</v>
      </c>
      <c r="N334">
        <f ca="1">DATEDIF(customers[[#This Row],[Join_Date]], customers[[#This Row],[Today]], "D")</f>
        <v>1258</v>
      </c>
      <c r="O334" s="7" t="str">
        <f ca="1">IF(customers[[#This Row],[Years of Loyalty]]&gt;=8, "Loyal", IF(customers[[#This Row],[Years of Loyalty]]=7,"Legacy", IF(customers[[#This Row],[Years of Loyalty]]&gt;=3,"Emerging", IF(customers[[#This Row],[Years of Loyalty]]&lt;3,"New"))))</f>
        <v>Emerging</v>
      </c>
    </row>
    <row r="335" spans="1:15" x14ac:dyDescent="0.25">
      <c r="A335" t="s">
        <v>673</v>
      </c>
      <c r="B335" t="s">
        <v>674</v>
      </c>
      <c r="C335" t="s">
        <v>17</v>
      </c>
      <c r="D335">
        <v>22</v>
      </c>
      <c r="E335" t="str">
        <f>IF(customers[[#This Row],[Age]]&gt;=61,"Boomer",IF(customers[[#This Row],[Age]]&gt;=44,"Gen X",IF(customers[[#This Row],[Age]]&gt;=28,"Millenials",IF(customers[[#This Row],[Age]]&lt;28,"Gen Z"))))</f>
        <v>Gen Z</v>
      </c>
      <c r="F335" t="s">
        <v>34</v>
      </c>
      <c r="G335" t="s">
        <v>23</v>
      </c>
      <c r="H335">
        <v>44826</v>
      </c>
      <c r="I335" t="str">
        <f>IF(customers[[#This Row],[Income]]&lt;=30000, "Low", IF(customers[[#This Row],[Income]]&lt;=50000,"Medium", IF(customers[[#This Row],[Income]]&lt;=100000,"High","Premium")))</f>
        <v>Medium</v>
      </c>
      <c r="J335" t="s">
        <v>14</v>
      </c>
      <c r="K335" s="1">
        <v>44640</v>
      </c>
      <c r="L335" s="1">
        <f t="shared" ca="1" si="5"/>
        <v>45908</v>
      </c>
      <c r="M335">
        <f ca="1">DATEDIF(customers[[#This Row],[Join_Date]],customers[[#This Row],[Today]],"Y")</f>
        <v>3</v>
      </c>
      <c r="N335">
        <f ca="1">DATEDIF(customers[[#This Row],[Join_Date]], customers[[#This Row],[Today]], "D")</f>
        <v>1268</v>
      </c>
      <c r="O335" s="7" t="str">
        <f ca="1">IF(customers[[#This Row],[Years of Loyalty]]&gt;=8, "Loyal", IF(customers[[#This Row],[Years of Loyalty]]=7,"Legacy", IF(customers[[#This Row],[Years of Loyalty]]&gt;=3,"Emerging", IF(customers[[#This Row],[Years of Loyalty]]&lt;3,"New"))))</f>
        <v>Emerging</v>
      </c>
    </row>
    <row r="336" spans="1:15" x14ac:dyDescent="0.25">
      <c r="A336" t="s">
        <v>679</v>
      </c>
      <c r="B336" t="s">
        <v>680</v>
      </c>
      <c r="C336" t="s">
        <v>11</v>
      </c>
      <c r="D336">
        <v>55</v>
      </c>
      <c r="E336" t="str">
        <f>IF(customers[[#This Row],[Age]]&gt;=61,"Boomer",IF(customers[[#This Row],[Age]]&gt;=44,"Gen X",IF(customers[[#This Row],[Age]]&gt;=28,"Millenials",IF(customers[[#This Row],[Age]]&lt;28,"Gen Z"))))</f>
        <v>Gen X</v>
      </c>
      <c r="F336" t="s">
        <v>34</v>
      </c>
      <c r="G336" t="s">
        <v>19</v>
      </c>
      <c r="H336">
        <v>197235</v>
      </c>
      <c r="I336" t="str">
        <f>IF(customers[[#This Row],[Income]]&lt;=30000, "Low", IF(customers[[#This Row],[Income]]&lt;=50000,"Medium", IF(customers[[#This Row],[Income]]&lt;=100000,"High","Premium")))</f>
        <v>Premium</v>
      </c>
      <c r="J336" t="s">
        <v>14</v>
      </c>
      <c r="K336" s="1">
        <v>44461</v>
      </c>
      <c r="L336" s="1">
        <f t="shared" ca="1" si="5"/>
        <v>45908</v>
      </c>
      <c r="M336">
        <f ca="1">DATEDIF(customers[[#This Row],[Join_Date]],customers[[#This Row],[Today]],"Y")</f>
        <v>3</v>
      </c>
      <c r="N336">
        <f ca="1">DATEDIF(customers[[#This Row],[Join_Date]], customers[[#This Row],[Today]], "D")</f>
        <v>1447</v>
      </c>
      <c r="O336" s="7" t="str">
        <f ca="1">IF(customers[[#This Row],[Years of Loyalty]]&gt;=8, "Loyal", IF(customers[[#This Row],[Years of Loyalty]]=7,"Legacy", IF(customers[[#This Row],[Years of Loyalty]]&gt;=3,"Emerging", IF(customers[[#This Row],[Years of Loyalty]]&lt;3,"New"))))</f>
        <v>Emerging</v>
      </c>
    </row>
    <row r="337" spans="1:15" x14ac:dyDescent="0.25">
      <c r="A337" t="s">
        <v>681</v>
      </c>
      <c r="B337" t="s">
        <v>682</v>
      </c>
      <c r="C337" t="s">
        <v>17</v>
      </c>
      <c r="D337">
        <v>36</v>
      </c>
      <c r="E337" t="str">
        <f>IF(customers[[#This Row],[Age]]&gt;=61,"Boomer",IF(customers[[#This Row],[Age]]&gt;=44,"Gen X",IF(customers[[#This Row],[Age]]&gt;=28,"Millenials",IF(customers[[#This Row],[Age]]&lt;28,"Gen Z"))))</f>
        <v>Millenials</v>
      </c>
      <c r="F337" t="s">
        <v>12</v>
      </c>
      <c r="G337" t="s">
        <v>13</v>
      </c>
      <c r="H337">
        <v>118511</v>
      </c>
      <c r="I337" t="str">
        <f>IF(customers[[#This Row],[Income]]&lt;=30000, "Low", IF(customers[[#This Row],[Income]]&lt;=50000,"Medium", IF(customers[[#This Row],[Income]]&lt;=100000,"High","Premium")))</f>
        <v>Premium</v>
      </c>
      <c r="J337" t="s">
        <v>20</v>
      </c>
      <c r="K337" s="1">
        <v>44791</v>
      </c>
      <c r="L337" s="1">
        <f t="shared" ca="1" si="5"/>
        <v>45908</v>
      </c>
      <c r="M337">
        <f ca="1">DATEDIF(customers[[#This Row],[Join_Date]],customers[[#This Row],[Today]],"Y")</f>
        <v>3</v>
      </c>
      <c r="N337">
        <f ca="1">DATEDIF(customers[[#This Row],[Join_Date]], customers[[#This Row],[Today]], "D")</f>
        <v>1117</v>
      </c>
      <c r="O337" s="7" t="str">
        <f ca="1">IF(customers[[#This Row],[Years of Loyalty]]&gt;=8, "Loyal", IF(customers[[#This Row],[Years of Loyalty]]=7,"Legacy", IF(customers[[#This Row],[Years of Loyalty]]&gt;=3,"Emerging", IF(customers[[#This Row],[Years of Loyalty]]&lt;3,"New"))))</f>
        <v>Emerging</v>
      </c>
    </row>
    <row r="338" spans="1:15" x14ac:dyDescent="0.25">
      <c r="A338" t="s">
        <v>687</v>
      </c>
      <c r="B338" t="s">
        <v>688</v>
      </c>
      <c r="C338" t="s">
        <v>11</v>
      </c>
      <c r="D338">
        <v>62</v>
      </c>
      <c r="E338" t="str">
        <f>IF(customers[[#This Row],[Age]]&gt;=61,"Boomer",IF(customers[[#This Row],[Age]]&gt;=44,"Gen X",IF(customers[[#This Row],[Age]]&gt;=28,"Millenials",IF(customers[[#This Row],[Age]]&lt;28,"Gen Z"))))</f>
        <v>Boomer</v>
      </c>
      <c r="F338" t="s">
        <v>30</v>
      </c>
      <c r="G338" t="s">
        <v>13</v>
      </c>
      <c r="H338">
        <v>101941</v>
      </c>
      <c r="I338" t="str">
        <f>IF(customers[[#This Row],[Income]]&lt;=30000, "Low", IF(customers[[#This Row],[Income]]&lt;=50000,"Medium", IF(customers[[#This Row],[Income]]&lt;=100000,"High","Premium")))</f>
        <v>Premium</v>
      </c>
      <c r="J338" t="s">
        <v>14</v>
      </c>
      <c r="K338" s="1">
        <v>44448</v>
      </c>
      <c r="L338" s="1">
        <f t="shared" ca="1" si="5"/>
        <v>45908</v>
      </c>
      <c r="M338">
        <f ca="1">DATEDIF(customers[[#This Row],[Join_Date]],customers[[#This Row],[Today]],"Y")</f>
        <v>3</v>
      </c>
      <c r="N338">
        <f ca="1">DATEDIF(customers[[#This Row],[Join_Date]], customers[[#This Row],[Today]], "D")</f>
        <v>1460</v>
      </c>
      <c r="O338" s="7" t="str">
        <f ca="1">IF(customers[[#This Row],[Years of Loyalty]]&gt;=8, "Loyal", IF(customers[[#This Row],[Years of Loyalty]]=7,"Legacy", IF(customers[[#This Row],[Years of Loyalty]]&gt;=3,"Emerging", IF(customers[[#This Row],[Years of Loyalty]]&lt;3,"New"))))</f>
        <v>Emerging</v>
      </c>
    </row>
    <row r="339" spans="1:15" x14ac:dyDescent="0.25">
      <c r="A339" t="s">
        <v>693</v>
      </c>
      <c r="B339" t="s">
        <v>694</v>
      </c>
      <c r="C339" t="s">
        <v>17</v>
      </c>
      <c r="D339">
        <v>69</v>
      </c>
      <c r="E339" t="str">
        <f>IF(customers[[#This Row],[Age]]&gt;=61,"Boomer",IF(customers[[#This Row],[Age]]&gt;=44,"Gen X",IF(customers[[#This Row],[Age]]&gt;=28,"Millenials",IF(customers[[#This Row],[Age]]&lt;28,"Gen Z"))))</f>
        <v>Boomer</v>
      </c>
      <c r="F339" t="s">
        <v>30</v>
      </c>
      <c r="G339" t="s">
        <v>13</v>
      </c>
      <c r="H339">
        <v>172360</v>
      </c>
      <c r="I339" t="str">
        <f>IF(customers[[#This Row],[Income]]&lt;=30000, "Low", IF(customers[[#This Row],[Income]]&lt;=50000,"Medium", IF(customers[[#This Row],[Income]]&lt;=100000,"High","Premium")))</f>
        <v>Premium</v>
      </c>
      <c r="J339" t="s">
        <v>20</v>
      </c>
      <c r="K339" s="1">
        <v>44573</v>
      </c>
      <c r="L339" s="1">
        <f t="shared" ca="1" si="5"/>
        <v>45908</v>
      </c>
      <c r="M339">
        <f ca="1">DATEDIF(customers[[#This Row],[Join_Date]],customers[[#This Row],[Today]],"Y")</f>
        <v>3</v>
      </c>
      <c r="N339">
        <f ca="1">DATEDIF(customers[[#This Row],[Join_Date]], customers[[#This Row],[Today]], "D")</f>
        <v>1335</v>
      </c>
      <c r="O339" s="7" t="str">
        <f ca="1">IF(customers[[#This Row],[Years of Loyalty]]&gt;=8, "Loyal", IF(customers[[#This Row],[Years of Loyalty]]=7,"Legacy", IF(customers[[#This Row],[Years of Loyalty]]&gt;=3,"Emerging", IF(customers[[#This Row],[Years of Loyalty]]&lt;3,"New"))))</f>
        <v>Emerging</v>
      </c>
    </row>
    <row r="340" spans="1:15" x14ac:dyDescent="0.25">
      <c r="A340" t="s">
        <v>715</v>
      </c>
      <c r="B340" t="s">
        <v>716</v>
      </c>
      <c r="C340" t="s">
        <v>11</v>
      </c>
      <c r="D340">
        <v>71</v>
      </c>
      <c r="E340" t="str">
        <f>IF(customers[[#This Row],[Age]]&gt;=61,"Boomer",IF(customers[[#This Row],[Age]]&gt;=44,"Gen X",IF(customers[[#This Row],[Age]]&gt;=28,"Millenials",IF(customers[[#This Row],[Age]]&lt;28,"Gen Z"))))</f>
        <v>Boomer</v>
      </c>
      <c r="F340" t="s">
        <v>30</v>
      </c>
      <c r="G340" t="s">
        <v>37</v>
      </c>
      <c r="H340">
        <v>177817</v>
      </c>
      <c r="I340" t="str">
        <f>IF(customers[[#This Row],[Income]]&lt;=30000, "Low", IF(customers[[#This Row],[Income]]&lt;=50000,"Medium", IF(customers[[#This Row],[Income]]&lt;=100000,"High","Premium")))</f>
        <v>Premium</v>
      </c>
      <c r="J340" t="s">
        <v>20</v>
      </c>
      <c r="K340" s="1">
        <v>44709</v>
      </c>
      <c r="L340" s="1">
        <f t="shared" ca="1" si="5"/>
        <v>45908</v>
      </c>
      <c r="M340">
        <f ca="1">DATEDIF(customers[[#This Row],[Join_Date]],customers[[#This Row],[Today]],"Y")</f>
        <v>3</v>
      </c>
      <c r="N340">
        <f ca="1">DATEDIF(customers[[#This Row],[Join_Date]], customers[[#This Row],[Today]], "D")</f>
        <v>1199</v>
      </c>
      <c r="O340" s="7" t="str">
        <f ca="1">IF(customers[[#This Row],[Years of Loyalty]]&gt;=8, "Loyal", IF(customers[[#This Row],[Years of Loyalty]]=7,"Legacy", IF(customers[[#This Row],[Years of Loyalty]]&gt;=3,"Emerging", IF(customers[[#This Row],[Years of Loyalty]]&lt;3,"New"))))</f>
        <v>Emerging</v>
      </c>
    </row>
    <row r="341" spans="1:15" x14ac:dyDescent="0.25">
      <c r="A341" t="s">
        <v>767</v>
      </c>
      <c r="B341" t="s">
        <v>768</v>
      </c>
      <c r="C341" t="s">
        <v>17</v>
      </c>
      <c r="D341">
        <v>55</v>
      </c>
      <c r="E341" t="str">
        <f>IF(customers[[#This Row],[Age]]&gt;=61,"Boomer",IF(customers[[#This Row],[Age]]&gt;=44,"Gen X",IF(customers[[#This Row],[Age]]&gt;=28,"Millenials",IF(customers[[#This Row],[Age]]&lt;28,"Gen Z"))))</f>
        <v>Gen X</v>
      </c>
      <c r="F341" t="s">
        <v>30</v>
      </c>
      <c r="G341" t="s">
        <v>23</v>
      </c>
      <c r="H341">
        <v>152028</v>
      </c>
      <c r="I341" t="str">
        <f>IF(customers[[#This Row],[Income]]&lt;=30000, "Low", IF(customers[[#This Row],[Income]]&lt;=50000,"Medium", IF(customers[[#This Row],[Income]]&lt;=100000,"High","Premium")))</f>
        <v>Premium</v>
      </c>
      <c r="J341" t="s">
        <v>14</v>
      </c>
      <c r="K341" s="1">
        <v>44745</v>
      </c>
      <c r="L341" s="1">
        <f t="shared" ca="1" si="5"/>
        <v>45908</v>
      </c>
      <c r="M341">
        <f ca="1">DATEDIF(customers[[#This Row],[Join_Date]],customers[[#This Row],[Today]],"Y")</f>
        <v>3</v>
      </c>
      <c r="N341">
        <f ca="1">DATEDIF(customers[[#This Row],[Join_Date]], customers[[#This Row],[Today]], "D")</f>
        <v>1163</v>
      </c>
      <c r="O341" s="7" t="str">
        <f ca="1">IF(customers[[#This Row],[Years of Loyalty]]&gt;=8, "Loyal", IF(customers[[#This Row],[Years of Loyalty]]=7,"Legacy", IF(customers[[#This Row],[Years of Loyalty]]&gt;=3,"Emerging", IF(customers[[#This Row],[Years of Loyalty]]&lt;3,"New"))))</f>
        <v>Emerging</v>
      </c>
    </row>
    <row r="342" spans="1:15" x14ac:dyDescent="0.25">
      <c r="A342" t="s">
        <v>773</v>
      </c>
      <c r="B342" t="s">
        <v>774</v>
      </c>
      <c r="C342" t="s">
        <v>11</v>
      </c>
      <c r="D342">
        <v>61</v>
      </c>
      <c r="E342" t="str">
        <f>IF(customers[[#This Row],[Age]]&gt;=61,"Boomer",IF(customers[[#This Row],[Age]]&gt;=44,"Gen X",IF(customers[[#This Row],[Age]]&gt;=28,"Millenials",IF(customers[[#This Row],[Age]]&lt;28,"Gen Z"))))</f>
        <v>Boomer</v>
      </c>
      <c r="F342" t="s">
        <v>18</v>
      </c>
      <c r="G342" t="s">
        <v>37</v>
      </c>
      <c r="H342">
        <v>45963</v>
      </c>
      <c r="I342" t="str">
        <f>IF(customers[[#This Row],[Income]]&lt;=30000, "Low", IF(customers[[#This Row],[Income]]&lt;=50000,"Medium", IF(customers[[#This Row],[Income]]&lt;=100000,"High","Premium")))</f>
        <v>Medium</v>
      </c>
      <c r="J342" t="s">
        <v>14</v>
      </c>
      <c r="K342" s="1">
        <v>44798</v>
      </c>
      <c r="L342" s="1">
        <f t="shared" ca="1" si="5"/>
        <v>45908</v>
      </c>
      <c r="M342">
        <f ca="1">DATEDIF(customers[[#This Row],[Join_Date]],customers[[#This Row],[Today]],"Y")</f>
        <v>3</v>
      </c>
      <c r="N342">
        <f ca="1">DATEDIF(customers[[#This Row],[Join_Date]], customers[[#This Row],[Today]], "D")</f>
        <v>1110</v>
      </c>
      <c r="O342" s="7" t="str">
        <f ca="1">IF(customers[[#This Row],[Years of Loyalty]]&gt;=8, "Loyal", IF(customers[[#This Row],[Years of Loyalty]]=7,"Legacy", IF(customers[[#This Row],[Years of Loyalty]]&gt;=3,"Emerging", IF(customers[[#This Row],[Years of Loyalty]]&lt;3,"New"))))</f>
        <v>Emerging</v>
      </c>
    </row>
    <row r="343" spans="1:15" x14ac:dyDescent="0.25">
      <c r="A343" t="s">
        <v>783</v>
      </c>
      <c r="B343" t="s">
        <v>784</v>
      </c>
      <c r="C343" t="s">
        <v>11</v>
      </c>
      <c r="D343">
        <v>38</v>
      </c>
      <c r="E343" t="str">
        <f>IF(customers[[#This Row],[Age]]&gt;=61,"Boomer",IF(customers[[#This Row],[Age]]&gt;=44,"Gen X",IF(customers[[#This Row],[Age]]&gt;=28,"Millenials",IF(customers[[#This Row],[Age]]&lt;28,"Gen Z"))))</f>
        <v>Millenials</v>
      </c>
      <c r="F343" t="s">
        <v>34</v>
      </c>
      <c r="G343" t="s">
        <v>42</v>
      </c>
      <c r="H343">
        <v>134225</v>
      </c>
      <c r="I343" t="str">
        <f>IF(customers[[#This Row],[Income]]&lt;=30000, "Low", IF(customers[[#This Row],[Income]]&lt;=50000,"Medium", IF(customers[[#This Row],[Income]]&lt;=100000,"High","Premium")))</f>
        <v>Premium</v>
      </c>
      <c r="J343" t="s">
        <v>20</v>
      </c>
      <c r="K343" s="1">
        <v>44538</v>
      </c>
      <c r="L343" s="1">
        <f t="shared" ca="1" si="5"/>
        <v>45908</v>
      </c>
      <c r="M343">
        <f ca="1">DATEDIF(customers[[#This Row],[Join_Date]],customers[[#This Row],[Today]],"Y")</f>
        <v>3</v>
      </c>
      <c r="N343">
        <f ca="1">DATEDIF(customers[[#This Row],[Join_Date]], customers[[#This Row],[Today]], "D")</f>
        <v>1370</v>
      </c>
      <c r="O343" s="7" t="str">
        <f ca="1">IF(customers[[#This Row],[Years of Loyalty]]&gt;=8, "Loyal", IF(customers[[#This Row],[Years of Loyalty]]=7,"Legacy", IF(customers[[#This Row],[Years of Loyalty]]&gt;=3,"Emerging", IF(customers[[#This Row],[Years of Loyalty]]&lt;3,"New"))))</f>
        <v>Emerging</v>
      </c>
    </row>
    <row r="344" spans="1:15" x14ac:dyDescent="0.25">
      <c r="A344" t="s">
        <v>809</v>
      </c>
      <c r="B344" t="s">
        <v>810</v>
      </c>
      <c r="C344" t="s">
        <v>17</v>
      </c>
      <c r="D344">
        <v>58</v>
      </c>
      <c r="E344" t="str">
        <f>IF(customers[[#This Row],[Age]]&gt;=61,"Boomer",IF(customers[[#This Row],[Age]]&gt;=44,"Gen X",IF(customers[[#This Row],[Age]]&gt;=28,"Millenials",IF(customers[[#This Row],[Age]]&lt;28,"Gen Z"))))</f>
        <v>Gen X</v>
      </c>
      <c r="F344" t="s">
        <v>34</v>
      </c>
      <c r="G344" t="s">
        <v>23</v>
      </c>
      <c r="H344">
        <v>196422</v>
      </c>
      <c r="I344" t="str">
        <f>IF(customers[[#This Row],[Income]]&lt;=30000, "Low", IF(customers[[#This Row],[Income]]&lt;=50000,"Medium", IF(customers[[#This Row],[Income]]&lt;=100000,"High","Premium")))</f>
        <v>Premium</v>
      </c>
      <c r="J344" t="s">
        <v>24</v>
      </c>
      <c r="K344" s="1">
        <v>44545</v>
      </c>
      <c r="L344" s="1">
        <f t="shared" ca="1" si="5"/>
        <v>45908</v>
      </c>
      <c r="M344">
        <f ca="1">DATEDIF(customers[[#This Row],[Join_Date]],customers[[#This Row],[Today]],"Y")</f>
        <v>3</v>
      </c>
      <c r="N344">
        <f ca="1">DATEDIF(customers[[#This Row],[Join_Date]], customers[[#This Row],[Today]], "D")</f>
        <v>1363</v>
      </c>
      <c r="O344" s="7" t="str">
        <f ca="1">IF(customers[[#This Row],[Years of Loyalty]]&gt;=8, "Loyal", IF(customers[[#This Row],[Years of Loyalty]]=7,"Legacy", IF(customers[[#This Row],[Years of Loyalty]]&gt;=3,"Emerging", IF(customers[[#This Row],[Years of Loyalty]]&lt;3,"New"))))</f>
        <v>Emerging</v>
      </c>
    </row>
    <row r="345" spans="1:15" x14ac:dyDescent="0.25">
      <c r="A345" t="s">
        <v>815</v>
      </c>
      <c r="B345" t="s">
        <v>816</v>
      </c>
      <c r="C345" t="s">
        <v>17</v>
      </c>
      <c r="D345">
        <v>32</v>
      </c>
      <c r="E345" t="str">
        <f>IF(customers[[#This Row],[Age]]&gt;=61,"Boomer",IF(customers[[#This Row],[Age]]&gt;=44,"Gen X",IF(customers[[#This Row],[Age]]&gt;=28,"Millenials",IF(customers[[#This Row],[Age]]&lt;28,"Gen Z"))))</f>
        <v>Millenials</v>
      </c>
      <c r="F345" t="s">
        <v>30</v>
      </c>
      <c r="G345" t="s">
        <v>23</v>
      </c>
      <c r="H345">
        <v>37778</v>
      </c>
      <c r="I345" t="str">
        <f>IF(customers[[#This Row],[Income]]&lt;=30000, "Low", IF(customers[[#This Row],[Income]]&lt;=50000,"Medium", IF(customers[[#This Row],[Income]]&lt;=100000,"High","Premium")))</f>
        <v>Medium</v>
      </c>
      <c r="J345" t="s">
        <v>20</v>
      </c>
      <c r="K345" s="1">
        <v>44714</v>
      </c>
      <c r="L345" s="1">
        <f t="shared" ca="1" si="5"/>
        <v>45908</v>
      </c>
      <c r="M345">
        <f ca="1">DATEDIF(customers[[#This Row],[Join_Date]],customers[[#This Row],[Today]],"Y")</f>
        <v>3</v>
      </c>
      <c r="N345">
        <f ca="1">DATEDIF(customers[[#This Row],[Join_Date]], customers[[#This Row],[Today]], "D")</f>
        <v>1194</v>
      </c>
      <c r="O345" s="7" t="str">
        <f ca="1">IF(customers[[#This Row],[Years of Loyalty]]&gt;=8, "Loyal", IF(customers[[#This Row],[Years of Loyalty]]=7,"Legacy", IF(customers[[#This Row],[Years of Loyalty]]&gt;=3,"Emerging", IF(customers[[#This Row],[Years of Loyalty]]&lt;3,"New"))))</f>
        <v>Emerging</v>
      </c>
    </row>
    <row r="346" spans="1:15" x14ac:dyDescent="0.25">
      <c r="A346" t="s">
        <v>867</v>
      </c>
      <c r="B346" t="s">
        <v>868</v>
      </c>
      <c r="C346" t="s">
        <v>17</v>
      </c>
      <c r="D346">
        <v>67</v>
      </c>
      <c r="E346" t="str">
        <f>IF(customers[[#This Row],[Age]]&gt;=61,"Boomer",IF(customers[[#This Row],[Age]]&gt;=44,"Gen X",IF(customers[[#This Row],[Age]]&gt;=28,"Millenials",IF(customers[[#This Row],[Age]]&lt;28,"Gen Z"))))</f>
        <v>Boomer</v>
      </c>
      <c r="F346" t="s">
        <v>18</v>
      </c>
      <c r="G346" t="s">
        <v>13</v>
      </c>
      <c r="H346">
        <v>121459</v>
      </c>
      <c r="I346" t="str">
        <f>IF(customers[[#This Row],[Income]]&lt;=30000, "Low", IF(customers[[#This Row],[Income]]&lt;=50000,"Medium", IF(customers[[#This Row],[Income]]&lt;=100000,"High","Premium")))</f>
        <v>Premium</v>
      </c>
      <c r="J346" t="s">
        <v>20</v>
      </c>
      <c r="K346" s="1">
        <v>44523</v>
      </c>
      <c r="L346" s="1">
        <f t="shared" ca="1" si="5"/>
        <v>45908</v>
      </c>
      <c r="M346">
        <f ca="1">DATEDIF(customers[[#This Row],[Join_Date]],customers[[#This Row],[Today]],"Y")</f>
        <v>3</v>
      </c>
      <c r="N346">
        <f ca="1">DATEDIF(customers[[#This Row],[Join_Date]], customers[[#This Row],[Today]], "D")</f>
        <v>1385</v>
      </c>
      <c r="O346" s="7" t="str">
        <f ca="1">IF(customers[[#This Row],[Years of Loyalty]]&gt;=8, "Loyal", IF(customers[[#This Row],[Years of Loyalty]]=7,"Legacy", IF(customers[[#This Row],[Years of Loyalty]]&gt;=3,"Emerging", IF(customers[[#This Row],[Years of Loyalty]]&lt;3,"New"))))</f>
        <v>Emerging</v>
      </c>
    </row>
    <row r="347" spans="1:15" x14ac:dyDescent="0.25">
      <c r="A347" t="s">
        <v>869</v>
      </c>
      <c r="B347" t="s">
        <v>870</v>
      </c>
      <c r="C347" t="s">
        <v>17</v>
      </c>
      <c r="D347">
        <v>45</v>
      </c>
      <c r="E347" t="str">
        <f>IF(customers[[#This Row],[Age]]&gt;=61,"Boomer",IF(customers[[#This Row],[Age]]&gt;=44,"Gen X",IF(customers[[#This Row],[Age]]&gt;=28,"Millenials",IF(customers[[#This Row],[Age]]&lt;28,"Gen Z"))))</f>
        <v>Gen X</v>
      </c>
      <c r="F347" t="s">
        <v>34</v>
      </c>
      <c r="G347" t="s">
        <v>23</v>
      </c>
      <c r="H347">
        <v>65893</v>
      </c>
      <c r="I347" t="str">
        <f>IF(customers[[#This Row],[Income]]&lt;=30000, "Low", IF(customers[[#This Row],[Income]]&lt;=50000,"Medium", IF(customers[[#This Row],[Income]]&lt;=100000,"High","Premium")))</f>
        <v>High</v>
      </c>
      <c r="J347" t="s">
        <v>20</v>
      </c>
      <c r="K347" s="1">
        <v>44513</v>
      </c>
      <c r="L347" s="1">
        <f t="shared" ca="1" si="5"/>
        <v>45908</v>
      </c>
      <c r="M347">
        <f ca="1">DATEDIF(customers[[#This Row],[Join_Date]],customers[[#This Row],[Today]],"Y")</f>
        <v>3</v>
      </c>
      <c r="N347">
        <f ca="1">DATEDIF(customers[[#This Row],[Join_Date]], customers[[#This Row],[Today]], "D")</f>
        <v>1395</v>
      </c>
      <c r="O347" s="7" t="str">
        <f ca="1">IF(customers[[#This Row],[Years of Loyalty]]&gt;=8, "Loyal", IF(customers[[#This Row],[Years of Loyalty]]=7,"Legacy", IF(customers[[#This Row],[Years of Loyalty]]&gt;=3,"Emerging", IF(customers[[#This Row],[Years of Loyalty]]&lt;3,"New"))))</f>
        <v>Emerging</v>
      </c>
    </row>
    <row r="348" spans="1:15" x14ac:dyDescent="0.25">
      <c r="A348" t="s">
        <v>906</v>
      </c>
      <c r="B348" t="s">
        <v>907</v>
      </c>
      <c r="C348" t="s">
        <v>17</v>
      </c>
      <c r="D348">
        <v>23</v>
      </c>
      <c r="E348" t="str">
        <f>IF(customers[[#This Row],[Age]]&gt;=61,"Boomer",IF(customers[[#This Row],[Age]]&gt;=44,"Gen X",IF(customers[[#This Row],[Age]]&gt;=28,"Millenials",IF(customers[[#This Row],[Age]]&lt;28,"Gen Z"))))</f>
        <v>Gen Z</v>
      </c>
      <c r="F348" t="s">
        <v>34</v>
      </c>
      <c r="G348" t="s">
        <v>42</v>
      </c>
      <c r="H348">
        <v>131453</v>
      </c>
      <c r="I348" t="str">
        <f>IF(customers[[#This Row],[Income]]&lt;=30000, "Low", IF(customers[[#This Row],[Income]]&lt;=50000,"Medium", IF(customers[[#This Row],[Income]]&lt;=100000,"High","Premium")))</f>
        <v>Premium</v>
      </c>
      <c r="J348" t="s">
        <v>14</v>
      </c>
      <c r="K348" s="1">
        <v>44692</v>
      </c>
      <c r="L348" s="1">
        <f t="shared" ca="1" si="5"/>
        <v>45908</v>
      </c>
      <c r="M348">
        <f ca="1">DATEDIF(customers[[#This Row],[Join_Date]],customers[[#This Row],[Today]],"Y")</f>
        <v>3</v>
      </c>
      <c r="N348">
        <f ca="1">DATEDIF(customers[[#This Row],[Join_Date]], customers[[#This Row],[Today]], "D")</f>
        <v>1216</v>
      </c>
      <c r="O348" s="7" t="str">
        <f ca="1">IF(customers[[#This Row],[Years of Loyalty]]&gt;=8, "Loyal", IF(customers[[#This Row],[Years of Loyalty]]=7,"Legacy", IF(customers[[#This Row],[Years of Loyalty]]&gt;=3,"Emerging", IF(customers[[#This Row],[Years of Loyalty]]&lt;3,"New"))))</f>
        <v>Emerging</v>
      </c>
    </row>
    <row r="349" spans="1:15" x14ac:dyDescent="0.25">
      <c r="A349" t="s">
        <v>912</v>
      </c>
      <c r="B349" t="s">
        <v>913</v>
      </c>
      <c r="C349" t="s">
        <v>17</v>
      </c>
      <c r="D349">
        <v>22</v>
      </c>
      <c r="E349" t="str">
        <f>IF(customers[[#This Row],[Age]]&gt;=61,"Boomer",IF(customers[[#This Row],[Age]]&gt;=44,"Gen X",IF(customers[[#This Row],[Age]]&gt;=28,"Millenials",IF(customers[[#This Row],[Age]]&lt;28,"Gen Z"))))</f>
        <v>Gen Z</v>
      </c>
      <c r="F349" t="s">
        <v>12</v>
      </c>
      <c r="G349" t="s">
        <v>19</v>
      </c>
      <c r="H349">
        <v>157348</v>
      </c>
      <c r="I349" t="str">
        <f>IF(customers[[#This Row],[Income]]&lt;=30000, "Low", IF(customers[[#This Row],[Income]]&lt;=50000,"Medium", IF(customers[[#This Row],[Income]]&lt;=100000,"High","Premium")))</f>
        <v>Premium</v>
      </c>
      <c r="J349" t="s">
        <v>20</v>
      </c>
      <c r="K349" s="1">
        <v>44666</v>
      </c>
      <c r="L349" s="1">
        <f t="shared" ca="1" si="5"/>
        <v>45908</v>
      </c>
      <c r="M349">
        <f ca="1">DATEDIF(customers[[#This Row],[Join_Date]],customers[[#This Row],[Today]],"Y")</f>
        <v>3</v>
      </c>
      <c r="N349">
        <f ca="1">DATEDIF(customers[[#This Row],[Join_Date]], customers[[#This Row],[Today]], "D")</f>
        <v>1242</v>
      </c>
      <c r="O349" s="7" t="str">
        <f ca="1">IF(customers[[#This Row],[Years of Loyalty]]&gt;=8, "Loyal", IF(customers[[#This Row],[Years of Loyalty]]=7,"Legacy", IF(customers[[#This Row],[Years of Loyalty]]&gt;=3,"Emerging", IF(customers[[#This Row],[Years of Loyalty]]&lt;3,"New"))))</f>
        <v>Emerging</v>
      </c>
    </row>
    <row r="350" spans="1:15" x14ac:dyDescent="0.25">
      <c r="A350" t="s">
        <v>914</v>
      </c>
      <c r="B350" t="s">
        <v>915</v>
      </c>
      <c r="C350" t="s">
        <v>11</v>
      </c>
      <c r="D350">
        <v>64</v>
      </c>
      <c r="E350" t="str">
        <f>IF(customers[[#This Row],[Age]]&gt;=61,"Boomer",IF(customers[[#This Row],[Age]]&gt;=44,"Gen X",IF(customers[[#This Row],[Age]]&gt;=28,"Millenials",IF(customers[[#This Row],[Age]]&lt;28,"Gen Z"))))</f>
        <v>Boomer</v>
      </c>
      <c r="F350" t="s">
        <v>12</v>
      </c>
      <c r="G350" t="s">
        <v>27</v>
      </c>
      <c r="H350">
        <v>99530</v>
      </c>
      <c r="I350" t="str">
        <f>IF(customers[[#This Row],[Income]]&lt;=30000, "Low", IF(customers[[#This Row],[Income]]&lt;=50000,"Medium", IF(customers[[#This Row],[Income]]&lt;=100000,"High","Premium")))</f>
        <v>High</v>
      </c>
      <c r="J350" t="s">
        <v>20</v>
      </c>
      <c r="K350" s="1">
        <v>44459</v>
      </c>
      <c r="L350" s="1">
        <f t="shared" ca="1" si="5"/>
        <v>45908</v>
      </c>
      <c r="M350">
        <f ca="1">DATEDIF(customers[[#This Row],[Join_Date]],customers[[#This Row],[Today]],"Y")</f>
        <v>3</v>
      </c>
      <c r="N350">
        <f ca="1">DATEDIF(customers[[#This Row],[Join_Date]], customers[[#This Row],[Today]], "D")</f>
        <v>1449</v>
      </c>
      <c r="O350" s="7" t="str">
        <f ca="1">IF(customers[[#This Row],[Years of Loyalty]]&gt;=8, "Loyal", IF(customers[[#This Row],[Years of Loyalty]]=7,"Legacy", IF(customers[[#This Row],[Years of Loyalty]]&gt;=3,"Emerging", IF(customers[[#This Row],[Years of Loyalty]]&lt;3,"New"))))</f>
        <v>Emerging</v>
      </c>
    </row>
    <row r="351" spans="1:15" x14ac:dyDescent="0.25">
      <c r="A351" t="s">
        <v>918</v>
      </c>
      <c r="B351" t="s">
        <v>919</v>
      </c>
      <c r="C351" t="s">
        <v>17</v>
      </c>
      <c r="D351">
        <v>19</v>
      </c>
      <c r="E351" t="str">
        <f>IF(customers[[#This Row],[Age]]&gt;=61,"Boomer",IF(customers[[#This Row],[Age]]&gt;=44,"Gen X",IF(customers[[#This Row],[Age]]&gt;=28,"Millenials",IF(customers[[#This Row],[Age]]&lt;28,"Gen Z"))))</f>
        <v>Gen Z</v>
      </c>
      <c r="F351" t="s">
        <v>18</v>
      </c>
      <c r="G351" t="s">
        <v>37</v>
      </c>
      <c r="H351">
        <v>128856</v>
      </c>
      <c r="I351" t="str">
        <f>IF(customers[[#This Row],[Income]]&lt;=30000, "Low", IF(customers[[#This Row],[Income]]&lt;=50000,"Medium", IF(customers[[#This Row],[Income]]&lt;=100000,"High","Premium")))</f>
        <v>Premium</v>
      </c>
      <c r="J351" t="s">
        <v>14</v>
      </c>
      <c r="K351" s="1">
        <v>44493</v>
      </c>
      <c r="L351" s="1">
        <f t="shared" ca="1" si="5"/>
        <v>45908</v>
      </c>
      <c r="M351">
        <f ca="1">DATEDIF(customers[[#This Row],[Join_Date]],customers[[#This Row],[Today]],"Y")</f>
        <v>3</v>
      </c>
      <c r="N351">
        <f ca="1">DATEDIF(customers[[#This Row],[Join_Date]], customers[[#This Row],[Today]], "D")</f>
        <v>1415</v>
      </c>
      <c r="O351" s="7" t="str">
        <f ca="1">IF(customers[[#This Row],[Years of Loyalty]]&gt;=8, "Loyal", IF(customers[[#This Row],[Years of Loyalty]]=7,"Legacy", IF(customers[[#This Row],[Years of Loyalty]]&gt;=3,"Emerging", IF(customers[[#This Row],[Years of Loyalty]]&lt;3,"New"))))</f>
        <v>Emerging</v>
      </c>
    </row>
    <row r="352" spans="1:15" x14ac:dyDescent="0.25">
      <c r="A352" t="s">
        <v>932</v>
      </c>
      <c r="B352" t="s">
        <v>933</v>
      </c>
      <c r="C352" t="s">
        <v>11</v>
      </c>
      <c r="D352">
        <v>72</v>
      </c>
      <c r="E352" t="str">
        <f>IF(customers[[#This Row],[Age]]&gt;=61,"Boomer",IF(customers[[#This Row],[Age]]&gt;=44,"Gen X",IF(customers[[#This Row],[Age]]&gt;=28,"Millenials",IF(customers[[#This Row],[Age]]&lt;28,"Gen Z"))))</f>
        <v>Boomer</v>
      </c>
      <c r="F352" t="s">
        <v>12</v>
      </c>
      <c r="G352" t="s">
        <v>31</v>
      </c>
      <c r="H352">
        <v>29847</v>
      </c>
      <c r="I352" t="str">
        <f>IF(customers[[#This Row],[Income]]&lt;=30000, "Low", IF(customers[[#This Row],[Income]]&lt;=50000,"Medium", IF(customers[[#This Row],[Income]]&lt;=100000,"High","Premium")))</f>
        <v>Low</v>
      </c>
      <c r="J352" t="s">
        <v>20</v>
      </c>
      <c r="K352" s="1">
        <v>44557</v>
      </c>
      <c r="L352" s="1">
        <f t="shared" ca="1" si="5"/>
        <v>45908</v>
      </c>
      <c r="M352">
        <f ca="1">DATEDIF(customers[[#This Row],[Join_Date]],customers[[#This Row],[Today]],"Y")</f>
        <v>3</v>
      </c>
      <c r="N352">
        <f ca="1">DATEDIF(customers[[#This Row],[Join_Date]], customers[[#This Row],[Today]], "D")</f>
        <v>1351</v>
      </c>
      <c r="O352" s="7" t="str">
        <f ca="1">IF(customers[[#This Row],[Years of Loyalty]]&gt;=8, "Loyal", IF(customers[[#This Row],[Years of Loyalty]]=7,"Legacy", IF(customers[[#This Row],[Years of Loyalty]]&gt;=3,"Emerging", IF(customers[[#This Row],[Years of Loyalty]]&lt;3,"New"))))</f>
        <v>Emerging</v>
      </c>
    </row>
    <row r="353" spans="1:15" x14ac:dyDescent="0.25">
      <c r="A353" t="s">
        <v>954</v>
      </c>
      <c r="B353" t="s">
        <v>955</v>
      </c>
      <c r="C353" t="s">
        <v>11</v>
      </c>
      <c r="D353">
        <v>43</v>
      </c>
      <c r="E353" t="str">
        <f>IF(customers[[#This Row],[Age]]&gt;=61,"Boomer",IF(customers[[#This Row],[Age]]&gt;=44,"Gen X",IF(customers[[#This Row],[Age]]&gt;=28,"Millenials",IF(customers[[#This Row],[Age]]&lt;28,"Gen Z"))))</f>
        <v>Millenials</v>
      </c>
      <c r="F353" t="s">
        <v>30</v>
      </c>
      <c r="G353" t="s">
        <v>23</v>
      </c>
      <c r="H353">
        <v>111155</v>
      </c>
      <c r="I353" t="str">
        <f>IF(customers[[#This Row],[Income]]&lt;=30000, "Low", IF(customers[[#This Row],[Income]]&lt;=50000,"Medium", IF(customers[[#This Row],[Income]]&lt;=100000,"High","Premium")))</f>
        <v>Premium</v>
      </c>
      <c r="J353" t="s">
        <v>14</v>
      </c>
      <c r="K353" s="1">
        <v>44745</v>
      </c>
      <c r="L353" s="1">
        <f t="shared" ca="1" si="5"/>
        <v>45908</v>
      </c>
      <c r="M353">
        <f ca="1">DATEDIF(customers[[#This Row],[Join_Date]],customers[[#This Row],[Today]],"Y")</f>
        <v>3</v>
      </c>
      <c r="N353">
        <f ca="1">DATEDIF(customers[[#This Row],[Join_Date]], customers[[#This Row],[Today]], "D")</f>
        <v>1163</v>
      </c>
      <c r="O353" s="7" t="str">
        <f ca="1">IF(customers[[#This Row],[Years of Loyalty]]&gt;=8, "Loyal", IF(customers[[#This Row],[Years of Loyalty]]=7,"Legacy", IF(customers[[#This Row],[Years of Loyalty]]&gt;=3,"Emerging", IF(customers[[#This Row],[Years of Loyalty]]&lt;3,"New"))))</f>
        <v>Emerging</v>
      </c>
    </row>
    <row r="354" spans="1:15" x14ac:dyDescent="0.25">
      <c r="A354" t="s">
        <v>956</v>
      </c>
      <c r="B354" t="s">
        <v>957</v>
      </c>
      <c r="C354" t="s">
        <v>17</v>
      </c>
      <c r="D354">
        <v>42</v>
      </c>
      <c r="E354" t="str">
        <f>IF(customers[[#This Row],[Age]]&gt;=61,"Boomer",IF(customers[[#This Row],[Age]]&gt;=44,"Gen X",IF(customers[[#This Row],[Age]]&gt;=28,"Millenials",IF(customers[[#This Row],[Age]]&lt;28,"Gen Z"))))</f>
        <v>Millenials</v>
      </c>
      <c r="F354" t="s">
        <v>30</v>
      </c>
      <c r="G354" t="s">
        <v>13</v>
      </c>
      <c r="H354">
        <v>20281</v>
      </c>
      <c r="I354" t="str">
        <f>IF(customers[[#This Row],[Income]]&lt;=30000, "Low", IF(customers[[#This Row],[Income]]&lt;=50000,"Medium", IF(customers[[#This Row],[Income]]&lt;=100000,"High","Premium")))</f>
        <v>Low</v>
      </c>
      <c r="J354" t="s">
        <v>20</v>
      </c>
      <c r="K354" s="1">
        <v>44498</v>
      </c>
      <c r="L354" s="1">
        <f t="shared" ca="1" si="5"/>
        <v>45908</v>
      </c>
      <c r="M354">
        <f ca="1">DATEDIF(customers[[#This Row],[Join_Date]],customers[[#This Row],[Today]],"Y")</f>
        <v>3</v>
      </c>
      <c r="N354">
        <f ca="1">DATEDIF(customers[[#This Row],[Join_Date]], customers[[#This Row],[Today]], "D")</f>
        <v>1410</v>
      </c>
      <c r="O354" s="7" t="str">
        <f ca="1">IF(customers[[#This Row],[Years of Loyalty]]&gt;=8, "Loyal", IF(customers[[#This Row],[Years of Loyalty]]=7,"Legacy", IF(customers[[#This Row],[Years of Loyalty]]&gt;=3,"Emerging", IF(customers[[#This Row],[Years of Loyalty]]&lt;3,"New"))))</f>
        <v>Emerging</v>
      </c>
    </row>
    <row r="355" spans="1:15" x14ac:dyDescent="0.25">
      <c r="A355" t="s">
        <v>1002</v>
      </c>
      <c r="B355" t="s">
        <v>1003</v>
      </c>
      <c r="C355" t="s">
        <v>11</v>
      </c>
      <c r="D355">
        <v>54</v>
      </c>
      <c r="E355" t="str">
        <f>IF(customers[[#This Row],[Age]]&gt;=61,"Boomer",IF(customers[[#This Row],[Age]]&gt;=44,"Gen X",IF(customers[[#This Row],[Age]]&gt;=28,"Millenials",IF(customers[[#This Row],[Age]]&lt;28,"Gen Z"))))</f>
        <v>Gen X</v>
      </c>
      <c r="F355" t="s">
        <v>18</v>
      </c>
      <c r="G355" t="s">
        <v>37</v>
      </c>
      <c r="H355">
        <v>26570</v>
      </c>
      <c r="I355" t="str">
        <f>IF(customers[[#This Row],[Income]]&lt;=30000, "Low", IF(customers[[#This Row],[Income]]&lt;=50000,"Medium", IF(customers[[#This Row],[Income]]&lt;=100000,"High","Premium")))</f>
        <v>Low</v>
      </c>
      <c r="J355" t="s">
        <v>14</v>
      </c>
      <c r="K355" s="1">
        <v>44800</v>
      </c>
      <c r="L355" s="1">
        <f t="shared" ca="1" si="5"/>
        <v>45908</v>
      </c>
      <c r="M355">
        <f ca="1">DATEDIF(customers[[#This Row],[Join_Date]],customers[[#This Row],[Today]],"Y")</f>
        <v>3</v>
      </c>
      <c r="N355">
        <f ca="1">DATEDIF(customers[[#This Row],[Join_Date]], customers[[#This Row],[Today]], "D")</f>
        <v>1108</v>
      </c>
      <c r="O355" s="7" t="str">
        <f ca="1">IF(customers[[#This Row],[Years of Loyalty]]&gt;=8, "Loyal", IF(customers[[#This Row],[Years of Loyalty]]=7,"Legacy", IF(customers[[#This Row],[Years of Loyalty]]&gt;=3,"Emerging", IF(customers[[#This Row],[Years of Loyalty]]&lt;3,"New"))))</f>
        <v>Emerging</v>
      </c>
    </row>
    <row r="356" spans="1:15" x14ac:dyDescent="0.25">
      <c r="A356" t="s">
        <v>1004</v>
      </c>
      <c r="B356" t="s">
        <v>1005</v>
      </c>
      <c r="C356" t="s">
        <v>17</v>
      </c>
      <c r="D356">
        <v>70</v>
      </c>
      <c r="E356" t="str">
        <f>IF(customers[[#This Row],[Age]]&gt;=61,"Boomer",IF(customers[[#This Row],[Age]]&gt;=44,"Gen X",IF(customers[[#This Row],[Age]]&gt;=28,"Millenials",IF(customers[[#This Row],[Age]]&lt;28,"Gen Z"))))</f>
        <v>Boomer</v>
      </c>
      <c r="F356" t="s">
        <v>34</v>
      </c>
      <c r="G356" t="s">
        <v>31</v>
      </c>
      <c r="H356">
        <v>88785</v>
      </c>
      <c r="I356" t="str">
        <f>IF(customers[[#This Row],[Income]]&lt;=30000, "Low", IF(customers[[#This Row],[Income]]&lt;=50000,"Medium", IF(customers[[#This Row],[Income]]&lt;=100000,"High","Premium")))</f>
        <v>High</v>
      </c>
      <c r="J356" t="s">
        <v>20</v>
      </c>
      <c r="K356" s="1">
        <v>44778</v>
      </c>
      <c r="L356" s="1">
        <f t="shared" ca="1" si="5"/>
        <v>45908</v>
      </c>
      <c r="M356">
        <f ca="1">DATEDIF(customers[[#This Row],[Join_Date]],customers[[#This Row],[Today]],"Y")</f>
        <v>3</v>
      </c>
      <c r="N356">
        <f ca="1">DATEDIF(customers[[#This Row],[Join_Date]], customers[[#This Row],[Today]], "D")</f>
        <v>1130</v>
      </c>
      <c r="O356" s="7" t="str">
        <f ca="1">IF(customers[[#This Row],[Years of Loyalty]]&gt;=8, "Loyal", IF(customers[[#This Row],[Years of Loyalty]]=7,"Legacy", IF(customers[[#This Row],[Years of Loyalty]]&gt;=3,"Emerging", IF(customers[[#This Row],[Years of Loyalty]]&lt;3,"New"))))</f>
        <v>Emerging</v>
      </c>
    </row>
    <row r="357" spans="1:15" x14ac:dyDescent="0.25">
      <c r="A357" t="s">
        <v>1012</v>
      </c>
      <c r="B357" t="s">
        <v>1013</v>
      </c>
      <c r="C357" t="s">
        <v>11</v>
      </c>
      <c r="D357">
        <v>36</v>
      </c>
      <c r="E357" t="str">
        <f>IF(customers[[#This Row],[Age]]&gt;=61,"Boomer",IF(customers[[#This Row],[Age]]&gt;=44,"Gen X",IF(customers[[#This Row],[Age]]&gt;=28,"Millenials",IF(customers[[#This Row],[Age]]&lt;28,"Gen Z"))))</f>
        <v>Millenials</v>
      </c>
      <c r="F357" t="s">
        <v>34</v>
      </c>
      <c r="G357" t="s">
        <v>31</v>
      </c>
      <c r="H357">
        <v>59062</v>
      </c>
      <c r="I357" t="str">
        <f>IF(customers[[#This Row],[Income]]&lt;=30000, "Low", IF(customers[[#This Row],[Income]]&lt;=50000,"Medium", IF(customers[[#This Row],[Income]]&lt;=100000,"High","Premium")))</f>
        <v>High</v>
      </c>
      <c r="J357" t="s">
        <v>14</v>
      </c>
      <c r="K357" s="1">
        <v>44585</v>
      </c>
      <c r="L357" s="1">
        <f t="shared" ca="1" si="5"/>
        <v>45908</v>
      </c>
      <c r="M357">
        <f ca="1">DATEDIF(customers[[#This Row],[Join_Date]],customers[[#This Row],[Today]],"Y")</f>
        <v>3</v>
      </c>
      <c r="N357">
        <f ca="1">DATEDIF(customers[[#This Row],[Join_Date]], customers[[#This Row],[Today]], "D")</f>
        <v>1323</v>
      </c>
      <c r="O357" s="7" t="str">
        <f ca="1">IF(customers[[#This Row],[Years of Loyalty]]&gt;=8, "Loyal", IF(customers[[#This Row],[Years of Loyalty]]=7,"Legacy", IF(customers[[#This Row],[Years of Loyalty]]&gt;=3,"Emerging", IF(customers[[#This Row],[Years of Loyalty]]&lt;3,"New"))))</f>
        <v>Emerging</v>
      </c>
    </row>
    <row r="358" spans="1:15" x14ac:dyDescent="0.25">
      <c r="A358" t="s">
        <v>9</v>
      </c>
      <c r="B358" t="s">
        <v>10</v>
      </c>
      <c r="C358" t="s">
        <v>11</v>
      </c>
      <c r="D358">
        <v>38</v>
      </c>
      <c r="E358" t="str">
        <f>IF(customers[[#This Row],[Age]]&gt;=61,"Boomer",IF(customers[[#This Row],[Age]]&gt;=44,"Gen X",IF(customers[[#This Row],[Age]]&gt;=28,"Millenials",IF(customers[[#This Row],[Age]]&lt;28,"Gen Z"))))</f>
        <v>Millenials</v>
      </c>
      <c r="F358" t="s">
        <v>12</v>
      </c>
      <c r="G358" t="s">
        <v>13</v>
      </c>
      <c r="H358">
        <v>191672</v>
      </c>
      <c r="I358" t="str">
        <f>IF(customers[[#This Row],[Income]]&lt;=30000, "Low", IF(customers[[#This Row],[Income]]&lt;=50000,"Medium", IF(customers[[#This Row],[Income]]&lt;=100000,"High","Premium")))</f>
        <v>Premium</v>
      </c>
      <c r="J358" t="s">
        <v>14</v>
      </c>
      <c r="K358" s="1">
        <v>45041</v>
      </c>
      <c r="L358" s="1">
        <f t="shared" ca="1" si="5"/>
        <v>45908</v>
      </c>
      <c r="M358">
        <f ca="1">DATEDIF(customers[[#This Row],[Join_Date]],customers[[#This Row],[Today]],"Y")</f>
        <v>2</v>
      </c>
      <c r="N358">
        <f ca="1">DATEDIF(customers[[#This Row],[Join_Date]], customers[[#This Row],[Today]], "D")</f>
        <v>867</v>
      </c>
      <c r="O358" s="7" t="str">
        <f ca="1">IF(customers[[#This Row],[Years of Loyalty]]&gt;=8, "Loyal", IF(customers[[#This Row],[Years of Loyalty]]=7,"Legacy", IF(customers[[#This Row],[Years of Loyalty]]&gt;=3,"Emerging", IF(customers[[#This Row],[Years of Loyalty]]&lt;3,"New"))))</f>
        <v>New</v>
      </c>
    </row>
    <row r="359" spans="1:15" x14ac:dyDescent="0.25">
      <c r="A359" t="s">
        <v>49</v>
      </c>
      <c r="B359" t="s">
        <v>50</v>
      </c>
      <c r="C359" t="s">
        <v>11</v>
      </c>
      <c r="D359">
        <v>63</v>
      </c>
      <c r="E359" t="str">
        <f>IF(customers[[#This Row],[Age]]&gt;=61,"Boomer",IF(customers[[#This Row],[Age]]&gt;=44,"Gen X",IF(customers[[#This Row],[Age]]&gt;=28,"Millenials",IF(customers[[#This Row],[Age]]&lt;28,"Gen Z"))))</f>
        <v>Boomer</v>
      </c>
      <c r="F359" t="s">
        <v>18</v>
      </c>
      <c r="G359" t="s">
        <v>19</v>
      </c>
      <c r="H359">
        <v>148301</v>
      </c>
      <c r="I359" t="str">
        <f>IF(customers[[#This Row],[Income]]&lt;=30000, "Low", IF(customers[[#This Row],[Income]]&lt;=50000,"Medium", IF(customers[[#This Row],[Income]]&lt;=100000,"High","Premium")))</f>
        <v>Premium</v>
      </c>
      <c r="J359" t="s">
        <v>14</v>
      </c>
      <c r="K359" s="1">
        <v>45018</v>
      </c>
      <c r="L359" s="1">
        <f t="shared" ca="1" si="5"/>
        <v>45908</v>
      </c>
      <c r="M359">
        <f ca="1">DATEDIF(customers[[#This Row],[Join_Date]],customers[[#This Row],[Today]],"Y")</f>
        <v>2</v>
      </c>
      <c r="N359">
        <f ca="1">DATEDIF(customers[[#This Row],[Join_Date]], customers[[#This Row],[Today]], "D")</f>
        <v>890</v>
      </c>
      <c r="O359" s="7" t="str">
        <f ca="1">IF(customers[[#This Row],[Years of Loyalty]]&gt;=8, "Loyal", IF(customers[[#This Row],[Years of Loyalty]]=7,"Legacy", IF(customers[[#This Row],[Years of Loyalty]]&gt;=3,"Emerging", IF(customers[[#This Row],[Years of Loyalty]]&lt;3,"New"))))</f>
        <v>New</v>
      </c>
    </row>
    <row r="360" spans="1:15" x14ac:dyDescent="0.25">
      <c r="A360" t="s">
        <v>63</v>
      </c>
      <c r="B360" t="s">
        <v>64</v>
      </c>
      <c r="C360" t="s">
        <v>11</v>
      </c>
      <c r="D360">
        <v>19</v>
      </c>
      <c r="E360" t="str">
        <f>IF(customers[[#This Row],[Age]]&gt;=61,"Boomer",IF(customers[[#This Row],[Age]]&gt;=44,"Gen X",IF(customers[[#This Row],[Age]]&gt;=28,"Millenials",IF(customers[[#This Row],[Age]]&lt;28,"Gen Z"))))</f>
        <v>Gen Z</v>
      </c>
      <c r="F360" t="s">
        <v>34</v>
      </c>
      <c r="G360" t="s">
        <v>37</v>
      </c>
      <c r="H360">
        <v>148583</v>
      </c>
      <c r="I360" t="str">
        <f>IF(customers[[#This Row],[Income]]&lt;=30000, "Low", IF(customers[[#This Row],[Income]]&lt;=50000,"Medium", IF(customers[[#This Row],[Income]]&lt;=100000,"High","Premium")))</f>
        <v>Premium</v>
      </c>
      <c r="J360" t="s">
        <v>20</v>
      </c>
      <c r="K360" s="1">
        <v>45058</v>
      </c>
      <c r="L360" s="1">
        <f t="shared" ca="1" si="5"/>
        <v>45908</v>
      </c>
      <c r="M360">
        <f ca="1">DATEDIF(customers[[#This Row],[Join_Date]],customers[[#This Row],[Today]],"Y")</f>
        <v>2</v>
      </c>
      <c r="N360">
        <f ca="1">DATEDIF(customers[[#This Row],[Join_Date]], customers[[#This Row],[Today]], "D")</f>
        <v>850</v>
      </c>
      <c r="O360" s="7" t="str">
        <f ca="1">IF(customers[[#This Row],[Years of Loyalty]]&gt;=8, "Loyal", IF(customers[[#This Row],[Years of Loyalty]]=7,"Legacy", IF(customers[[#This Row],[Years of Loyalty]]&gt;=3,"Emerging", IF(customers[[#This Row],[Years of Loyalty]]&lt;3,"New"))))</f>
        <v>New</v>
      </c>
    </row>
    <row r="361" spans="1:15" x14ac:dyDescent="0.25">
      <c r="A361" t="s">
        <v>67</v>
      </c>
      <c r="B361" t="s">
        <v>68</v>
      </c>
      <c r="C361" t="s">
        <v>11</v>
      </c>
      <c r="D361">
        <v>59</v>
      </c>
      <c r="E361" t="str">
        <f>IF(customers[[#This Row],[Age]]&gt;=61,"Boomer",IF(customers[[#This Row],[Age]]&gt;=44,"Gen X",IF(customers[[#This Row],[Age]]&gt;=28,"Millenials",IF(customers[[#This Row],[Age]]&lt;28,"Gen Z"))))</f>
        <v>Gen X</v>
      </c>
      <c r="F361" t="s">
        <v>18</v>
      </c>
      <c r="G361" t="s">
        <v>42</v>
      </c>
      <c r="H361">
        <v>61844</v>
      </c>
      <c r="I361" t="str">
        <f>IF(customers[[#This Row],[Income]]&lt;=30000, "Low", IF(customers[[#This Row],[Income]]&lt;=50000,"Medium", IF(customers[[#This Row],[Income]]&lt;=100000,"High","Premium")))</f>
        <v>High</v>
      </c>
      <c r="J361" t="s">
        <v>20</v>
      </c>
      <c r="K361" s="1">
        <v>45118</v>
      </c>
      <c r="L361" s="1">
        <f t="shared" ca="1" si="5"/>
        <v>45908</v>
      </c>
      <c r="M361">
        <f ca="1">DATEDIF(customers[[#This Row],[Join_Date]],customers[[#This Row],[Today]],"Y")</f>
        <v>2</v>
      </c>
      <c r="N361">
        <f ca="1">DATEDIF(customers[[#This Row],[Join_Date]], customers[[#This Row],[Today]], "D")</f>
        <v>790</v>
      </c>
      <c r="O361" s="7" t="str">
        <f ca="1">IF(customers[[#This Row],[Years of Loyalty]]&gt;=8, "Loyal", IF(customers[[#This Row],[Years of Loyalty]]=7,"Legacy", IF(customers[[#This Row],[Years of Loyalty]]&gt;=3,"Emerging", IF(customers[[#This Row],[Years of Loyalty]]&lt;3,"New"))))</f>
        <v>New</v>
      </c>
    </row>
    <row r="362" spans="1:15" x14ac:dyDescent="0.25">
      <c r="A362" t="s">
        <v>81</v>
      </c>
      <c r="B362" t="s">
        <v>82</v>
      </c>
      <c r="C362" t="s">
        <v>17</v>
      </c>
      <c r="D362">
        <v>60</v>
      </c>
      <c r="E362" t="str">
        <f>IF(customers[[#This Row],[Age]]&gt;=61,"Boomer",IF(customers[[#This Row],[Age]]&gt;=44,"Gen X",IF(customers[[#This Row],[Age]]&gt;=28,"Millenials",IF(customers[[#This Row],[Age]]&lt;28,"Gen Z"))))</f>
        <v>Gen X</v>
      </c>
      <c r="F362" t="s">
        <v>34</v>
      </c>
      <c r="G362" t="s">
        <v>37</v>
      </c>
      <c r="H362">
        <v>178448</v>
      </c>
      <c r="I362" t="str">
        <f>IF(customers[[#This Row],[Income]]&lt;=30000, "Low", IF(customers[[#This Row],[Income]]&lt;=50000,"Medium", IF(customers[[#This Row],[Income]]&lt;=100000,"High","Premium")))</f>
        <v>Premium</v>
      </c>
      <c r="J362" t="s">
        <v>24</v>
      </c>
      <c r="K362" s="1">
        <v>44834</v>
      </c>
      <c r="L362" s="1">
        <f t="shared" ca="1" si="5"/>
        <v>45908</v>
      </c>
      <c r="M362">
        <f ca="1">DATEDIF(customers[[#This Row],[Join_Date]],customers[[#This Row],[Today]],"Y")</f>
        <v>2</v>
      </c>
      <c r="N362">
        <f ca="1">DATEDIF(customers[[#This Row],[Join_Date]], customers[[#This Row],[Today]], "D")</f>
        <v>1074</v>
      </c>
      <c r="O362" s="7" t="str">
        <f ca="1">IF(customers[[#This Row],[Years of Loyalty]]&gt;=8, "Loyal", IF(customers[[#This Row],[Years of Loyalty]]=7,"Legacy", IF(customers[[#This Row],[Years of Loyalty]]&gt;=3,"Emerging", IF(customers[[#This Row],[Years of Loyalty]]&lt;3,"New"))))</f>
        <v>New</v>
      </c>
    </row>
    <row r="363" spans="1:15" x14ac:dyDescent="0.25">
      <c r="A363" t="s">
        <v>123</v>
      </c>
      <c r="B363" t="s">
        <v>124</v>
      </c>
      <c r="C363" t="s">
        <v>17</v>
      </c>
      <c r="D363">
        <v>33</v>
      </c>
      <c r="E363" t="str">
        <f>IF(customers[[#This Row],[Age]]&gt;=61,"Boomer",IF(customers[[#This Row],[Age]]&gt;=44,"Gen X",IF(customers[[#This Row],[Age]]&gt;=28,"Millenials",IF(customers[[#This Row],[Age]]&lt;28,"Gen Z"))))</f>
        <v>Millenials</v>
      </c>
      <c r="F363" t="s">
        <v>34</v>
      </c>
      <c r="G363" t="s">
        <v>42</v>
      </c>
      <c r="H363">
        <v>53660</v>
      </c>
      <c r="I363" t="str">
        <f>IF(customers[[#This Row],[Income]]&lt;=30000, "Low", IF(customers[[#This Row],[Income]]&lt;=50000,"Medium", IF(customers[[#This Row],[Income]]&lt;=100000,"High","Premium")))</f>
        <v>High</v>
      </c>
      <c r="J363" t="s">
        <v>20</v>
      </c>
      <c r="K363" s="1">
        <v>44992</v>
      </c>
      <c r="L363" s="1">
        <f t="shared" ca="1" si="5"/>
        <v>45908</v>
      </c>
      <c r="M363">
        <f ca="1">DATEDIF(customers[[#This Row],[Join_Date]],customers[[#This Row],[Today]],"Y")</f>
        <v>2</v>
      </c>
      <c r="N363">
        <f ca="1">DATEDIF(customers[[#This Row],[Join_Date]], customers[[#This Row],[Today]], "D")</f>
        <v>916</v>
      </c>
      <c r="O363" s="7" t="str">
        <f ca="1">IF(customers[[#This Row],[Years of Loyalty]]&gt;=8, "Loyal", IF(customers[[#This Row],[Years of Loyalty]]=7,"Legacy", IF(customers[[#This Row],[Years of Loyalty]]&gt;=3,"Emerging", IF(customers[[#This Row],[Years of Loyalty]]&lt;3,"New"))))</f>
        <v>New</v>
      </c>
    </row>
    <row r="364" spans="1:15" x14ac:dyDescent="0.25">
      <c r="A364" t="s">
        <v>127</v>
      </c>
      <c r="B364" t="s">
        <v>128</v>
      </c>
      <c r="C364" t="s">
        <v>17</v>
      </c>
      <c r="D364">
        <v>29</v>
      </c>
      <c r="E364" t="str">
        <f>IF(customers[[#This Row],[Age]]&gt;=61,"Boomer",IF(customers[[#This Row],[Age]]&gt;=44,"Gen X",IF(customers[[#This Row],[Age]]&gt;=28,"Millenials",IF(customers[[#This Row],[Age]]&lt;28,"Gen Z"))))</f>
        <v>Millenials</v>
      </c>
      <c r="F364" t="s">
        <v>34</v>
      </c>
      <c r="G364" t="s">
        <v>27</v>
      </c>
      <c r="H364">
        <v>122979</v>
      </c>
      <c r="I364" t="str">
        <f>IF(customers[[#This Row],[Income]]&lt;=30000, "Low", IF(customers[[#This Row],[Income]]&lt;=50000,"Medium", IF(customers[[#This Row],[Income]]&lt;=100000,"High","Premium")))</f>
        <v>Premium</v>
      </c>
      <c r="J364" t="s">
        <v>14</v>
      </c>
      <c r="K364" s="1">
        <v>45072</v>
      </c>
      <c r="L364" s="1">
        <f t="shared" ca="1" si="5"/>
        <v>45908</v>
      </c>
      <c r="M364">
        <f ca="1">DATEDIF(customers[[#This Row],[Join_Date]],customers[[#This Row],[Today]],"Y")</f>
        <v>2</v>
      </c>
      <c r="N364">
        <f ca="1">DATEDIF(customers[[#This Row],[Join_Date]], customers[[#This Row],[Today]], "D")</f>
        <v>836</v>
      </c>
      <c r="O364" s="7" t="str">
        <f ca="1">IF(customers[[#This Row],[Years of Loyalty]]&gt;=8, "Loyal", IF(customers[[#This Row],[Years of Loyalty]]=7,"Legacy", IF(customers[[#This Row],[Years of Loyalty]]&gt;=3,"Emerging", IF(customers[[#This Row],[Years of Loyalty]]&lt;3,"New"))))</f>
        <v>New</v>
      </c>
    </row>
    <row r="365" spans="1:15" x14ac:dyDescent="0.25">
      <c r="A365" t="s">
        <v>133</v>
      </c>
      <c r="B365" t="s">
        <v>134</v>
      </c>
      <c r="C365" t="s">
        <v>11</v>
      </c>
      <c r="D365">
        <v>32</v>
      </c>
      <c r="E365" t="str">
        <f>IF(customers[[#This Row],[Age]]&gt;=61,"Boomer",IF(customers[[#This Row],[Age]]&gt;=44,"Gen X",IF(customers[[#This Row],[Age]]&gt;=28,"Millenials",IF(customers[[#This Row],[Age]]&lt;28,"Gen Z"))))</f>
        <v>Millenials</v>
      </c>
      <c r="F365" t="s">
        <v>18</v>
      </c>
      <c r="G365" t="s">
        <v>19</v>
      </c>
      <c r="H365">
        <v>168746</v>
      </c>
      <c r="I365" t="str">
        <f>IF(customers[[#This Row],[Income]]&lt;=30000, "Low", IF(customers[[#This Row],[Income]]&lt;=50000,"Medium", IF(customers[[#This Row],[Income]]&lt;=100000,"High","Premium")))</f>
        <v>Premium</v>
      </c>
      <c r="J365" t="s">
        <v>14</v>
      </c>
      <c r="K365" s="1">
        <v>44916</v>
      </c>
      <c r="L365" s="1">
        <f t="shared" ca="1" si="5"/>
        <v>45908</v>
      </c>
      <c r="M365">
        <f ca="1">DATEDIF(customers[[#This Row],[Join_Date]],customers[[#This Row],[Today]],"Y")</f>
        <v>2</v>
      </c>
      <c r="N365">
        <f ca="1">DATEDIF(customers[[#This Row],[Join_Date]], customers[[#This Row],[Today]], "D")</f>
        <v>992</v>
      </c>
      <c r="O365" s="7" t="str">
        <f ca="1">IF(customers[[#This Row],[Years of Loyalty]]&gt;=8, "Loyal", IF(customers[[#This Row],[Years of Loyalty]]=7,"Legacy", IF(customers[[#This Row],[Years of Loyalty]]&gt;=3,"Emerging", IF(customers[[#This Row],[Years of Loyalty]]&lt;3,"New"))))</f>
        <v>New</v>
      </c>
    </row>
    <row r="366" spans="1:15" x14ac:dyDescent="0.25">
      <c r="A366" t="s">
        <v>145</v>
      </c>
      <c r="B366" t="s">
        <v>146</v>
      </c>
      <c r="C366" t="s">
        <v>11</v>
      </c>
      <c r="D366">
        <v>39</v>
      </c>
      <c r="E366" t="str">
        <f>IF(customers[[#This Row],[Age]]&gt;=61,"Boomer",IF(customers[[#This Row],[Age]]&gt;=44,"Gen X",IF(customers[[#This Row],[Age]]&gt;=28,"Millenials",IF(customers[[#This Row],[Age]]&lt;28,"Gen Z"))))</f>
        <v>Millenials</v>
      </c>
      <c r="F366" t="s">
        <v>12</v>
      </c>
      <c r="G366" t="s">
        <v>42</v>
      </c>
      <c r="H366">
        <v>123320</v>
      </c>
      <c r="I366" t="str">
        <f>IF(customers[[#This Row],[Income]]&lt;=30000, "Low", IF(customers[[#This Row],[Income]]&lt;=50000,"Medium", IF(customers[[#This Row],[Income]]&lt;=100000,"High","Premium")))</f>
        <v>Premium</v>
      </c>
      <c r="J366" t="s">
        <v>14</v>
      </c>
      <c r="K366" s="1">
        <v>44878</v>
      </c>
      <c r="L366" s="1">
        <f t="shared" ca="1" si="5"/>
        <v>45908</v>
      </c>
      <c r="M366">
        <f ca="1">DATEDIF(customers[[#This Row],[Join_Date]],customers[[#This Row],[Today]],"Y")</f>
        <v>2</v>
      </c>
      <c r="N366">
        <f ca="1">DATEDIF(customers[[#This Row],[Join_Date]], customers[[#This Row],[Today]], "D")</f>
        <v>1030</v>
      </c>
      <c r="O366" s="7" t="str">
        <f ca="1">IF(customers[[#This Row],[Years of Loyalty]]&gt;=8, "Loyal", IF(customers[[#This Row],[Years of Loyalty]]=7,"Legacy", IF(customers[[#This Row],[Years of Loyalty]]&gt;=3,"Emerging", IF(customers[[#This Row],[Years of Loyalty]]&lt;3,"New"))))</f>
        <v>New</v>
      </c>
    </row>
    <row r="367" spans="1:15" x14ac:dyDescent="0.25">
      <c r="A367" t="s">
        <v>149</v>
      </c>
      <c r="B367" t="s">
        <v>150</v>
      </c>
      <c r="C367" t="s">
        <v>11</v>
      </c>
      <c r="D367">
        <v>42</v>
      </c>
      <c r="E367" t="str">
        <f>IF(customers[[#This Row],[Age]]&gt;=61,"Boomer",IF(customers[[#This Row],[Age]]&gt;=44,"Gen X",IF(customers[[#This Row],[Age]]&gt;=28,"Millenials",IF(customers[[#This Row],[Age]]&lt;28,"Gen Z"))))</f>
        <v>Millenials</v>
      </c>
      <c r="F367" t="s">
        <v>12</v>
      </c>
      <c r="G367" t="s">
        <v>37</v>
      </c>
      <c r="H367">
        <v>45931</v>
      </c>
      <c r="I367" t="str">
        <f>IF(customers[[#This Row],[Income]]&lt;=30000, "Low", IF(customers[[#This Row],[Income]]&lt;=50000,"Medium", IF(customers[[#This Row],[Income]]&lt;=100000,"High","Premium")))</f>
        <v>Medium</v>
      </c>
      <c r="J367" t="s">
        <v>14</v>
      </c>
      <c r="K367" s="1">
        <v>45042</v>
      </c>
      <c r="L367" s="1">
        <f t="shared" ca="1" si="5"/>
        <v>45908</v>
      </c>
      <c r="M367">
        <f ca="1">DATEDIF(customers[[#This Row],[Join_Date]],customers[[#This Row],[Today]],"Y")</f>
        <v>2</v>
      </c>
      <c r="N367">
        <f ca="1">DATEDIF(customers[[#This Row],[Join_Date]], customers[[#This Row],[Today]], "D")</f>
        <v>866</v>
      </c>
      <c r="O367" s="7" t="str">
        <f ca="1">IF(customers[[#This Row],[Years of Loyalty]]&gt;=8, "Loyal", IF(customers[[#This Row],[Years of Loyalty]]=7,"Legacy", IF(customers[[#This Row],[Years of Loyalty]]&gt;=3,"Emerging", IF(customers[[#This Row],[Years of Loyalty]]&lt;3,"New"))))</f>
        <v>New</v>
      </c>
    </row>
    <row r="368" spans="1:15" x14ac:dyDescent="0.25">
      <c r="A368" t="s">
        <v>151</v>
      </c>
      <c r="B368" t="s">
        <v>152</v>
      </c>
      <c r="C368" t="s">
        <v>11</v>
      </c>
      <c r="D368">
        <v>39</v>
      </c>
      <c r="E368" t="str">
        <f>IF(customers[[#This Row],[Age]]&gt;=61,"Boomer",IF(customers[[#This Row],[Age]]&gt;=44,"Gen X",IF(customers[[#This Row],[Age]]&gt;=28,"Millenials",IF(customers[[#This Row],[Age]]&lt;28,"Gen Z"))))</f>
        <v>Millenials</v>
      </c>
      <c r="F368" t="s">
        <v>30</v>
      </c>
      <c r="G368" t="s">
        <v>23</v>
      </c>
      <c r="H368">
        <v>114377</v>
      </c>
      <c r="I368" t="str">
        <f>IF(customers[[#This Row],[Income]]&lt;=30000, "Low", IF(customers[[#This Row],[Income]]&lt;=50000,"Medium", IF(customers[[#This Row],[Income]]&lt;=100000,"High","Premium")))</f>
        <v>Premium</v>
      </c>
      <c r="J368" t="s">
        <v>14</v>
      </c>
      <c r="K368" s="1">
        <v>44997</v>
      </c>
      <c r="L368" s="1">
        <f t="shared" ca="1" si="5"/>
        <v>45908</v>
      </c>
      <c r="M368">
        <f ca="1">DATEDIF(customers[[#This Row],[Join_Date]],customers[[#This Row],[Today]],"Y")</f>
        <v>2</v>
      </c>
      <c r="N368">
        <f ca="1">DATEDIF(customers[[#This Row],[Join_Date]], customers[[#This Row],[Today]], "D")</f>
        <v>911</v>
      </c>
      <c r="O368" s="7" t="str">
        <f ca="1">IF(customers[[#This Row],[Years of Loyalty]]&gt;=8, "Loyal", IF(customers[[#This Row],[Years of Loyalty]]=7,"Legacy", IF(customers[[#This Row],[Years of Loyalty]]&gt;=3,"Emerging", IF(customers[[#This Row],[Years of Loyalty]]&lt;3,"New"))))</f>
        <v>New</v>
      </c>
    </row>
    <row r="369" spans="1:15" x14ac:dyDescent="0.25">
      <c r="A369" t="s">
        <v>157</v>
      </c>
      <c r="B369" t="s">
        <v>158</v>
      </c>
      <c r="C369" t="s">
        <v>17</v>
      </c>
      <c r="D369">
        <v>69</v>
      </c>
      <c r="E369" t="str">
        <f>IF(customers[[#This Row],[Age]]&gt;=61,"Boomer",IF(customers[[#This Row],[Age]]&gt;=44,"Gen X",IF(customers[[#This Row],[Age]]&gt;=28,"Millenials",IF(customers[[#This Row],[Age]]&lt;28,"Gen Z"))))</f>
        <v>Boomer</v>
      </c>
      <c r="F369" t="s">
        <v>34</v>
      </c>
      <c r="G369" t="s">
        <v>23</v>
      </c>
      <c r="H369">
        <v>147015</v>
      </c>
      <c r="I369" t="str">
        <f>IF(customers[[#This Row],[Income]]&lt;=30000, "Low", IF(customers[[#This Row],[Income]]&lt;=50000,"Medium", IF(customers[[#This Row],[Income]]&lt;=100000,"High","Premium")))</f>
        <v>Premium</v>
      </c>
      <c r="J369" t="s">
        <v>14</v>
      </c>
      <c r="K369" s="1">
        <v>44996</v>
      </c>
      <c r="L369" s="1">
        <f t="shared" ca="1" si="5"/>
        <v>45908</v>
      </c>
      <c r="M369">
        <f ca="1">DATEDIF(customers[[#This Row],[Join_Date]],customers[[#This Row],[Today]],"Y")</f>
        <v>2</v>
      </c>
      <c r="N369">
        <f ca="1">DATEDIF(customers[[#This Row],[Join_Date]], customers[[#This Row],[Today]], "D")</f>
        <v>912</v>
      </c>
      <c r="O369" s="7" t="str">
        <f ca="1">IF(customers[[#This Row],[Years of Loyalty]]&gt;=8, "Loyal", IF(customers[[#This Row],[Years of Loyalty]]=7,"Legacy", IF(customers[[#This Row],[Years of Loyalty]]&gt;=3,"Emerging", IF(customers[[#This Row],[Years of Loyalty]]&lt;3,"New"))))</f>
        <v>New</v>
      </c>
    </row>
    <row r="370" spans="1:15" x14ac:dyDescent="0.25">
      <c r="A370" t="s">
        <v>185</v>
      </c>
      <c r="B370" t="s">
        <v>186</v>
      </c>
      <c r="C370" t="s">
        <v>11</v>
      </c>
      <c r="D370">
        <v>21</v>
      </c>
      <c r="E370" t="str">
        <f>IF(customers[[#This Row],[Age]]&gt;=61,"Boomer",IF(customers[[#This Row],[Age]]&gt;=44,"Gen X",IF(customers[[#This Row],[Age]]&gt;=28,"Millenials",IF(customers[[#This Row],[Age]]&lt;28,"Gen Z"))))</f>
        <v>Gen Z</v>
      </c>
      <c r="F370" t="s">
        <v>30</v>
      </c>
      <c r="G370" t="s">
        <v>42</v>
      </c>
      <c r="H370">
        <v>126532</v>
      </c>
      <c r="I370" t="str">
        <f>IF(customers[[#This Row],[Income]]&lt;=30000, "Low", IF(customers[[#This Row],[Income]]&lt;=50000,"Medium", IF(customers[[#This Row],[Income]]&lt;=100000,"High","Premium")))</f>
        <v>Premium</v>
      </c>
      <c r="J370" t="s">
        <v>14</v>
      </c>
      <c r="K370" s="1">
        <v>45011</v>
      </c>
      <c r="L370" s="1">
        <f t="shared" ca="1" si="5"/>
        <v>45908</v>
      </c>
      <c r="M370">
        <f ca="1">DATEDIF(customers[[#This Row],[Join_Date]],customers[[#This Row],[Today]],"Y")</f>
        <v>2</v>
      </c>
      <c r="N370">
        <f ca="1">DATEDIF(customers[[#This Row],[Join_Date]], customers[[#This Row],[Today]], "D")</f>
        <v>897</v>
      </c>
      <c r="O370" s="7" t="str">
        <f ca="1">IF(customers[[#This Row],[Years of Loyalty]]&gt;=8, "Loyal", IF(customers[[#This Row],[Years of Loyalty]]=7,"Legacy", IF(customers[[#This Row],[Years of Loyalty]]&gt;=3,"Emerging", IF(customers[[#This Row],[Years of Loyalty]]&lt;3,"New"))))</f>
        <v>New</v>
      </c>
    </row>
    <row r="371" spans="1:15" x14ac:dyDescent="0.25">
      <c r="A371" t="s">
        <v>219</v>
      </c>
      <c r="B371" t="s">
        <v>220</v>
      </c>
      <c r="C371" t="s">
        <v>17</v>
      </c>
      <c r="D371">
        <v>34</v>
      </c>
      <c r="E371" t="str">
        <f>IF(customers[[#This Row],[Age]]&gt;=61,"Boomer",IF(customers[[#This Row],[Age]]&gt;=44,"Gen X",IF(customers[[#This Row],[Age]]&gt;=28,"Millenials",IF(customers[[#This Row],[Age]]&lt;28,"Gen Z"))))</f>
        <v>Millenials</v>
      </c>
      <c r="F371" t="s">
        <v>18</v>
      </c>
      <c r="G371" t="s">
        <v>19</v>
      </c>
      <c r="H371">
        <v>181633</v>
      </c>
      <c r="I371" t="str">
        <f>IF(customers[[#This Row],[Income]]&lt;=30000, "Low", IF(customers[[#This Row],[Income]]&lt;=50000,"Medium", IF(customers[[#This Row],[Income]]&lt;=100000,"High","Premium")))</f>
        <v>Premium</v>
      </c>
      <c r="J371" t="s">
        <v>14</v>
      </c>
      <c r="K371" s="1">
        <v>45099</v>
      </c>
      <c r="L371" s="1">
        <f t="shared" ca="1" si="5"/>
        <v>45908</v>
      </c>
      <c r="M371">
        <f ca="1">DATEDIF(customers[[#This Row],[Join_Date]],customers[[#This Row],[Today]],"Y")</f>
        <v>2</v>
      </c>
      <c r="N371">
        <f ca="1">DATEDIF(customers[[#This Row],[Join_Date]], customers[[#This Row],[Today]], "D")</f>
        <v>809</v>
      </c>
      <c r="O371" s="7" t="str">
        <f ca="1">IF(customers[[#This Row],[Years of Loyalty]]&gt;=8, "Loyal", IF(customers[[#This Row],[Years of Loyalty]]=7,"Legacy", IF(customers[[#This Row],[Years of Loyalty]]&gt;=3,"Emerging", IF(customers[[#This Row],[Years of Loyalty]]&lt;3,"New"))))</f>
        <v>New</v>
      </c>
    </row>
    <row r="372" spans="1:15" x14ac:dyDescent="0.25">
      <c r="A372" t="s">
        <v>223</v>
      </c>
      <c r="B372" t="s">
        <v>224</v>
      </c>
      <c r="C372" t="s">
        <v>11</v>
      </c>
      <c r="D372">
        <v>36</v>
      </c>
      <c r="E372" t="str">
        <f>IF(customers[[#This Row],[Age]]&gt;=61,"Boomer",IF(customers[[#This Row],[Age]]&gt;=44,"Gen X",IF(customers[[#This Row],[Age]]&gt;=28,"Millenials",IF(customers[[#This Row],[Age]]&lt;28,"Gen Z"))))</f>
        <v>Millenials</v>
      </c>
      <c r="F372" t="s">
        <v>18</v>
      </c>
      <c r="G372" t="s">
        <v>37</v>
      </c>
      <c r="H372">
        <v>119616</v>
      </c>
      <c r="I372" t="str">
        <f>IF(customers[[#This Row],[Income]]&lt;=30000, "Low", IF(customers[[#This Row],[Income]]&lt;=50000,"Medium", IF(customers[[#This Row],[Income]]&lt;=100000,"High","Premium")))</f>
        <v>Premium</v>
      </c>
      <c r="J372" t="s">
        <v>20</v>
      </c>
      <c r="K372" s="1">
        <v>44942</v>
      </c>
      <c r="L372" s="1">
        <f t="shared" ca="1" si="5"/>
        <v>45908</v>
      </c>
      <c r="M372">
        <f ca="1">DATEDIF(customers[[#This Row],[Join_Date]],customers[[#This Row],[Today]],"Y")</f>
        <v>2</v>
      </c>
      <c r="N372">
        <f ca="1">DATEDIF(customers[[#This Row],[Join_Date]], customers[[#This Row],[Today]], "D")</f>
        <v>966</v>
      </c>
      <c r="O372" s="7" t="str">
        <f ca="1">IF(customers[[#This Row],[Years of Loyalty]]&gt;=8, "Loyal", IF(customers[[#This Row],[Years of Loyalty]]=7,"Legacy", IF(customers[[#This Row],[Years of Loyalty]]&gt;=3,"Emerging", IF(customers[[#This Row],[Years of Loyalty]]&lt;3,"New"))))</f>
        <v>New</v>
      </c>
    </row>
    <row r="373" spans="1:15" x14ac:dyDescent="0.25">
      <c r="A373" t="s">
        <v>265</v>
      </c>
      <c r="B373" t="s">
        <v>266</v>
      </c>
      <c r="C373" t="s">
        <v>17</v>
      </c>
      <c r="D373">
        <v>70</v>
      </c>
      <c r="E373" t="str">
        <f>IF(customers[[#This Row],[Age]]&gt;=61,"Boomer",IF(customers[[#This Row],[Age]]&gt;=44,"Gen X",IF(customers[[#This Row],[Age]]&gt;=28,"Millenials",IF(customers[[#This Row],[Age]]&lt;28,"Gen Z"))))</f>
        <v>Boomer</v>
      </c>
      <c r="F373" t="s">
        <v>12</v>
      </c>
      <c r="G373" t="s">
        <v>27</v>
      </c>
      <c r="H373">
        <v>98249</v>
      </c>
      <c r="I373" t="str">
        <f>IF(customers[[#This Row],[Income]]&lt;=30000, "Low", IF(customers[[#This Row],[Income]]&lt;=50000,"Medium", IF(customers[[#This Row],[Income]]&lt;=100000,"High","Premium")))</f>
        <v>High</v>
      </c>
      <c r="J373" t="s">
        <v>20</v>
      </c>
      <c r="K373" s="1">
        <v>45094</v>
      </c>
      <c r="L373" s="1">
        <f t="shared" ca="1" si="5"/>
        <v>45908</v>
      </c>
      <c r="M373">
        <f ca="1">DATEDIF(customers[[#This Row],[Join_Date]],customers[[#This Row],[Today]],"Y")</f>
        <v>2</v>
      </c>
      <c r="N373">
        <f ca="1">DATEDIF(customers[[#This Row],[Join_Date]], customers[[#This Row],[Today]], "D")</f>
        <v>814</v>
      </c>
      <c r="O373" s="7" t="str">
        <f ca="1">IF(customers[[#This Row],[Years of Loyalty]]&gt;=8, "Loyal", IF(customers[[#This Row],[Years of Loyalty]]=7,"Legacy", IF(customers[[#This Row],[Years of Loyalty]]&gt;=3,"Emerging", IF(customers[[#This Row],[Years of Loyalty]]&lt;3,"New"))))</f>
        <v>New</v>
      </c>
    </row>
    <row r="374" spans="1:15" x14ac:dyDescent="0.25">
      <c r="A374" t="s">
        <v>279</v>
      </c>
      <c r="B374" t="s">
        <v>280</v>
      </c>
      <c r="C374" t="s">
        <v>11</v>
      </c>
      <c r="D374">
        <v>72</v>
      </c>
      <c r="E374" t="str">
        <f>IF(customers[[#This Row],[Age]]&gt;=61,"Boomer",IF(customers[[#This Row],[Age]]&gt;=44,"Gen X",IF(customers[[#This Row],[Age]]&gt;=28,"Millenials",IF(customers[[#This Row],[Age]]&lt;28,"Gen Z"))))</f>
        <v>Boomer</v>
      </c>
      <c r="F374" t="s">
        <v>12</v>
      </c>
      <c r="G374" t="s">
        <v>42</v>
      </c>
      <c r="H374">
        <v>169859</v>
      </c>
      <c r="I374" t="str">
        <f>IF(customers[[#This Row],[Income]]&lt;=30000, "Low", IF(customers[[#This Row],[Income]]&lt;=50000,"Medium", IF(customers[[#This Row],[Income]]&lt;=100000,"High","Premium")))</f>
        <v>Premium</v>
      </c>
      <c r="J374" t="s">
        <v>14</v>
      </c>
      <c r="K374" s="1">
        <v>45039</v>
      </c>
      <c r="L374" s="1">
        <f t="shared" ca="1" si="5"/>
        <v>45908</v>
      </c>
      <c r="M374">
        <f ca="1">DATEDIF(customers[[#This Row],[Join_Date]],customers[[#This Row],[Today]],"Y")</f>
        <v>2</v>
      </c>
      <c r="N374">
        <f ca="1">DATEDIF(customers[[#This Row],[Join_Date]], customers[[#This Row],[Today]], "D")</f>
        <v>869</v>
      </c>
      <c r="O374" s="7" t="str">
        <f ca="1">IF(customers[[#This Row],[Years of Loyalty]]&gt;=8, "Loyal", IF(customers[[#This Row],[Years of Loyalty]]=7,"Legacy", IF(customers[[#This Row],[Years of Loyalty]]&gt;=3,"Emerging", IF(customers[[#This Row],[Years of Loyalty]]&lt;3,"New"))))</f>
        <v>New</v>
      </c>
    </row>
    <row r="375" spans="1:15" x14ac:dyDescent="0.25">
      <c r="A375" t="s">
        <v>321</v>
      </c>
      <c r="B375" t="s">
        <v>322</v>
      </c>
      <c r="C375" t="s">
        <v>11</v>
      </c>
      <c r="D375">
        <v>43</v>
      </c>
      <c r="E375" t="str">
        <f>IF(customers[[#This Row],[Age]]&gt;=61,"Boomer",IF(customers[[#This Row],[Age]]&gt;=44,"Gen X",IF(customers[[#This Row],[Age]]&gt;=28,"Millenials",IF(customers[[#This Row],[Age]]&lt;28,"Gen Z"))))</f>
        <v>Millenials</v>
      </c>
      <c r="F375" t="s">
        <v>30</v>
      </c>
      <c r="G375" t="s">
        <v>23</v>
      </c>
      <c r="H375">
        <v>81246</v>
      </c>
      <c r="I375" t="str">
        <f>IF(customers[[#This Row],[Income]]&lt;=30000, "Low", IF(customers[[#This Row],[Income]]&lt;=50000,"Medium", IF(customers[[#This Row],[Income]]&lt;=100000,"High","Premium")))</f>
        <v>High</v>
      </c>
      <c r="J375" t="s">
        <v>20</v>
      </c>
      <c r="K375" s="1">
        <v>44893</v>
      </c>
      <c r="L375" s="1">
        <f t="shared" ca="1" si="5"/>
        <v>45908</v>
      </c>
      <c r="M375">
        <f ca="1">DATEDIF(customers[[#This Row],[Join_Date]],customers[[#This Row],[Today]],"Y")</f>
        <v>2</v>
      </c>
      <c r="N375">
        <f ca="1">DATEDIF(customers[[#This Row],[Join_Date]], customers[[#This Row],[Today]], "D")</f>
        <v>1015</v>
      </c>
      <c r="O375" s="7" t="str">
        <f ca="1">IF(customers[[#This Row],[Years of Loyalty]]&gt;=8, "Loyal", IF(customers[[#This Row],[Years of Loyalty]]=7,"Legacy", IF(customers[[#This Row],[Years of Loyalty]]&gt;=3,"Emerging", IF(customers[[#This Row],[Years of Loyalty]]&lt;3,"New"))))</f>
        <v>New</v>
      </c>
    </row>
    <row r="376" spans="1:15" x14ac:dyDescent="0.25">
      <c r="A376" t="s">
        <v>335</v>
      </c>
      <c r="B376" t="s">
        <v>336</v>
      </c>
      <c r="C376" t="s">
        <v>17</v>
      </c>
      <c r="D376">
        <v>47</v>
      </c>
      <c r="E376" t="str">
        <f>IF(customers[[#This Row],[Age]]&gt;=61,"Boomer",IF(customers[[#This Row],[Age]]&gt;=44,"Gen X",IF(customers[[#This Row],[Age]]&gt;=28,"Millenials",IF(customers[[#This Row],[Age]]&lt;28,"Gen Z"))))</f>
        <v>Gen X</v>
      </c>
      <c r="F376" t="s">
        <v>34</v>
      </c>
      <c r="G376" t="s">
        <v>42</v>
      </c>
      <c r="H376">
        <v>196611</v>
      </c>
      <c r="I376" t="str">
        <f>IF(customers[[#This Row],[Income]]&lt;=30000, "Low", IF(customers[[#This Row],[Income]]&lt;=50000,"Medium", IF(customers[[#This Row],[Income]]&lt;=100000,"High","Premium")))</f>
        <v>Premium</v>
      </c>
      <c r="J376" t="s">
        <v>14</v>
      </c>
      <c r="K376" s="1">
        <v>44850</v>
      </c>
      <c r="L376" s="1">
        <f t="shared" ca="1" si="5"/>
        <v>45908</v>
      </c>
      <c r="M376">
        <f ca="1">DATEDIF(customers[[#This Row],[Join_Date]],customers[[#This Row],[Today]],"Y")</f>
        <v>2</v>
      </c>
      <c r="N376">
        <f ca="1">DATEDIF(customers[[#This Row],[Join_Date]], customers[[#This Row],[Today]], "D")</f>
        <v>1058</v>
      </c>
      <c r="O376" s="7" t="str">
        <f ca="1">IF(customers[[#This Row],[Years of Loyalty]]&gt;=8, "Loyal", IF(customers[[#This Row],[Years of Loyalty]]=7,"Legacy", IF(customers[[#This Row],[Years of Loyalty]]&gt;=3,"Emerging", IF(customers[[#This Row],[Years of Loyalty]]&lt;3,"New"))))</f>
        <v>New</v>
      </c>
    </row>
    <row r="377" spans="1:15" x14ac:dyDescent="0.25">
      <c r="A377" t="s">
        <v>363</v>
      </c>
      <c r="B377" t="s">
        <v>364</v>
      </c>
      <c r="C377" t="s">
        <v>17</v>
      </c>
      <c r="D377">
        <v>73</v>
      </c>
      <c r="E377" t="str">
        <f>IF(customers[[#This Row],[Age]]&gt;=61,"Boomer",IF(customers[[#This Row],[Age]]&gt;=44,"Gen X",IF(customers[[#This Row],[Age]]&gt;=28,"Millenials",IF(customers[[#This Row],[Age]]&lt;28,"Gen Z"))))</f>
        <v>Boomer</v>
      </c>
      <c r="F377" t="s">
        <v>34</v>
      </c>
      <c r="G377" t="s">
        <v>13</v>
      </c>
      <c r="H377">
        <v>172267</v>
      </c>
      <c r="I377" t="str">
        <f>IF(customers[[#This Row],[Income]]&lt;=30000, "Low", IF(customers[[#This Row],[Income]]&lt;=50000,"Medium", IF(customers[[#This Row],[Income]]&lt;=100000,"High","Premium")))</f>
        <v>Premium</v>
      </c>
      <c r="J377" t="s">
        <v>20</v>
      </c>
      <c r="K377" s="1">
        <v>44887</v>
      </c>
      <c r="L377" s="1">
        <f t="shared" ca="1" si="5"/>
        <v>45908</v>
      </c>
      <c r="M377">
        <f ca="1">DATEDIF(customers[[#This Row],[Join_Date]],customers[[#This Row],[Today]],"Y")</f>
        <v>2</v>
      </c>
      <c r="N377">
        <f ca="1">DATEDIF(customers[[#This Row],[Join_Date]], customers[[#This Row],[Today]], "D")</f>
        <v>1021</v>
      </c>
      <c r="O377" s="7" t="str">
        <f ca="1">IF(customers[[#This Row],[Years of Loyalty]]&gt;=8, "Loyal", IF(customers[[#This Row],[Years of Loyalty]]=7,"Legacy", IF(customers[[#This Row],[Years of Loyalty]]&gt;=3,"Emerging", IF(customers[[#This Row],[Years of Loyalty]]&lt;3,"New"))))</f>
        <v>New</v>
      </c>
    </row>
    <row r="378" spans="1:15" x14ac:dyDescent="0.25">
      <c r="A378" t="s">
        <v>397</v>
      </c>
      <c r="B378" t="s">
        <v>398</v>
      </c>
      <c r="C378" t="s">
        <v>17</v>
      </c>
      <c r="D378">
        <v>52</v>
      </c>
      <c r="E378" t="str">
        <f>IF(customers[[#This Row],[Age]]&gt;=61,"Boomer",IF(customers[[#This Row],[Age]]&gt;=44,"Gen X",IF(customers[[#This Row],[Age]]&gt;=28,"Millenials",IF(customers[[#This Row],[Age]]&lt;28,"Gen Z"))))</f>
        <v>Gen X</v>
      </c>
      <c r="F378" t="s">
        <v>18</v>
      </c>
      <c r="G378" t="s">
        <v>42</v>
      </c>
      <c r="H378">
        <v>164097</v>
      </c>
      <c r="I378" t="str">
        <f>IF(customers[[#This Row],[Income]]&lt;=30000, "Low", IF(customers[[#This Row],[Income]]&lt;=50000,"Medium", IF(customers[[#This Row],[Income]]&lt;=100000,"High","Premium")))</f>
        <v>Premium</v>
      </c>
      <c r="J378" t="s">
        <v>14</v>
      </c>
      <c r="K378" s="1">
        <v>45101</v>
      </c>
      <c r="L378" s="1">
        <f t="shared" ca="1" si="5"/>
        <v>45908</v>
      </c>
      <c r="M378">
        <f ca="1">DATEDIF(customers[[#This Row],[Join_Date]],customers[[#This Row],[Today]],"Y")</f>
        <v>2</v>
      </c>
      <c r="N378">
        <f ca="1">DATEDIF(customers[[#This Row],[Join_Date]], customers[[#This Row],[Today]], "D")</f>
        <v>807</v>
      </c>
      <c r="O378" s="7" t="str">
        <f ca="1">IF(customers[[#This Row],[Years of Loyalty]]&gt;=8, "Loyal", IF(customers[[#This Row],[Years of Loyalty]]=7,"Legacy", IF(customers[[#This Row],[Years of Loyalty]]&gt;=3,"Emerging", IF(customers[[#This Row],[Years of Loyalty]]&lt;3,"New"))))</f>
        <v>New</v>
      </c>
    </row>
    <row r="379" spans="1:15" x14ac:dyDescent="0.25">
      <c r="A379" t="s">
        <v>457</v>
      </c>
      <c r="B379" t="s">
        <v>458</v>
      </c>
      <c r="C379" t="s">
        <v>17</v>
      </c>
      <c r="D379">
        <v>43</v>
      </c>
      <c r="E379" t="str">
        <f>IF(customers[[#This Row],[Age]]&gt;=61,"Boomer",IF(customers[[#This Row],[Age]]&gt;=44,"Gen X",IF(customers[[#This Row],[Age]]&gt;=28,"Millenials",IF(customers[[#This Row],[Age]]&lt;28,"Gen Z"))))</f>
        <v>Millenials</v>
      </c>
      <c r="F379" t="s">
        <v>34</v>
      </c>
      <c r="G379" t="s">
        <v>27</v>
      </c>
      <c r="H379">
        <v>199362</v>
      </c>
      <c r="I379" t="str">
        <f>IF(customers[[#This Row],[Income]]&lt;=30000, "Low", IF(customers[[#This Row],[Income]]&lt;=50000,"Medium", IF(customers[[#This Row],[Income]]&lt;=100000,"High","Premium")))</f>
        <v>Premium</v>
      </c>
      <c r="J379" t="s">
        <v>14</v>
      </c>
      <c r="K379" s="1">
        <v>45083</v>
      </c>
      <c r="L379" s="1">
        <f t="shared" ca="1" si="5"/>
        <v>45908</v>
      </c>
      <c r="M379">
        <f ca="1">DATEDIF(customers[[#This Row],[Join_Date]],customers[[#This Row],[Today]],"Y")</f>
        <v>2</v>
      </c>
      <c r="N379">
        <f ca="1">DATEDIF(customers[[#This Row],[Join_Date]], customers[[#This Row],[Today]], "D")</f>
        <v>825</v>
      </c>
      <c r="O379" s="7" t="str">
        <f ca="1">IF(customers[[#This Row],[Years of Loyalty]]&gt;=8, "Loyal", IF(customers[[#This Row],[Years of Loyalty]]=7,"Legacy", IF(customers[[#This Row],[Years of Loyalty]]&gt;=3,"Emerging", IF(customers[[#This Row],[Years of Loyalty]]&lt;3,"New"))))</f>
        <v>New</v>
      </c>
    </row>
    <row r="380" spans="1:15" x14ac:dyDescent="0.25">
      <c r="A380" t="s">
        <v>485</v>
      </c>
      <c r="B380" t="s">
        <v>486</v>
      </c>
      <c r="C380" t="s">
        <v>17</v>
      </c>
      <c r="D380">
        <v>38</v>
      </c>
      <c r="E380" t="str">
        <f>IF(customers[[#This Row],[Age]]&gt;=61,"Boomer",IF(customers[[#This Row],[Age]]&gt;=44,"Gen X",IF(customers[[#This Row],[Age]]&gt;=28,"Millenials",IF(customers[[#This Row],[Age]]&lt;28,"Gen Z"))))</f>
        <v>Millenials</v>
      </c>
      <c r="F380" t="s">
        <v>30</v>
      </c>
      <c r="G380" t="s">
        <v>31</v>
      </c>
      <c r="H380">
        <v>159783</v>
      </c>
      <c r="I380" t="str">
        <f>IF(customers[[#This Row],[Income]]&lt;=30000, "Low", IF(customers[[#This Row],[Income]]&lt;=50000,"Medium", IF(customers[[#This Row],[Income]]&lt;=100000,"High","Premium")))</f>
        <v>Premium</v>
      </c>
      <c r="J380" t="s">
        <v>14</v>
      </c>
      <c r="K380" s="1">
        <v>44937</v>
      </c>
      <c r="L380" s="1">
        <f t="shared" ca="1" si="5"/>
        <v>45908</v>
      </c>
      <c r="M380">
        <f ca="1">DATEDIF(customers[[#This Row],[Join_Date]],customers[[#This Row],[Today]],"Y")</f>
        <v>2</v>
      </c>
      <c r="N380">
        <f ca="1">DATEDIF(customers[[#This Row],[Join_Date]], customers[[#This Row],[Today]], "D")</f>
        <v>971</v>
      </c>
      <c r="O380" s="7" t="str">
        <f ca="1">IF(customers[[#This Row],[Years of Loyalty]]&gt;=8, "Loyal", IF(customers[[#This Row],[Years of Loyalty]]=7,"Legacy", IF(customers[[#This Row],[Years of Loyalty]]&gt;=3,"Emerging", IF(customers[[#This Row],[Years of Loyalty]]&lt;3,"New"))))</f>
        <v>New</v>
      </c>
    </row>
    <row r="381" spans="1:15" x14ac:dyDescent="0.25">
      <c r="A381" t="s">
        <v>493</v>
      </c>
      <c r="B381" t="s">
        <v>494</v>
      </c>
      <c r="C381" t="s">
        <v>17</v>
      </c>
      <c r="D381">
        <v>54</v>
      </c>
      <c r="E381" t="str">
        <f>IF(customers[[#This Row],[Age]]&gt;=61,"Boomer",IF(customers[[#This Row],[Age]]&gt;=44,"Gen X",IF(customers[[#This Row],[Age]]&gt;=28,"Millenials",IF(customers[[#This Row],[Age]]&lt;28,"Gen Z"))))</f>
        <v>Gen X</v>
      </c>
      <c r="F381" t="s">
        <v>12</v>
      </c>
      <c r="G381" t="s">
        <v>37</v>
      </c>
      <c r="H381">
        <v>190182</v>
      </c>
      <c r="I381" t="str">
        <f>IF(customers[[#This Row],[Income]]&lt;=30000, "Low", IF(customers[[#This Row],[Income]]&lt;=50000,"Medium", IF(customers[[#This Row],[Income]]&lt;=100000,"High","Premium")))</f>
        <v>Premium</v>
      </c>
      <c r="J381" t="s">
        <v>20</v>
      </c>
      <c r="K381" s="1">
        <v>45033</v>
      </c>
      <c r="L381" s="1">
        <f t="shared" ca="1" si="5"/>
        <v>45908</v>
      </c>
      <c r="M381">
        <f ca="1">DATEDIF(customers[[#This Row],[Join_Date]],customers[[#This Row],[Today]],"Y")</f>
        <v>2</v>
      </c>
      <c r="N381">
        <f ca="1">DATEDIF(customers[[#This Row],[Join_Date]], customers[[#This Row],[Today]], "D")</f>
        <v>875</v>
      </c>
      <c r="O381" s="7" t="str">
        <f ca="1">IF(customers[[#This Row],[Years of Loyalty]]&gt;=8, "Loyal", IF(customers[[#This Row],[Years of Loyalty]]=7,"Legacy", IF(customers[[#This Row],[Years of Loyalty]]&gt;=3,"Emerging", IF(customers[[#This Row],[Years of Loyalty]]&lt;3,"New"))))</f>
        <v>New</v>
      </c>
    </row>
    <row r="382" spans="1:15" x14ac:dyDescent="0.25">
      <c r="A382" t="s">
        <v>511</v>
      </c>
      <c r="B382" t="s">
        <v>512</v>
      </c>
      <c r="C382" t="s">
        <v>11</v>
      </c>
      <c r="D382">
        <v>66</v>
      </c>
      <c r="E382" t="str">
        <f>IF(customers[[#This Row],[Age]]&gt;=61,"Boomer",IF(customers[[#This Row],[Age]]&gt;=44,"Gen X",IF(customers[[#This Row],[Age]]&gt;=28,"Millenials",IF(customers[[#This Row],[Age]]&lt;28,"Gen Z"))))</f>
        <v>Boomer</v>
      </c>
      <c r="F382" t="s">
        <v>12</v>
      </c>
      <c r="G382" t="s">
        <v>42</v>
      </c>
      <c r="H382">
        <v>88760</v>
      </c>
      <c r="I382" t="str">
        <f>IF(customers[[#This Row],[Income]]&lt;=30000, "Low", IF(customers[[#This Row],[Income]]&lt;=50000,"Medium", IF(customers[[#This Row],[Income]]&lt;=100000,"High","Premium")))</f>
        <v>High</v>
      </c>
      <c r="J382" t="s">
        <v>24</v>
      </c>
      <c r="K382" s="1">
        <v>44922</v>
      </c>
      <c r="L382" s="1">
        <f t="shared" ca="1" si="5"/>
        <v>45908</v>
      </c>
      <c r="M382">
        <f ca="1">DATEDIF(customers[[#This Row],[Join_Date]],customers[[#This Row],[Today]],"Y")</f>
        <v>2</v>
      </c>
      <c r="N382">
        <f ca="1">DATEDIF(customers[[#This Row],[Join_Date]], customers[[#This Row],[Today]], "D")</f>
        <v>986</v>
      </c>
      <c r="O382" s="7" t="str">
        <f ca="1">IF(customers[[#This Row],[Years of Loyalty]]&gt;=8, "Loyal", IF(customers[[#This Row],[Years of Loyalty]]=7,"Legacy", IF(customers[[#This Row],[Years of Loyalty]]&gt;=3,"Emerging", IF(customers[[#This Row],[Years of Loyalty]]&lt;3,"New"))))</f>
        <v>New</v>
      </c>
    </row>
    <row r="383" spans="1:15" x14ac:dyDescent="0.25">
      <c r="A383" t="s">
        <v>527</v>
      </c>
      <c r="B383" t="s">
        <v>528</v>
      </c>
      <c r="C383" t="s">
        <v>11</v>
      </c>
      <c r="D383">
        <v>66</v>
      </c>
      <c r="E383" t="str">
        <f>IF(customers[[#This Row],[Age]]&gt;=61,"Boomer",IF(customers[[#This Row],[Age]]&gt;=44,"Gen X",IF(customers[[#This Row],[Age]]&gt;=28,"Millenials",IF(customers[[#This Row],[Age]]&lt;28,"Gen Z"))))</f>
        <v>Boomer</v>
      </c>
      <c r="F383" t="s">
        <v>34</v>
      </c>
      <c r="G383" t="s">
        <v>23</v>
      </c>
      <c r="H383">
        <v>85455</v>
      </c>
      <c r="I383" t="str">
        <f>IF(customers[[#This Row],[Income]]&lt;=30000, "Low", IF(customers[[#This Row],[Income]]&lt;=50000,"Medium", IF(customers[[#This Row],[Income]]&lt;=100000,"High","Premium")))</f>
        <v>High</v>
      </c>
      <c r="J383" t="s">
        <v>20</v>
      </c>
      <c r="K383" s="1">
        <v>45078</v>
      </c>
      <c r="L383" s="1">
        <f t="shared" ca="1" si="5"/>
        <v>45908</v>
      </c>
      <c r="M383">
        <f ca="1">DATEDIF(customers[[#This Row],[Join_Date]],customers[[#This Row],[Today]],"Y")</f>
        <v>2</v>
      </c>
      <c r="N383">
        <f ca="1">DATEDIF(customers[[#This Row],[Join_Date]], customers[[#This Row],[Today]], "D")</f>
        <v>830</v>
      </c>
      <c r="O383" s="7" t="str">
        <f ca="1">IF(customers[[#This Row],[Years of Loyalty]]&gt;=8, "Loyal", IF(customers[[#This Row],[Years of Loyalty]]=7,"Legacy", IF(customers[[#This Row],[Years of Loyalty]]&gt;=3,"Emerging", IF(customers[[#This Row],[Years of Loyalty]]&lt;3,"New"))))</f>
        <v>New</v>
      </c>
    </row>
    <row r="384" spans="1:15" x14ac:dyDescent="0.25">
      <c r="A384" t="s">
        <v>565</v>
      </c>
      <c r="B384" t="s">
        <v>566</v>
      </c>
      <c r="C384" t="s">
        <v>17</v>
      </c>
      <c r="D384">
        <v>58</v>
      </c>
      <c r="E384" t="str">
        <f>IF(customers[[#This Row],[Age]]&gt;=61,"Boomer",IF(customers[[#This Row],[Age]]&gt;=44,"Gen X",IF(customers[[#This Row],[Age]]&gt;=28,"Millenials",IF(customers[[#This Row],[Age]]&lt;28,"Gen Z"))))</f>
        <v>Gen X</v>
      </c>
      <c r="F384" t="s">
        <v>12</v>
      </c>
      <c r="G384" t="s">
        <v>23</v>
      </c>
      <c r="H384">
        <v>192760</v>
      </c>
      <c r="I384" t="str">
        <f>IF(customers[[#This Row],[Income]]&lt;=30000, "Low", IF(customers[[#This Row],[Income]]&lt;=50000,"Medium", IF(customers[[#This Row],[Income]]&lt;=100000,"High","Premium")))</f>
        <v>Premium</v>
      </c>
      <c r="J384" t="s">
        <v>20</v>
      </c>
      <c r="K384" s="1">
        <v>45051</v>
      </c>
      <c r="L384" s="1">
        <f t="shared" ca="1" si="5"/>
        <v>45908</v>
      </c>
      <c r="M384">
        <f ca="1">DATEDIF(customers[[#This Row],[Join_Date]],customers[[#This Row],[Today]],"Y")</f>
        <v>2</v>
      </c>
      <c r="N384">
        <f ca="1">DATEDIF(customers[[#This Row],[Join_Date]], customers[[#This Row],[Today]], "D")</f>
        <v>857</v>
      </c>
      <c r="O384" s="7" t="str">
        <f ca="1">IF(customers[[#This Row],[Years of Loyalty]]&gt;=8, "Loyal", IF(customers[[#This Row],[Years of Loyalty]]=7,"Legacy", IF(customers[[#This Row],[Years of Loyalty]]&gt;=3,"Emerging", IF(customers[[#This Row],[Years of Loyalty]]&lt;3,"New"))))</f>
        <v>New</v>
      </c>
    </row>
    <row r="385" spans="1:15" x14ac:dyDescent="0.25">
      <c r="A385" t="s">
        <v>599</v>
      </c>
      <c r="B385" t="s">
        <v>600</v>
      </c>
      <c r="C385" t="s">
        <v>11</v>
      </c>
      <c r="D385">
        <v>69</v>
      </c>
      <c r="E385" t="str">
        <f>IF(customers[[#This Row],[Age]]&gt;=61,"Boomer",IF(customers[[#This Row],[Age]]&gt;=44,"Gen X",IF(customers[[#This Row],[Age]]&gt;=28,"Millenials",IF(customers[[#This Row],[Age]]&lt;28,"Gen Z"))))</f>
        <v>Boomer</v>
      </c>
      <c r="F385" t="s">
        <v>18</v>
      </c>
      <c r="G385" t="s">
        <v>42</v>
      </c>
      <c r="H385">
        <v>81681</v>
      </c>
      <c r="I385" t="str">
        <f>IF(customers[[#This Row],[Income]]&lt;=30000, "Low", IF(customers[[#This Row],[Income]]&lt;=50000,"Medium", IF(customers[[#This Row],[Income]]&lt;=100000,"High","Premium")))</f>
        <v>High</v>
      </c>
      <c r="J385" t="s">
        <v>14</v>
      </c>
      <c r="K385" s="1">
        <v>44856</v>
      </c>
      <c r="L385" s="1">
        <f t="shared" ca="1" si="5"/>
        <v>45908</v>
      </c>
      <c r="M385">
        <f ca="1">DATEDIF(customers[[#This Row],[Join_Date]],customers[[#This Row],[Today]],"Y")</f>
        <v>2</v>
      </c>
      <c r="N385">
        <f ca="1">DATEDIF(customers[[#This Row],[Join_Date]], customers[[#This Row],[Today]], "D")</f>
        <v>1052</v>
      </c>
      <c r="O385" s="7" t="str">
        <f ca="1">IF(customers[[#This Row],[Years of Loyalty]]&gt;=8, "Loyal", IF(customers[[#This Row],[Years of Loyalty]]=7,"Legacy", IF(customers[[#This Row],[Years of Loyalty]]&gt;=3,"Emerging", IF(customers[[#This Row],[Years of Loyalty]]&lt;3,"New"))))</f>
        <v>New</v>
      </c>
    </row>
    <row r="386" spans="1:15" x14ac:dyDescent="0.25">
      <c r="A386" t="s">
        <v>607</v>
      </c>
      <c r="B386" t="s">
        <v>608</v>
      </c>
      <c r="C386" t="s">
        <v>11</v>
      </c>
      <c r="D386">
        <v>40</v>
      </c>
      <c r="E386" t="str">
        <f>IF(customers[[#This Row],[Age]]&gt;=61,"Boomer",IF(customers[[#This Row],[Age]]&gt;=44,"Gen X",IF(customers[[#This Row],[Age]]&gt;=28,"Millenials",IF(customers[[#This Row],[Age]]&lt;28,"Gen Z"))))</f>
        <v>Millenials</v>
      </c>
      <c r="F386" t="s">
        <v>18</v>
      </c>
      <c r="G386" t="s">
        <v>23</v>
      </c>
      <c r="H386">
        <v>178496</v>
      </c>
      <c r="I386" t="str">
        <f>IF(customers[[#This Row],[Income]]&lt;=30000, "Low", IF(customers[[#This Row],[Income]]&lt;=50000,"Medium", IF(customers[[#This Row],[Income]]&lt;=100000,"High","Premium")))</f>
        <v>Premium</v>
      </c>
      <c r="J386" t="s">
        <v>20</v>
      </c>
      <c r="K386" s="1">
        <v>44893</v>
      </c>
      <c r="L386" s="1">
        <f t="shared" ref="L386:L449" ca="1" si="6">TODAY()</f>
        <v>45908</v>
      </c>
      <c r="M386">
        <f ca="1">DATEDIF(customers[[#This Row],[Join_Date]],customers[[#This Row],[Today]],"Y")</f>
        <v>2</v>
      </c>
      <c r="N386">
        <f ca="1">DATEDIF(customers[[#This Row],[Join_Date]], customers[[#This Row],[Today]], "D")</f>
        <v>1015</v>
      </c>
      <c r="O386" s="7" t="str">
        <f ca="1">IF(customers[[#This Row],[Years of Loyalty]]&gt;=8, "Loyal", IF(customers[[#This Row],[Years of Loyalty]]=7,"Legacy", IF(customers[[#This Row],[Years of Loyalty]]&gt;=3,"Emerging", IF(customers[[#This Row],[Years of Loyalty]]&lt;3,"New"))))</f>
        <v>New</v>
      </c>
    </row>
    <row r="387" spans="1:15" x14ac:dyDescent="0.25">
      <c r="A387" t="s">
        <v>617</v>
      </c>
      <c r="B387" t="s">
        <v>618</v>
      </c>
      <c r="C387" t="s">
        <v>17</v>
      </c>
      <c r="D387">
        <v>70</v>
      </c>
      <c r="E387" t="str">
        <f>IF(customers[[#This Row],[Age]]&gt;=61,"Boomer",IF(customers[[#This Row],[Age]]&gt;=44,"Gen X",IF(customers[[#This Row],[Age]]&gt;=28,"Millenials",IF(customers[[#This Row],[Age]]&lt;28,"Gen Z"))))</f>
        <v>Boomer</v>
      </c>
      <c r="F387" t="s">
        <v>12</v>
      </c>
      <c r="G387" t="s">
        <v>31</v>
      </c>
      <c r="H387">
        <v>70069</v>
      </c>
      <c r="I387" t="str">
        <f>IF(customers[[#This Row],[Income]]&lt;=30000, "Low", IF(customers[[#This Row],[Income]]&lt;=50000,"Medium", IF(customers[[#This Row],[Income]]&lt;=100000,"High","Premium")))</f>
        <v>High</v>
      </c>
      <c r="J387" t="s">
        <v>14</v>
      </c>
      <c r="K387" s="1">
        <v>44862</v>
      </c>
      <c r="L387" s="1">
        <f t="shared" ca="1" si="6"/>
        <v>45908</v>
      </c>
      <c r="M387">
        <f ca="1">DATEDIF(customers[[#This Row],[Join_Date]],customers[[#This Row],[Today]],"Y")</f>
        <v>2</v>
      </c>
      <c r="N387">
        <f ca="1">DATEDIF(customers[[#This Row],[Join_Date]], customers[[#This Row],[Today]], "D")</f>
        <v>1046</v>
      </c>
      <c r="O387" s="7" t="str">
        <f ca="1">IF(customers[[#This Row],[Years of Loyalty]]&gt;=8, "Loyal", IF(customers[[#This Row],[Years of Loyalty]]=7,"Legacy", IF(customers[[#This Row],[Years of Loyalty]]&gt;=3,"Emerging", IF(customers[[#This Row],[Years of Loyalty]]&lt;3,"New"))))</f>
        <v>New</v>
      </c>
    </row>
    <row r="388" spans="1:15" x14ac:dyDescent="0.25">
      <c r="A388" t="s">
        <v>629</v>
      </c>
      <c r="B388" t="s">
        <v>630</v>
      </c>
      <c r="C388" t="s">
        <v>11</v>
      </c>
      <c r="D388">
        <v>52</v>
      </c>
      <c r="E388" t="str">
        <f>IF(customers[[#This Row],[Age]]&gt;=61,"Boomer",IF(customers[[#This Row],[Age]]&gt;=44,"Gen X",IF(customers[[#This Row],[Age]]&gt;=28,"Millenials",IF(customers[[#This Row],[Age]]&lt;28,"Gen Z"))))</f>
        <v>Gen X</v>
      </c>
      <c r="F388" t="s">
        <v>30</v>
      </c>
      <c r="G388" t="s">
        <v>13</v>
      </c>
      <c r="H388">
        <v>147118</v>
      </c>
      <c r="I388" t="str">
        <f>IF(customers[[#This Row],[Income]]&lt;=30000, "Low", IF(customers[[#This Row],[Income]]&lt;=50000,"Medium", IF(customers[[#This Row],[Income]]&lt;=100000,"High","Premium")))</f>
        <v>Premium</v>
      </c>
      <c r="J388" t="s">
        <v>20</v>
      </c>
      <c r="K388" s="1">
        <v>44957</v>
      </c>
      <c r="L388" s="1">
        <f t="shared" ca="1" si="6"/>
        <v>45908</v>
      </c>
      <c r="M388">
        <f ca="1">DATEDIF(customers[[#This Row],[Join_Date]],customers[[#This Row],[Today]],"Y")</f>
        <v>2</v>
      </c>
      <c r="N388">
        <f ca="1">DATEDIF(customers[[#This Row],[Join_Date]], customers[[#This Row],[Today]], "D")</f>
        <v>951</v>
      </c>
      <c r="O388" s="7" t="str">
        <f ca="1">IF(customers[[#This Row],[Years of Loyalty]]&gt;=8, "Loyal", IF(customers[[#This Row],[Years of Loyalty]]=7,"Legacy", IF(customers[[#This Row],[Years of Loyalty]]&gt;=3,"Emerging", IF(customers[[#This Row],[Years of Loyalty]]&lt;3,"New"))))</f>
        <v>New</v>
      </c>
    </row>
    <row r="389" spans="1:15" x14ac:dyDescent="0.25">
      <c r="A389" t="s">
        <v>655</v>
      </c>
      <c r="B389" t="s">
        <v>656</v>
      </c>
      <c r="C389" t="s">
        <v>17</v>
      </c>
      <c r="D389">
        <v>24</v>
      </c>
      <c r="E389" t="str">
        <f>IF(customers[[#This Row],[Age]]&gt;=61,"Boomer",IF(customers[[#This Row],[Age]]&gt;=44,"Gen X",IF(customers[[#This Row],[Age]]&gt;=28,"Millenials",IF(customers[[#This Row],[Age]]&lt;28,"Gen Z"))))</f>
        <v>Gen Z</v>
      </c>
      <c r="F389" t="s">
        <v>12</v>
      </c>
      <c r="G389" t="s">
        <v>13</v>
      </c>
      <c r="H389">
        <v>53320</v>
      </c>
      <c r="I389" t="str">
        <f>IF(customers[[#This Row],[Income]]&lt;=30000, "Low", IF(customers[[#This Row],[Income]]&lt;=50000,"Medium", IF(customers[[#This Row],[Income]]&lt;=100000,"High","Premium")))</f>
        <v>High</v>
      </c>
      <c r="J389" t="s">
        <v>14</v>
      </c>
      <c r="K389" s="1">
        <v>45058</v>
      </c>
      <c r="L389" s="1">
        <f t="shared" ca="1" si="6"/>
        <v>45908</v>
      </c>
      <c r="M389">
        <f ca="1">DATEDIF(customers[[#This Row],[Join_Date]],customers[[#This Row],[Today]],"Y")</f>
        <v>2</v>
      </c>
      <c r="N389">
        <f ca="1">DATEDIF(customers[[#This Row],[Join_Date]], customers[[#This Row],[Today]], "D")</f>
        <v>850</v>
      </c>
      <c r="O389" s="7" t="str">
        <f ca="1">IF(customers[[#This Row],[Years of Loyalty]]&gt;=8, "Loyal", IF(customers[[#This Row],[Years of Loyalty]]=7,"Legacy", IF(customers[[#This Row],[Years of Loyalty]]&gt;=3,"Emerging", IF(customers[[#This Row],[Years of Loyalty]]&lt;3,"New"))))</f>
        <v>New</v>
      </c>
    </row>
    <row r="390" spans="1:15" x14ac:dyDescent="0.25">
      <c r="A390" t="s">
        <v>665</v>
      </c>
      <c r="B390" t="s">
        <v>666</v>
      </c>
      <c r="C390" t="s">
        <v>17</v>
      </c>
      <c r="D390">
        <v>26</v>
      </c>
      <c r="E390" t="str">
        <f>IF(customers[[#This Row],[Age]]&gt;=61,"Boomer",IF(customers[[#This Row],[Age]]&gt;=44,"Gen X",IF(customers[[#This Row],[Age]]&gt;=28,"Millenials",IF(customers[[#This Row],[Age]]&lt;28,"Gen Z"))))</f>
        <v>Gen Z</v>
      </c>
      <c r="F390" t="s">
        <v>12</v>
      </c>
      <c r="G390" t="s">
        <v>31</v>
      </c>
      <c r="H390">
        <v>154461</v>
      </c>
      <c r="I390" t="str">
        <f>IF(customers[[#This Row],[Income]]&lt;=30000, "Low", IF(customers[[#This Row],[Income]]&lt;=50000,"Medium", IF(customers[[#This Row],[Income]]&lt;=100000,"High","Premium")))</f>
        <v>Premium</v>
      </c>
      <c r="J390" t="s">
        <v>14</v>
      </c>
      <c r="K390" s="1">
        <v>44900</v>
      </c>
      <c r="L390" s="1">
        <f t="shared" ca="1" si="6"/>
        <v>45908</v>
      </c>
      <c r="M390">
        <f ca="1">DATEDIF(customers[[#This Row],[Join_Date]],customers[[#This Row],[Today]],"Y")</f>
        <v>2</v>
      </c>
      <c r="N390">
        <f ca="1">DATEDIF(customers[[#This Row],[Join_Date]], customers[[#This Row],[Today]], "D")</f>
        <v>1008</v>
      </c>
      <c r="O390" s="7" t="str">
        <f ca="1">IF(customers[[#This Row],[Years of Loyalty]]&gt;=8, "Loyal", IF(customers[[#This Row],[Years of Loyalty]]=7,"Legacy", IF(customers[[#This Row],[Years of Loyalty]]&gt;=3,"Emerging", IF(customers[[#This Row],[Years of Loyalty]]&lt;3,"New"))))</f>
        <v>New</v>
      </c>
    </row>
    <row r="391" spans="1:15" x14ac:dyDescent="0.25">
      <c r="A391" t="s">
        <v>677</v>
      </c>
      <c r="B391" t="s">
        <v>678</v>
      </c>
      <c r="C391" t="s">
        <v>11</v>
      </c>
      <c r="D391">
        <v>54</v>
      </c>
      <c r="E391" t="str">
        <f>IF(customers[[#This Row],[Age]]&gt;=61,"Boomer",IF(customers[[#This Row],[Age]]&gt;=44,"Gen X",IF(customers[[#This Row],[Age]]&gt;=28,"Millenials",IF(customers[[#This Row],[Age]]&lt;28,"Gen Z"))))</f>
        <v>Gen X</v>
      </c>
      <c r="F391" t="s">
        <v>30</v>
      </c>
      <c r="G391" t="s">
        <v>42</v>
      </c>
      <c r="H391">
        <v>177702</v>
      </c>
      <c r="I391" t="str">
        <f>IF(customers[[#This Row],[Income]]&lt;=30000, "Low", IF(customers[[#This Row],[Income]]&lt;=50000,"Medium", IF(customers[[#This Row],[Income]]&lt;=100000,"High","Premium")))</f>
        <v>Premium</v>
      </c>
      <c r="J391" t="s">
        <v>14</v>
      </c>
      <c r="K391" s="1">
        <v>45127</v>
      </c>
      <c r="L391" s="1">
        <f t="shared" ca="1" si="6"/>
        <v>45908</v>
      </c>
      <c r="M391">
        <f ca="1">DATEDIF(customers[[#This Row],[Join_Date]],customers[[#This Row],[Today]],"Y")</f>
        <v>2</v>
      </c>
      <c r="N391">
        <f ca="1">DATEDIF(customers[[#This Row],[Join_Date]], customers[[#This Row],[Today]], "D")</f>
        <v>781</v>
      </c>
      <c r="O391" s="7" t="str">
        <f ca="1">IF(customers[[#This Row],[Years of Loyalty]]&gt;=8, "Loyal", IF(customers[[#This Row],[Years of Loyalty]]=7,"Legacy", IF(customers[[#This Row],[Years of Loyalty]]&gt;=3,"Emerging", IF(customers[[#This Row],[Years of Loyalty]]&lt;3,"New"))))</f>
        <v>New</v>
      </c>
    </row>
    <row r="392" spans="1:15" x14ac:dyDescent="0.25">
      <c r="A392" t="s">
        <v>699</v>
      </c>
      <c r="B392" t="s">
        <v>700</v>
      </c>
      <c r="C392" t="s">
        <v>11</v>
      </c>
      <c r="D392">
        <v>42</v>
      </c>
      <c r="E392" t="str">
        <f>IF(customers[[#This Row],[Age]]&gt;=61,"Boomer",IF(customers[[#This Row],[Age]]&gt;=44,"Gen X",IF(customers[[#This Row],[Age]]&gt;=28,"Millenials",IF(customers[[#This Row],[Age]]&lt;28,"Gen Z"))))</f>
        <v>Millenials</v>
      </c>
      <c r="F392" t="s">
        <v>12</v>
      </c>
      <c r="G392" t="s">
        <v>23</v>
      </c>
      <c r="H392">
        <v>131562</v>
      </c>
      <c r="I392" t="str">
        <f>IF(customers[[#This Row],[Income]]&lt;=30000, "Low", IF(customers[[#This Row],[Income]]&lt;=50000,"Medium", IF(customers[[#This Row],[Income]]&lt;=100000,"High","Premium")))</f>
        <v>Premium</v>
      </c>
      <c r="J392" t="s">
        <v>14</v>
      </c>
      <c r="K392" s="1">
        <v>44868</v>
      </c>
      <c r="L392" s="1">
        <f t="shared" ca="1" si="6"/>
        <v>45908</v>
      </c>
      <c r="M392">
        <f ca="1">DATEDIF(customers[[#This Row],[Join_Date]],customers[[#This Row],[Today]],"Y")</f>
        <v>2</v>
      </c>
      <c r="N392">
        <f ca="1">DATEDIF(customers[[#This Row],[Join_Date]], customers[[#This Row],[Today]], "D")</f>
        <v>1040</v>
      </c>
      <c r="O392" s="7" t="str">
        <f ca="1">IF(customers[[#This Row],[Years of Loyalty]]&gt;=8, "Loyal", IF(customers[[#This Row],[Years of Loyalty]]=7,"Legacy", IF(customers[[#This Row],[Years of Loyalty]]&gt;=3,"Emerging", IF(customers[[#This Row],[Years of Loyalty]]&lt;3,"New"))))</f>
        <v>New</v>
      </c>
    </row>
    <row r="393" spans="1:15" x14ac:dyDescent="0.25">
      <c r="A393" t="s">
        <v>707</v>
      </c>
      <c r="B393" t="s">
        <v>708</v>
      </c>
      <c r="C393" t="s">
        <v>17</v>
      </c>
      <c r="D393">
        <v>23</v>
      </c>
      <c r="E393" t="str">
        <f>IF(customers[[#This Row],[Age]]&gt;=61,"Boomer",IF(customers[[#This Row],[Age]]&gt;=44,"Gen X",IF(customers[[#This Row],[Age]]&gt;=28,"Millenials",IF(customers[[#This Row],[Age]]&lt;28,"Gen Z"))))</f>
        <v>Gen Z</v>
      </c>
      <c r="F393" t="s">
        <v>12</v>
      </c>
      <c r="G393" t="s">
        <v>27</v>
      </c>
      <c r="H393">
        <v>130091</v>
      </c>
      <c r="I393" t="str">
        <f>IF(customers[[#This Row],[Income]]&lt;=30000, "Low", IF(customers[[#This Row],[Income]]&lt;=50000,"Medium", IF(customers[[#This Row],[Income]]&lt;=100000,"High","Premium")))</f>
        <v>Premium</v>
      </c>
      <c r="J393" t="s">
        <v>20</v>
      </c>
      <c r="K393" s="1">
        <v>45017</v>
      </c>
      <c r="L393" s="1">
        <f t="shared" ca="1" si="6"/>
        <v>45908</v>
      </c>
      <c r="M393">
        <f ca="1">DATEDIF(customers[[#This Row],[Join_Date]],customers[[#This Row],[Today]],"Y")</f>
        <v>2</v>
      </c>
      <c r="N393">
        <f ca="1">DATEDIF(customers[[#This Row],[Join_Date]], customers[[#This Row],[Today]], "D")</f>
        <v>891</v>
      </c>
      <c r="O393" s="7" t="str">
        <f ca="1">IF(customers[[#This Row],[Years of Loyalty]]&gt;=8, "Loyal", IF(customers[[#This Row],[Years of Loyalty]]=7,"Legacy", IF(customers[[#This Row],[Years of Loyalty]]&gt;=3,"Emerging", IF(customers[[#This Row],[Years of Loyalty]]&lt;3,"New"))))</f>
        <v>New</v>
      </c>
    </row>
    <row r="394" spans="1:15" x14ac:dyDescent="0.25">
      <c r="A394" t="s">
        <v>723</v>
      </c>
      <c r="B394" t="s">
        <v>724</v>
      </c>
      <c r="C394" t="s">
        <v>11</v>
      </c>
      <c r="D394">
        <v>43</v>
      </c>
      <c r="E394" t="str">
        <f>IF(customers[[#This Row],[Age]]&gt;=61,"Boomer",IF(customers[[#This Row],[Age]]&gt;=44,"Gen X",IF(customers[[#This Row],[Age]]&gt;=28,"Millenials",IF(customers[[#This Row],[Age]]&lt;28,"Gen Z"))))</f>
        <v>Millenials</v>
      </c>
      <c r="F394" t="s">
        <v>34</v>
      </c>
      <c r="G394" t="s">
        <v>23</v>
      </c>
      <c r="H394">
        <v>90316</v>
      </c>
      <c r="I394" t="str">
        <f>IF(customers[[#This Row],[Income]]&lt;=30000, "Low", IF(customers[[#This Row],[Income]]&lt;=50000,"Medium", IF(customers[[#This Row],[Income]]&lt;=100000,"High","Premium")))</f>
        <v>High</v>
      </c>
      <c r="J394" t="s">
        <v>20</v>
      </c>
      <c r="K394" s="1">
        <v>44926</v>
      </c>
      <c r="L394" s="1">
        <f t="shared" ca="1" si="6"/>
        <v>45908</v>
      </c>
      <c r="M394">
        <f ca="1">DATEDIF(customers[[#This Row],[Join_Date]],customers[[#This Row],[Today]],"Y")</f>
        <v>2</v>
      </c>
      <c r="N394">
        <f ca="1">DATEDIF(customers[[#This Row],[Join_Date]], customers[[#This Row],[Today]], "D")</f>
        <v>982</v>
      </c>
      <c r="O394" s="7" t="str">
        <f ca="1">IF(customers[[#This Row],[Years of Loyalty]]&gt;=8, "Loyal", IF(customers[[#This Row],[Years of Loyalty]]=7,"Legacy", IF(customers[[#This Row],[Years of Loyalty]]&gt;=3,"Emerging", IF(customers[[#This Row],[Years of Loyalty]]&lt;3,"New"))))</f>
        <v>New</v>
      </c>
    </row>
    <row r="395" spans="1:15" x14ac:dyDescent="0.25">
      <c r="A395" t="s">
        <v>741</v>
      </c>
      <c r="B395" t="s">
        <v>742</v>
      </c>
      <c r="C395" t="s">
        <v>11</v>
      </c>
      <c r="D395">
        <v>45</v>
      </c>
      <c r="E395" t="str">
        <f>IF(customers[[#This Row],[Age]]&gt;=61,"Boomer",IF(customers[[#This Row],[Age]]&gt;=44,"Gen X",IF(customers[[#This Row],[Age]]&gt;=28,"Millenials",IF(customers[[#This Row],[Age]]&lt;28,"Gen Z"))))</f>
        <v>Gen X</v>
      </c>
      <c r="F395" t="s">
        <v>12</v>
      </c>
      <c r="G395" t="s">
        <v>13</v>
      </c>
      <c r="H395">
        <v>36082</v>
      </c>
      <c r="I395" t="str">
        <f>IF(customers[[#This Row],[Income]]&lt;=30000, "Low", IF(customers[[#This Row],[Income]]&lt;=50000,"Medium", IF(customers[[#This Row],[Income]]&lt;=100000,"High","Premium")))</f>
        <v>Medium</v>
      </c>
      <c r="J395" t="s">
        <v>20</v>
      </c>
      <c r="K395" s="1">
        <v>44954</v>
      </c>
      <c r="L395" s="1">
        <f t="shared" ca="1" si="6"/>
        <v>45908</v>
      </c>
      <c r="M395">
        <f ca="1">DATEDIF(customers[[#This Row],[Join_Date]],customers[[#This Row],[Today]],"Y")</f>
        <v>2</v>
      </c>
      <c r="N395">
        <f ca="1">DATEDIF(customers[[#This Row],[Join_Date]], customers[[#This Row],[Today]], "D")</f>
        <v>954</v>
      </c>
      <c r="O395" s="7" t="str">
        <f ca="1">IF(customers[[#This Row],[Years of Loyalty]]&gt;=8, "Loyal", IF(customers[[#This Row],[Years of Loyalty]]=7,"Legacy", IF(customers[[#This Row],[Years of Loyalty]]&gt;=3,"Emerging", IF(customers[[#This Row],[Years of Loyalty]]&lt;3,"New"))))</f>
        <v>New</v>
      </c>
    </row>
    <row r="396" spans="1:15" x14ac:dyDescent="0.25">
      <c r="A396" t="s">
        <v>743</v>
      </c>
      <c r="B396" t="s">
        <v>744</v>
      </c>
      <c r="C396" t="s">
        <v>11</v>
      </c>
      <c r="D396">
        <v>25</v>
      </c>
      <c r="E396" t="str">
        <f>IF(customers[[#This Row],[Age]]&gt;=61,"Boomer",IF(customers[[#This Row],[Age]]&gt;=44,"Gen X",IF(customers[[#This Row],[Age]]&gt;=28,"Millenials",IF(customers[[#This Row],[Age]]&lt;28,"Gen Z"))))</f>
        <v>Gen Z</v>
      </c>
      <c r="F396" t="s">
        <v>30</v>
      </c>
      <c r="G396" t="s">
        <v>31</v>
      </c>
      <c r="H396">
        <v>20661</v>
      </c>
      <c r="I396" t="str">
        <f>IF(customers[[#This Row],[Income]]&lt;=30000, "Low", IF(customers[[#This Row],[Income]]&lt;=50000,"Medium", IF(customers[[#This Row],[Income]]&lt;=100000,"High","Premium")))</f>
        <v>Low</v>
      </c>
      <c r="J396" t="s">
        <v>14</v>
      </c>
      <c r="K396" s="1">
        <v>44819</v>
      </c>
      <c r="L396" s="1">
        <f t="shared" ca="1" si="6"/>
        <v>45908</v>
      </c>
      <c r="M396">
        <f ca="1">DATEDIF(customers[[#This Row],[Join_Date]],customers[[#This Row],[Today]],"Y")</f>
        <v>2</v>
      </c>
      <c r="N396">
        <f ca="1">DATEDIF(customers[[#This Row],[Join_Date]], customers[[#This Row],[Today]], "D")</f>
        <v>1089</v>
      </c>
      <c r="O396" s="7" t="str">
        <f ca="1">IF(customers[[#This Row],[Years of Loyalty]]&gt;=8, "Loyal", IF(customers[[#This Row],[Years of Loyalty]]=7,"Legacy", IF(customers[[#This Row],[Years of Loyalty]]&gt;=3,"Emerging", IF(customers[[#This Row],[Years of Loyalty]]&lt;3,"New"))))</f>
        <v>New</v>
      </c>
    </row>
    <row r="397" spans="1:15" x14ac:dyDescent="0.25">
      <c r="A397" t="s">
        <v>761</v>
      </c>
      <c r="B397" t="s">
        <v>762</v>
      </c>
      <c r="C397" t="s">
        <v>11</v>
      </c>
      <c r="D397">
        <v>42</v>
      </c>
      <c r="E397" t="str">
        <f>IF(customers[[#This Row],[Age]]&gt;=61,"Boomer",IF(customers[[#This Row],[Age]]&gt;=44,"Gen X",IF(customers[[#This Row],[Age]]&gt;=28,"Millenials",IF(customers[[#This Row],[Age]]&lt;28,"Gen Z"))))</f>
        <v>Millenials</v>
      </c>
      <c r="F397" t="s">
        <v>30</v>
      </c>
      <c r="G397" t="s">
        <v>37</v>
      </c>
      <c r="H397">
        <v>181099</v>
      </c>
      <c r="I397" t="str">
        <f>IF(customers[[#This Row],[Income]]&lt;=30000, "Low", IF(customers[[#This Row],[Income]]&lt;=50000,"Medium", IF(customers[[#This Row],[Income]]&lt;=100000,"High","Premium")))</f>
        <v>Premium</v>
      </c>
      <c r="J397" t="s">
        <v>20</v>
      </c>
      <c r="K397" s="1">
        <v>44954</v>
      </c>
      <c r="L397" s="1">
        <f t="shared" ca="1" si="6"/>
        <v>45908</v>
      </c>
      <c r="M397">
        <f ca="1">DATEDIF(customers[[#This Row],[Join_Date]],customers[[#This Row],[Today]],"Y")</f>
        <v>2</v>
      </c>
      <c r="N397">
        <f ca="1">DATEDIF(customers[[#This Row],[Join_Date]], customers[[#This Row],[Today]], "D")</f>
        <v>954</v>
      </c>
      <c r="O397" s="7" t="str">
        <f ca="1">IF(customers[[#This Row],[Years of Loyalty]]&gt;=8, "Loyal", IF(customers[[#This Row],[Years of Loyalty]]=7,"Legacy", IF(customers[[#This Row],[Years of Loyalty]]&gt;=3,"Emerging", IF(customers[[#This Row],[Years of Loyalty]]&lt;3,"New"))))</f>
        <v>New</v>
      </c>
    </row>
    <row r="398" spans="1:15" x14ac:dyDescent="0.25">
      <c r="A398" t="s">
        <v>777</v>
      </c>
      <c r="B398" t="s">
        <v>778</v>
      </c>
      <c r="C398" t="s">
        <v>17</v>
      </c>
      <c r="D398">
        <v>49</v>
      </c>
      <c r="E398" t="str">
        <f>IF(customers[[#This Row],[Age]]&gt;=61,"Boomer",IF(customers[[#This Row],[Age]]&gt;=44,"Gen X",IF(customers[[#This Row],[Age]]&gt;=28,"Millenials",IF(customers[[#This Row],[Age]]&lt;28,"Gen Z"))))</f>
        <v>Gen X</v>
      </c>
      <c r="F398" t="s">
        <v>12</v>
      </c>
      <c r="G398" t="s">
        <v>19</v>
      </c>
      <c r="H398">
        <v>190515</v>
      </c>
      <c r="I398" t="str">
        <f>IF(customers[[#This Row],[Income]]&lt;=30000, "Low", IF(customers[[#This Row],[Income]]&lt;=50000,"Medium", IF(customers[[#This Row],[Income]]&lt;=100000,"High","Premium")))</f>
        <v>Premium</v>
      </c>
      <c r="J398" t="s">
        <v>14</v>
      </c>
      <c r="K398" s="1">
        <v>44918</v>
      </c>
      <c r="L398" s="1">
        <f t="shared" ca="1" si="6"/>
        <v>45908</v>
      </c>
      <c r="M398">
        <f ca="1">DATEDIF(customers[[#This Row],[Join_Date]],customers[[#This Row],[Today]],"Y")</f>
        <v>2</v>
      </c>
      <c r="N398">
        <f ca="1">DATEDIF(customers[[#This Row],[Join_Date]], customers[[#This Row],[Today]], "D")</f>
        <v>990</v>
      </c>
      <c r="O398" s="7" t="str">
        <f ca="1">IF(customers[[#This Row],[Years of Loyalty]]&gt;=8, "Loyal", IF(customers[[#This Row],[Years of Loyalty]]=7,"Legacy", IF(customers[[#This Row],[Years of Loyalty]]&gt;=3,"Emerging", IF(customers[[#This Row],[Years of Loyalty]]&lt;3,"New"))))</f>
        <v>New</v>
      </c>
    </row>
    <row r="399" spans="1:15" x14ac:dyDescent="0.25">
      <c r="A399" t="s">
        <v>781</v>
      </c>
      <c r="B399" t="s">
        <v>782</v>
      </c>
      <c r="C399" t="s">
        <v>17</v>
      </c>
      <c r="D399">
        <v>64</v>
      </c>
      <c r="E399" t="str">
        <f>IF(customers[[#This Row],[Age]]&gt;=61,"Boomer",IF(customers[[#This Row],[Age]]&gt;=44,"Gen X",IF(customers[[#This Row],[Age]]&gt;=28,"Millenials",IF(customers[[#This Row],[Age]]&lt;28,"Gen Z"))))</f>
        <v>Boomer</v>
      </c>
      <c r="F399" t="s">
        <v>30</v>
      </c>
      <c r="G399" t="s">
        <v>13</v>
      </c>
      <c r="H399">
        <v>59063</v>
      </c>
      <c r="I399" t="str">
        <f>IF(customers[[#This Row],[Income]]&lt;=30000, "Low", IF(customers[[#This Row],[Income]]&lt;=50000,"Medium", IF(customers[[#This Row],[Income]]&lt;=100000,"High","Premium")))</f>
        <v>High</v>
      </c>
      <c r="J399" t="s">
        <v>14</v>
      </c>
      <c r="K399" s="1">
        <v>44972</v>
      </c>
      <c r="L399" s="1">
        <f t="shared" ca="1" si="6"/>
        <v>45908</v>
      </c>
      <c r="M399">
        <f ca="1">DATEDIF(customers[[#This Row],[Join_Date]],customers[[#This Row],[Today]],"Y")</f>
        <v>2</v>
      </c>
      <c r="N399">
        <f ca="1">DATEDIF(customers[[#This Row],[Join_Date]], customers[[#This Row],[Today]], "D")</f>
        <v>936</v>
      </c>
      <c r="O399" s="7" t="str">
        <f ca="1">IF(customers[[#This Row],[Years of Loyalty]]&gt;=8, "Loyal", IF(customers[[#This Row],[Years of Loyalty]]=7,"Legacy", IF(customers[[#This Row],[Years of Loyalty]]&gt;=3,"Emerging", IF(customers[[#This Row],[Years of Loyalty]]&lt;3,"New"))))</f>
        <v>New</v>
      </c>
    </row>
    <row r="400" spans="1:15" x14ac:dyDescent="0.25">
      <c r="A400" t="s">
        <v>789</v>
      </c>
      <c r="B400" t="s">
        <v>790</v>
      </c>
      <c r="C400" t="s">
        <v>17</v>
      </c>
      <c r="D400">
        <v>38</v>
      </c>
      <c r="E400" t="str">
        <f>IF(customers[[#This Row],[Age]]&gt;=61,"Boomer",IF(customers[[#This Row],[Age]]&gt;=44,"Gen X",IF(customers[[#This Row],[Age]]&gt;=28,"Millenials",IF(customers[[#This Row],[Age]]&lt;28,"Gen Z"))))</f>
        <v>Millenials</v>
      </c>
      <c r="F400" t="s">
        <v>12</v>
      </c>
      <c r="G400" t="s">
        <v>42</v>
      </c>
      <c r="H400">
        <v>24703</v>
      </c>
      <c r="I400" t="str">
        <f>IF(customers[[#This Row],[Income]]&lt;=30000, "Low", IF(customers[[#This Row],[Income]]&lt;=50000,"Medium", IF(customers[[#This Row],[Income]]&lt;=100000,"High","Premium")))</f>
        <v>Low</v>
      </c>
      <c r="J400" t="s">
        <v>14</v>
      </c>
      <c r="K400" s="1">
        <v>44896</v>
      </c>
      <c r="L400" s="1">
        <f t="shared" ca="1" si="6"/>
        <v>45908</v>
      </c>
      <c r="M400">
        <f ca="1">DATEDIF(customers[[#This Row],[Join_Date]],customers[[#This Row],[Today]],"Y")</f>
        <v>2</v>
      </c>
      <c r="N400">
        <f ca="1">DATEDIF(customers[[#This Row],[Join_Date]], customers[[#This Row],[Today]], "D")</f>
        <v>1012</v>
      </c>
      <c r="O400" s="7" t="str">
        <f ca="1">IF(customers[[#This Row],[Years of Loyalty]]&gt;=8, "Loyal", IF(customers[[#This Row],[Years of Loyalty]]=7,"Legacy", IF(customers[[#This Row],[Years of Loyalty]]&gt;=3,"Emerging", IF(customers[[#This Row],[Years of Loyalty]]&lt;3,"New"))))</f>
        <v>New</v>
      </c>
    </row>
    <row r="401" spans="1:15" x14ac:dyDescent="0.25">
      <c r="A401" t="s">
        <v>793</v>
      </c>
      <c r="B401" t="s">
        <v>794</v>
      </c>
      <c r="C401" t="s">
        <v>11</v>
      </c>
      <c r="D401">
        <v>54</v>
      </c>
      <c r="E401" t="str">
        <f>IF(customers[[#This Row],[Age]]&gt;=61,"Boomer",IF(customers[[#This Row],[Age]]&gt;=44,"Gen X",IF(customers[[#This Row],[Age]]&gt;=28,"Millenials",IF(customers[[#This Row],[Age]]&lt;28,"Gen Z"))))</f>
        <v>Gen X</v>
      </c>
      <c r="F401" t="s">
        <v>18</v>
      </c>
      <c r="G401" t="s">
        <v>31</v>
      </c>
      <c r="H401">
        <v>176921</v>
      </c>
      <c r="I401" t="str">
        <f>IF(customers[[#This Row],[Income]]&lt;=30000, "Low", IF(customers[[#This Row],[Income]]&lt;=50000,"Medium", IF(customers[[#This Row],[Income]]&lt;=100000,"High","Premium")))</f>
        <v>Premium</v>
      </c>
      <c r="J401" t="s">
        <v>20</v>
      </c>
      <c r="K401" s="1">
        <v>44889</v>
      </c>
      <c r="L401" s="1">
        <f t="shared" ca="1" si="6"/>
        <v>45908</v>
      </c>
      <c r="M401">
        <f ca="1">DATEDIF(customers[[#This Row],[Join_Date]],customers[[#This Row],[Today]],"Y")</f>
        <v>2</v>
      </c>
      <c r="N401">
        <f ca="1">DATEDIF(customers[[#This Row],[Join_Date]], customers[[#This Row],[Today]], "D")</f>
        <v>1019</v>
      </c>
      <c r="O401" s="7" t="str">
        <f ca="1">IF(customers[[#This Row],[Years of Loyalty]]&gt;=8, "Loyal", IF(customers[[#This Row],[Years of Loyalty]]=7,"Legacy", IF(customers[[#This Row],[Years of Loyalty]]&gt;=3,"Emerging", IF(customers[[#This Row],[Years of Loyalty]]&lt;3,"New"))))</f>
        <v>New</v>
      </c>
    </row>
    <row r="402" spans="1:15" x14ac:dyDescent="0.25">
      <c r="A402" t="s">
        <v>795</v>
      </c>
      <c r="B402" t="s">
        <v>796</v>
      </c>
      <c r="C402" t="s">
        <v>17</v>
      </c>
      <c r="D402">
        <v>53</v>
      </c>
      <c r="E402" t="str">
        <f>IF(customers[[#This Row],[Age]]&gt;=61,"Boomer",IF(customers[[#This Row],[Age]]&gt;=44,"Gen X",IF(customers[[#This Row],[Age]]&gt;=28,"Millenials",IF(customers[[#This Row],[Age]]&lt;28,"Gen Z"))))</f>
        <v>Gen X</v>
      </c>
      <c r="F402" t="s">
        <v>18</v>
      </c>
      <c r="G402" t="s">
        <v>31</v>
      </c>
      <c r="H402">
        <v>182932</v>
      </c>
      <c r="I402" t="str">
        <f>IF(customers[[#This Row],[Income]]&lt;=30000, "Low", IF(customers[[#This Row],[Income]]&lt;=50000,"Medium", IF(customers[[#This Row],[Income]]&lt;=100000,"High","Premium")))</f>
        <v>Premium</v>
      </c>
      <c r="J402" t="s">
        <v>20</v>
      </c>
      <c r="K402" s="1">
        <v>45157</v>
      </c>
      <c r="L402" s="1">
        <f t="shared" ca="1" si="6"/>
        <v>45908</v>
      </c>
      <c r="M402">
        <f ca="1">DATEDIF(customers[[#This Row],[Join_Date]],customers[[#This Row],[Today]],"Y")</f>
        <v>2</v>
      </c>
      <c r="N402">
        <f ca="1">DATEDIF(customers[[#This Row],[Join_Date]], customers[[#This Row],[Today]], "D")</f>
        <v>751</v>
      </c>
      <c r="O402" s="7" t="str">
        <f ca="1">IF(customers[[#This Row],[Years of Loyalty]]&gt;=8, "Loyal", IF(customers[[#This Row],[Years of Loyalty]]=7,"Legacy", IF(customers[[#This Row],[Years of Loyalty]]&gt;=3,"Emerging", IF(customers[[#This Row],[Years of Loyalty]]&lt;3,"New"))))</f>
        <v>New</v>
      </c>
    </row>
    <row r="403" spans="1:15" x14ac:dyDescent="0.25">
      <c r="A403" t="s">
        <v>819</v>
      </c>
      <c r="B403" t="s">
        <v>820</v>
      </c>
      <c r="C403" t="s">
        <v>17</v>
      </c>
      <c r="D403">
        <v>18</v>
      </c>
      <c r="E403" t="str">
        <f>IF(customers[[#This Row],[Age]]&gt;=61,"Boomer",IF(customers[[#This Row],[Age]]&gt;=44,"Gen X",IF(customers[[#This Row],[Age]]&gt;=28,"Millenials",IF(customers[[#This Row],[Age]]&lt;28,"Gen Z"))))</f>
        <v>Gen Z</v>
      </c>
      <c r="F403" t="s">
        <v>18</v>
      </c>
      <c r="G403" t="s">
        <v>23</v>
      </c>
      <c r="H403">
        <v>62229</v>
      </c>
      <c r="I403" t="str">
        <f>IF(customers[[#This Row],[Income]]&lt;=30000, "Low", IF(customers[[#This Row],[Income]]&lt;=50000,"Medium", IF(customers[[#This Row],[Income]]&lt;=100000,"High","Premium")))</f>
        <v>High</v>
      </c>
      <c r="J403" t="s">
        <v>20</v>
      </c>
      <c r="K403" s="1">
        <v>45160</v>
      </c>
      <c r="L403" s="1">
        <f t="shared" ca="1" si="6"/>
        <v>45908</v>
      </c>
      <c r="M403">
        <f ca="1">DATEDIF(customers[[#This Row],[Join_Date]],customers[[#This Row],[Today]],"Y")</f>
        <v>2</v>
      </c>
      <c r="N403">
        <f ca="1">DATEDIF(customers[[#This Row],[Join_Date]], customers[[#This Row],[Today]], "D")</f>
        <v>748</v>
      </c>
      <c r="O403" s="7" t="str">
        <f ca="1">IF(customers[[#This Row],[Years of Loyalty]]&gt;=8, "Loyal", IF(customers[[#This Row],[Years of Loyalty]]=7,"Legacy", IF(customers[[#This Row],[Years of Loyalty]]&gt;=3,"Emerging", IF(customers[[#This Row],[Years of Loyalty]]&lt;3,"New"))))</f>
        <v>New</v>
      </c>
    </row>
    <row r="404" spans="1:15" x14ac:dyDescent="0.25">
      <c r="A404" t="s">
        <v>835</v>
      </c>
      <c r="B404" t="s">
        <v>836</v>
      </c>
      <c r="C404" t="s">
        <v>17</v>
      </c>
      <c r="D404">
        <v>28</v>
      </c>
      <c r="E404" t="str">
        <f>IF(customers[[#This Row],[Age]]&gt;=61,"Boomer",IF(customers[[#This Row],[Age]]&gt;=44,"Gen X",IF(customers[[#This Row],[Age]]&gt;=28,"Millenials",IF(customers[[#This Row],[Age]]&lt;28,"Gen Z"))))</f>
        <v>Millenials</v>
      </c>
      <c r="F404" t="s">
        <v>18</v>
      </c>
      <c r="G404" t="s">
        <v>42</v>
      </c>
      <c r="H404">
        <v>39975</v>
      </c>
      <c r="I404" t="str">
        <f>IF(customers[[#This Row],[Income]]&lt;=30000, "Low", IF(customers[[#This Row],[Income]]&lt;=50000,"Medium", IF(customers[[#This Row],[Income]]&lt;=100000,"High","Premium")))</f>
        <v>Medium</v>
      </c>
      <c r="J404" t="s">
        <v>20</v>
      </c>
      <c r="K404" s="1">
        <v>44902</v>
      </c>
      <c r="L404" s="1">
        <f t="shared" ca="1" si="6"/>
        <v>45908</v>
      </c>
      <c r="M404">
        <f ca="1">DATEDIF(customers[[#This Row],[Join_Date]],customers[[#This Row],[Today]],"Y")</f>
        <v>2</v>
      </c>
      <c r="N404">
        <f ca="1">DATEDIF(customers[[#This Row],[Join_Date]], customers[[#This Row],[Today]], "D")</f>
        <v>1006</v>
      </c>
      <c r="O404" s="7" t="str">
        <f ca="1">IF(customers[[#This Row],[Years of Loyalty]]&gt;=8, "Loyal", IF(customers[[#This Row],[Years of Loyalty]]=7,"Legacy", IF(customers[[#This Row],[Years of Loyalty]]&gt;=3,"Emerging", IF(customers[[#This Row],[Years of Loyalty]]&lt;3,"New"))))</f>
        <v>New</v>
      </c>
    </row>
    <row r="405" spans="1:15" x14ac:dyDescent="0.25">
      <c r="A405" t="s">
        <v>849</v>
      </c>
      <c r="B405" t="s">
        <v>850</v>
      </c>
      <c r="C405" t="s">
        <v>17</v>
      </c>
      <c r="D405">
        <v>29</v>
      </c>
      <c r="E405" t="str">
        <f>IF(customers[[#This Row],[Age]]&gt;=61,"Boomer",IF(customers[[#This Row],[Age]]&gt;=44,"Gen X",IF(customers[[#This Row],[Age]]&gt;=28,"Millenials",IF(customers[[#This Row],[Age]]&lt;28,"Gen Z"))))</f>
        <v>Millenials</v>
      </c>
      <c r="F405" t="s">
        <v>18</v>
      </c>
      <c r="G405" t="s">
        <v>23</v>
      </c>
      <c r="H405">
        <v>84324</v>
      </c>
      <c r="I405" t="str">
        <f>IF(customers[[#This Row],[Income]]&lt;=30000, "Low", IF(customers[[#This Row],[Income]]&lt;=50000,"Medium", IF(customers[[#This Row],[Income]]&lt;=100000,"High","Premium")))</f>
        <v>High</v>
      </c>
      <c r="J405" t="s">
        <v>14</v>
      </c>
      <c r="K405" s="1">
        <v>44965</v>
      </c>
      <c r="L405" s="1">
        <f t="shared" ca="1" si="6"/>
        <v>45908</v>
      </c>
      <c r="M405">
        <f ca="1">DATEDIF(customers[[#This Row],[Join_Date]],customers[[#This Row],[Today]],"Y")</f>
        <v>2</v>
      </c>
      <c r="N405">
        <f ca="1">DATEDIF(customers[[#This Row],[Join_Date]], customers[[#This Row],[Today]], "D")</f>
        <v>943</v>
      </c>
      <c r="O405" s="7" t="str">
        <f ca="1">IF(customers[[#This Row],[Years of Loyalty]]&gt;=8, "Loyal", IF(customers[[#This Row],[Years of Loyalty]]=7,"Legacy", IF(customers[[#This Row],[Years of Loyalty]]&gt;=3,"Emerging", IF(customers[[#This Row],[Years of Loyalty]]&lt;3,"New"))))</f>
        <v>New</v>
      </c>
    </row>
    <row r="406" spans="1:15" x14ac:dyDescent="0.25">
      <c r="A406" t="s">
        <v>876</v>
      </c>
      <c r="B406" t="s">
        <v>877</v>
      </c>
      <c r="C406" t="s">
        <v>11</v>
      </c>
      <c r="D406">
        <v>53</v>
      </c>
      <c r="E406" t="str">
        <f>IF(customers[[#This Row],[Age]]&gt;=61,"Boomer",IF(customers[[#This Row],[Age]]&gt;=44,"Gen X",IF(customers[[#This Row],[Age]]&gt;=28,"Millenials",IF(customers[[#This Row],[Age]]&lt;28,"Gen Z"))))</f>
        <v>Gen X</v>
      </c>
      <c r="F406" t="s">
        <v>18</v>
      </c>
      <c r="G406" t="s">
        <v>37</v>
      </c>
      <c r="H406">
        <v>87649</v>
      </c>
      <c r="I406" t="str">
        <f>IF(customers[[#This Row],[Income]]&lt;=30000, "Low", IF(customers[[#This Row],[Income]]&lt;=50000,"Medium", IF(customers[[#This Row],[Income]]&lt;=100000,"High","Premium")))</f>
        <v>High</v>
      </c>
      <c r="J406" t="s">
        <v>24</v>
      </c>
      <c r="K406" s="1">
        <v>45052</v>
      </c>
      <c r="L406" s="1">
        <f t="shared" ca="1" si="6"/>
        <v>45908</v>
      </c>
      <c r="M406">
        <f ca="1">DATEDIF(customers[[#This Row],[Join_Date]],customers[[#This Row],[Today]],"Y")</f>
        <v>2</v>
      </c>
      <c r="N406">
        <f ca="1">DATEDIF(customers[[#This Row],[Join_Date]], customers[[#This Row],[Today]], "D")</f>
        <v>856</v>
      </c>
      <c r="O406" s="7" t="str">
        <f ca="1">IF(customers[[#This Row],[Years of Loyalty]]&gt;=8, "Loyal", IF(customers[[#This Row],[Years of Loyalty]]=7,"Legacy", IF(customers[[#This Row],[Years of Loyalty]]&gt;=3,"Emerging", IF(customers[[#This Row],[Years of Loyalty]]&lt;3,"New"))))</f>
        <v>New</v>
      </c>
    </row>
    <row r="407" spans="1:15" x14ac:dyDescent="0.25">
      <c r="A407" t="s">
        <v>884</v>
      </c>
      <c r="B407" t="s">
        <v>885</v>
      </c>
      <c r="C407" t="s">
        <v>11</v>
      </c>
      <c r="D407">
        <v>26</v>
      </c>
      <c r="E407" t="str">
        <f>IF(customers[[#This Row],[Age]]&gt;=61,"Boomer",IF(customers[[#This Row],[Age]]&gt;=44,"Gen X",IF(customers[[#This Row],[Age]]&gt;=28,"Millenials",IF(customers[[#This Row],[Age]]&lt;28,"Gen Z"))))</f>
        <v>Gen Z</v>
      </c>
      <c r="F407" t="s">
        <v>30</v>
      </c>
      <c r="G407" t="s">
        <v>19</v>
      </c>
      <c r="H407">
        <v>106475</v>
      </c>
      <c r="I407" t="str">
        <f>IF(customers[[#This Row],[Income]]&lt;=30000, "Low", IF(customers[[#This Row],[Income]]&lt;=50000,"Medium", IF(customers[[#This Row],[Income]]&lt;=100000,"High","Premium")))</f>
        <v>Premium</v>
      </c>
      <c r="J407" t="s">
        <v>14</v>
      </c>
      <c r="K407" s="1">
        <v>45133</v>
      </c>
      <c r="L407" s="1">
        <f t="shared" ca="1" si="6"/>
        <v>45908</v>
      </c>
      <c r="M407">
        <f ca="1">DATEDIF(customers[[#This Row],[Join_Date]],customers[[#This Row],[Today]],"Y")</f>
        <v>2</v>
      </c>
      <c r="N407">
        <f ca="1">DATEDIF(customers[[#This Row],[Join_Date]], customers[[#This Row],[Today]], "D")</f>
        <v>775</v>
      </c>
      <c r="O407" s="7" t="str">
        <f ca="1">IF(customers[[#This Row],[Years of Loyalty]]&gt;=8, "Loyal", IF(customers[[#This Row],[Years of Loyalty]]=7,"Legacy", IF(customers[[#This Row],[Years of Loyalty]]&gt;=3,"Emerging", IF(customers[[#This Row],[Years of Loyalty]]&lt;3,"New"))))</f>
        <v>New</v>
      </c>
    </row>
    <row r="408" spans="1:15" x14ac:dyDescent="0.25">
      <c r="A408" t="s">
        <v>892</v>
      </c>
      <c r="B408" t="s">
        <v>893</v>
      </c>
      <c r="C408" t="s">
        <v>17</v>
      </c>
      <c r="D408">
        <v>30</v>
      </c>
      <c r="E408" t="str">
        <f>IF(customers[[#This Row],[Age]]&gt;=61,"Boomer",IF(customers[[#This Row],[Age]]&gt;=44,"Gen X",IF(customers[[#This Row],[Age]]&gt;=28,"Millenials",IF(customers[[#This Row],[Age]]&lt;28,"Gen Z"))))</f>
        <v>Millenials</v>
      </c>
      <c r="F408" t="s">
        <v>12</v>
      </c>
      <c r="G408" t="s">
        <v>13</v>
      </c>
      <c r="H408">
        <v>138154</v>
      </c>
      <c r="I408" t="str">
        <f>IF(customers[[#This Row],[Income]]&lt;=30000, "Low", IF(customers[[#This Row],[Income]]&lt;=50000,"Medium", IF(customers[[#This Row],[Income]]&lt;=100000,"High","Premium")))</f>
        <v>Premium</v>
      </c>
      <c r="J408" t="s">
        <v>14</v>
      </c>
      <c r="K408" s="1">
        <v>44896</v>
      </c>
      <c r="L408" s="1">
        <f t="shared" ca="1" si="6"/>
        <v>45908</v>
      </c>
      <c r="M408">
        <f ca="1">DATEDIF(customers[[#This Row],[Join_Date]],customers[[#This Row],[Today]],"Y")</f>
        <v>2</v>
      </c>
      <c r="N408">
        <f ca="1">DATEDIF(customers[[#This Row],[Join_Date]], customers[[#This Row],[Today]], "D")</f>
        <v>1012</v>
      </c>
      <c r="O408" s="7" t="str">
        <f ca="1">IF(customers[[#This Row],[Years of Loyalty]]&gt;=8, "Loyal", IF(customers[[#This Row],[Years of Loyalty]]=7,"Legacy", IF(customers[[#This Row],[Years of Loyalty]]&gt;=3,"Emerging", IF(customers[[#This Row],[Years of Loyalty]]&lt;3,"New"))))</f>
        <v>New</v>
      </c>
    </row>
    <row r="409" spans="1:15" x14ac:dyDescent="0.25">
      <c r="A409" t="s">
        <v>898</v>
      </c>
      <c r="B409" t="s">
        <v>899</v>
      </c>
      <c r="C409" t="s">
        <v>17</v>
      </c>
      <c r="D409">
        <v>46</v>
      </c>
      <c r="E409" t="str">
        <f>IF(customers[[#This Row],[Age]]&gt;=61,"Boomer",IF(customers[[#This Row],[Age]]&gt;=44,"Gen X",IF(customers[[#This Row],[Age]]&gt;=28,"Millenials",IF(customers[[#This Row],[Age]]&lt;28,"Gen Z"))))</f>
        <v>Gen X</v>
      </c>
      <c r="F409" t="s">
        <v>18</v>
      </c>
      <c r="G409" t="s">
        <v>23</v>
      </c>
      <c r="H409">
        <v>102189</v>
      </c>
      <c r="I409" t="str">
        <f>IF(customers[[#This Row],[Income]]&lt;=30000, "Low", IF(customers[[#This Row],[Income]]&lt;=50000,"Medium", IF(customers[[#This Row],[Income]]&lt;=100000,"High","Premium")))</f>
        <v>Premium</v>
      </c>
      <c r="J409" t="s">
        <v>14</v>
      </c>
      <c r="K409" s="1">
        <v>45037</v>
      </c>
      <c r="L409" s="1">
        <f t="shared" ca="1" si="6"/>
        <v>45908</v>
      </c>
      <c r="M409">
        <f ca="1">DATEDIF(customers[[#This Row],[Join_Date]],customers[[#This Row],[Today]],"Y")</f>
        <v>2</v>
      </c>
      <c r="N409">
        <f ca="1">DATEDIF(customers[[#This Row],[Join_Date]], customers[[#This Row],[Today]], "D")</f>
        <v>871</v>
      </c>
      <c r="O409" s="7" t="str">
        <f ca="1">IF(customers[[#This Row],[Years of Loyalty]]&gt;=8, "Loyal", IF(customers[[#This Row],[Years of Loyalty]]=7,"Legacy", IF(customers[[#This Row],[Years of Loyalty]]&gt;=3,"Emerging", IF(customers[[#This Row],[Years of Loyalty]]&lt;3,"New"))))</f>
        <v>New</v>
      </c>
    </row>
    <row r="410" spans="1:15" x14ac:dyDescent="0.25">
      <c r="A410" t="s">
        <v>904</v>
      </c>
      <c r="B410" t="s">
        <v>905</v>
      </c>
      <c r="C410" t="s">
        <v>11</v>
      </c>
      <c r="D410">
        <v>52</v>
      </c>
      <c r="E410" t="str">
        <f>IF(customers[[#This Row],[Age]]&gt;=61,"Boomer",IF(customers[[#This Row],[Age]]&gt;=44,"Gen X",IF(customers[[#This Row],[Age]]&gt;=28,"Millenials",IF(customers[[#This Row],[Age]]&lt;28,"Gen Z"))))</f>
        <v>Gen X</v>
      </c>
      <c r="F410" t="s">
        <v>12</v>
      </c>
      <c r="G410" t="s">
        <v>19</v>
      </c>
      <c r="H410">
        <v>96619</v>
      </c>
      <c r="I410" t="str">
        <f>IF(customers[[#This Row],[Income]]&lt;=30000, "Low", IF(customers[[#This Row],[Income]]&lt;=50000,"Medium", IF(customers[[#This Row],[Income]]&lt;=100000,"High","Premium")))</f>
        <v>High</v>
      </c>
      <c r="J410" t="s">
        <v>14</v>
      </c>
      <c r="K410" s="1">
        <v>44964</v>
      </c>
      <c r="L410" s="1">
        <f t="shared" ca="1" si="6"/>
        <v>45908</v>
      </c>
      <c r="M410">
        <f ca="1">DATEDIF(customers[[#This Row],[Join_Date]],customers[[#This Row],[Today]],"Y")</f>
        <v>2</v>
      </c>
      <c r="N410">
        <f ca="1">DATEDIF(customers[[#This Row],[Join_Date]], customers[[#This Row],[Today]], "D")</f>
        <v>944</v>
      </c>
      <c r="O410" s="7" t="str">
        <f ca="1">IF(customers[[#This Row],[Years of Loyalty]]&gt;=8, "Loyal", IF(customers[[#This Row],[Years of Loyalty]]=7,"Legacy", IF(customers[[#This Row],[Years of Loyalty]]&gt;=3,"Emerging", IF(customers[[#This Row],[Years of Loyalty]]&lt;3,"New"))))</f>
        <v>New</v>
      </c>
    </row>
    <row r="411" spans="1:15" x14ac:dyDescent="0.25">
      <c r="A411" t="s">
        <v>916</v>
      </c>
      <c r="B411" t="s">
        <v>917</v>
      </c>
      <c r="C411" t="s">
        <v>11</v>
      </c>
      <c r="D411">
        <v>42</v>
      </c>
      <c r="E411" t="str">
        <f>IF(customers[[#This Row],[Age]]&gt;=61,"Boomer",IF(customers[[#This Row],[Age]]&gt;=44,"Gen X",IF(customers[[#This Row],[Age]]&gt;=28,"Millenials",IF(customers[[#This Row],[Age]]&lt;28,"Gen Z"))))</f>
        <v>Millenials</v>
      </c>
      <c r="F411" t="s">
        <v>18</v>
      </c>
      <c r="G411" t="s">
        <v>31</v>
      </c>
      <c r="H411">
        <v>174571</v>
      </c>
      <c r="I411" t="str">
        <f>IF(customers[[#This Row],[Income]]&lt;=30000, "Low", IF(customers[[#This Row],[Income]]&lt;=50000,"Medium", IF(customers[[#This Row],[Income]]&lt;=100000,"High","Premium")))</f>
        <v>Premium</v>
      </c>
      <c r="J411" t="s">
        <v>14</v>
      </c>
      <c r="K411" s="1">
        <v>44994</v>
      </c>
      <c r="L411" s="1">
        <f t="shared" ca="1" si="6"/>
        <v>45908</v>
      </c>
      <c r="M411">
        <f ca="1">DATEDIF(customers[[#This Row],[Join_Date]],customers[[#This Row],[Today]],"Y")</f>
        <v>2</v>
      </c>
      <c r="N411">
        <f ca="1">DATEDIF(customers[[#This Row],[Join_Date]], customers[[#This Row],[Today]], "D")</f>
        <v>914</v>
      </c>
      <c r="O411" s="7" t="str">
        <f ca="1">IF(customers[[#This Row],[Years of Loyalty]]&gt;=8, "Loyal", IF(customers[[#This Row],[Years of Loyalty]]=7,"Legacy", IF(customers[[#This Row],[Years of Loyalty]]&gt;=3,"Emerging", IF(customers[[#This Row],[Years of Loyalty]]&lt;3,"New"))))</f>
        <v>New</v>
      </c>
    </row>
    <row r="412" spans="1:15" x14ac:dyDescent="0.25">
      <c r="A412" t="s">
        <v>990</v>
      </c>
      <c r="B412" t="s">
        <v>991</v>
      </c>
      <c r="C412" t="s">
        <v>17</v>
      </c>
      <c r="D412">
        <v>48</v>
      </c>
      <c r="E412" t="str">
        <f>IF(customers[[#This Row],[Age]]&gt;=61,"Boomer",IF(customers[[#This Row],[Age]]&gt;=44,"Gen X",IF(customers[[#This Row],[Age]]&gt;=28,"Millenials",IF(customers[[#This Row],[Age]]&lt;28,"Gen Z"))))</f>
        <v>Gen X</v>
      </c>
      <c r="F412" t="s">
        <v>30</v>
      </c>
      <c r="G412" t="s">
        <v>31</v>
      </c>
      <c r="H412">
        <v>109393</v>
      </c>
      <c r="I412" t="str">
        <f>IF(customers[[#This Row],[Income]]&lt;=30000, "Low", IF(customers[[#This Row],[Income]]&lt;=50000,"Medium", IF(customers[[#This Row],[Income]]&lt;=100000,"High","Premium")))</f>
        <v>Premium</v>
      </c>
      <c r="J412" t="s">
        <v>14</v>
      </c>
      <c r="K412" s="1">
        <v>45087</v>
      </c>
      <c r="L412" s="1">
        <f t="shared" ca="1" si="6"/>
        <v>45908</v>
      </c>
      <c r="M412">
        <f ca="1">DATEDIF(customers[[#This Row],[Join_Date]],customers[[#This Row],[Today]],"Y")</f>
        <v>2</v>
      </c>
      <c r="N412">
        <f ca="1">DATEDIF(customers[[#This Row],[Join_Date]], customers[[#This Row],[Today]], "D")</f>
        <v>821</v>
      </c>
      <c r="O412" s="7" t="str">
        <f ca="1">IF(customers[[#This Row],[Years of Loyalty]]&gt;=8, "Loyal", IF(customers[[#This Row],[Years of Loyalty]]=7,"Legacy", IF(customers[[#This Row],[Years of Loyalty]]&gt;=3,"Emerging", IF(customers[[#This Row],[Years of Loyalty]]&lt;3,"New"))))</f>
        <v>New</v>
      </c>
    </row>
    <row r="413" spans="1:15" x14ac:dyDescent="0.25">
      <c r="A413" t="s">
        <v>996</v>
      </c>
      <c r="B413" t="s">
        <v>997</v>
      </c>
      <c r="C413" t="s">
        <v>11</v>
      </c>
      <c r="D413">
        <v>20</v>
      </c>
      <c r="E413" t="str">
        <f>IF(customers[[#This Row],[Age]]&gt;=61,"Boomer",IF(customers[[#This Row],[Age]]&gt;=44,"Gen X",IF(customers[[#This Row],[Age]]&gt;=28,"Millenials",IF(customers[[#This Row],[Age]]&lt;28,"Gen Z"))))</f>
        <v>Gen Z</v>
      </c>
      <c r="F413" t="s">
        <v>18</v>
      </c>
      <c r="G413" t="s">
        <v>42</v>
      </c>
      <c r="H413">
        <v>140030</v>
      </c>
      <c r="I413" t="str">
        <f>IF(customers[[#This Row],[Income]]&lt;=30000, "Low", IF(customers[[#This Row],[Income]]&lt;=50000,"Medium", IF(customers[[#This Row],[Income]]&lt;=100000,"High","Premium")))</f>
        <v>Premium</v>
      </c>
      <c r="J413" t="s">
        <v>20</v>
      </c>
      <c r="K413" s="1">
        <v>44975</v>
      </c>
      <c r="L413" s="1">
        <f t="shared" ca="1" si="6"/>
        <v>45908</v>
      </c>
      <c r="M413">
        <f ca="1">DATEDIF(customers[[#This Row],[Join_Date]],customers[[#This Row],[Today]],"Y")</f>
        <v>2</v>
      </c>
      <c r="N413">
        <f ca="1">DATEDIF(customers[[#This Row],[Join_Date]], customers[[#This Row],[Today]], "D")</f>
        <v>933</v>
      </c>
      <c r="O413" s="7" t="str">
        <f ca="1">IF(customers[[#This Row],[Years of Loyalty]]&gt;=8, "Loyal", IF(customers[[#This Row],[Years of Loyalty]]=7,"Legacy", IF(customers[[#This Row],[Years of Loyalty]]&gt;=3,"Emerging", IF(customers[[#This Row],[Years of Loyalty]]&lt;3,"New"))))</f>
        <v>New</v>
      </c>
    </row>
    <row r="414" spans="1:15" x14ac:dyDescent="0.25">
      <c r="A414" t="s">
        <v>1000</v>
      </c>
      <c r="B414" t="s">
        <v>1001</v>
      </c>
      <c r="C414" t="s">
        <v>11</v>
      </c>
      <c r="D414">
        <v>40</v>
      </c>
      <c r="E414" t="str">
        <f>IF(customers[[#This Row],[Age]]&gt;=61,"Boomer",IF(customers[[#This Row],[Age]]&gt;=44,"Gen X",IF(customers[[#This Row],[Age]]&gt;=28,"Millenials",IF(customers[[#This Row],[Age]]&lt;28,"Gen Z"))))</f>
        <v>Millenials</v>
      </c>
      <c r="F414" t="s">
        <v>30</v>
      </c>
      <c r="G414" t="s">
        <v>27</v>
      </c>
      <c r="H414">
        <v>157710</v>
      </c>
      <c r="I414" t="str">
        <f>IF(customers[[#This Row],[Income]]&lt;=30000, "Low", IF(customers[[#This Row],[Income]]&lt;=50000,"Medium", IF(customers[[#This Row],[Income]]&lt;=100000,"High","Premium")))</f>
        <v>Premium</v>
      </c>
      <c r="J414" t="s">
        <v>14</v>
      </c>
      <c r="K414" s="1">
        <v>45104</v>
      </c>
      <c r="L414" s="1">
        <f t="shared" ca="1" si="6"/>
        <v>45908</v>
      </c>
      <c r="M414">
        <f ca="1">DATEDIF(customers[[#This Row],[Join_Date]],customers[[#This Row],[Today]],"Y")</f>
        <v>2</v>
      </c>
      <c r="N414">
        <f ca="1">DATEDIF(customers[[#This Row],[Join_Date]], customers[[#This Row],[Today]], "D")</f>
        <v>804</v>
      </c>
      <c r="O414" s="7" t="str">
        <f ca="1">IF(customers[[#This Row],[Years of Loyalty]]&gt;=8, "Loyal", IF(customers[[#This Row],[Years of Loyalty]]=7,"Legacy", IF(customers[[#This Row],[Years of Loyalty]]&gt;=3,"Emerging", IF(customers[[#This Row],[Years of Loyalty]]&lt;3,"New"))))</f>
        <v>New</v>
      </c>
    </row>
    <row r="415" spans="1:15" x14ac:dyDescent="0.25">
      <c r="A415" t="s">
        <v>1006</v>
      </c>
      <c r="B415" t="s">
        <v>1007</v>
      </c>
      <c r="C415" t="s">
        <v>11</v>
      </c>
      <c r="D415">
        <v>54</v>
      </c>
      <c r="E415" t="str">
        <f>IF(customers[[#This Row],[Age]]&gt;=61,"Boomer",IF(customers[[#This Row],[Age]]&gt;=44,"Gen X",IF(customers[[#This Row],[Age]]&gt;=28,"Millenials",IF(customers[[#This Row],[Age]]&lt;28,"Gen Z"))))</f>
        <v>Gen X</v>
      </c>
      <c r="F415" t="s">
        <v>34</v>
      </c>
      <c r="G415" t="s">
        <v>37</v>
      </c>
      <c r="H415">
        <v>29110</v>
      </c>
      <c r="I415" t="str">
        <f>IF(customers[[#This Row],[Income]]&lt;=30000, "Low", IF(customers[[#This Row],[Income]]&lt;=50000,"Medium", IF(customers[[#This Row],[Income]]&lt;=100000,"High","Premium")))</f>
        <v>Low</v>
      </c>
      <c r="J415" t="s">
        <v>14</v>
      </c>
      <c r="K415" s="1">
        <v>44859</v>
      </c>
      <c r="L415" s="1">
        <f t="shared" ca="1" si="6"/>
        <v>45908</v>
      </c>
      <c r="M415">
        <f ca="1">DATEDIF(customers[[#This Row],[Join_Date]],customers[[#This Row],[Today]],"Y")</f>
        <v>2</v>
      </c>
      <c r="N415">
        <f ca="1">DATEDIF(customers[[#This Row],[Join_Date]], customers[[#This Row],[Today]], "D")</f>
        <v>1049</v>
      </c>
      <c r="O415" s="7" t="str">
        <f ca="1">IF(customers[[#This Row],[Years of Loyalty]]&gt;=8, "Loyal", IF(customers[[#This Row],[Years of Loyalty]]=7,"Legacy", IF(customers[[#This Row],[Years of Loyalty]]&gt;=3,"Emerging", IF(customers[[#This Row],[Years of Loyalty]]&lt;3,"New"))))</f>
        <v>New</v>
      </c>
    </row>
    <row r="416" spans="1:15" x14ac:dyDescent="0.25">
      <c r="A416" t="s">
        <v>38</v>
      </c>
      <c r="B416" t="s">
        <v>39</v>
      </c>
      <c r="C416" t="s">
        <v>11</v>
      </c>
      <c r="D416">
        <v>59</v>
      </c>
      <c r="E416" t="str">
        <f>IF(customers[[#This Row],[Age]]&gt;=61,"Boomer",IF(customers[[#This Row],[Age]]&gt;=44,"Gen X",IF(customers[[#This Row],[Age]]&gt;=28,"Millenials",IF(customers[[#This Row],[Age]]&lt;28,"Gen Z"))))</f>
        <v>Gen X</v>
      </c>
      <c r="F416" t="s">
        <v>12</v>
      </c>
      <c r="G416" t="s">
        <v>37</v>
      </c>
      <c r="H416">
        <v>144988</v>
      </c>
      <c r="I416" t="str">
        <f>IF(customers[[#This Row],[Income]]&lt;=30000, "Low", IF(customers[[#This Row],[Income]]&lt;=50000,"Medium", IF(customers[[#This Row],[Income]]&lt;=100000,"High","Premium")))</f>
        <v>Premium</v>
      </c>
      <c r="J416" t="s">
        <v>14</v>
      </c>
      <c r="K416" s="1">
        <v>45448</v>
      </c>
      <c r="L416" s="1">
        <f t="shared" ca="1" si="6"/>
        <v>45908</v>
      </c>
      <c r="M416">
        <f ca="1">DATEDIF(customers[[#This Row],[Join_Date]],customers[[#This Row],[Today]],"Y")</f>
        <v>1</v>
      </c>
      <c r="N416">
        <f ca="1">DATEDIF(customers[[#This Row],[Join_Date]], customers[[#This Row],[Today]], "D")</f>
        <v>460</v>
      </c>
      <c r="O416" s="7" t="str">
        <f ca="1">IF(customers[[#This Row],[Years of Loyalty]]&gt;=8, "Loyal", IF(customers[[#This Row],[Years of Loyalty]]=7,"Legacy", IF(customers[[#This Row],[Years of Loyalty]]&gt;=3,"Emerging", IF(customers[[#This Row],[Years of Loyalty]]&lt;3,"New"))))</f>
        <v>New</v>
      </c>
    </row>
    <row r="417" spans="1:15" x14ac:dyDescent="0.25">
      <c r="A417" t="s">
        <v>47</v>
      </c>
      <c r="B417" t="s">
        <v>48</v>
      </c>
      <c r="C417" t="s">
        <v>11</v>
      </c>
      <c r="D417">
        <v>57</v>
      </c>
      <c r="E417" t="str">
        <f>IF(customers[[#This Row],[Age]]&gt;=61,"Boomer",IF(customers[[#This Row],[Age]]&gt;=44,"Gen X",IF(customers[[#This Row],[Age]]&gt;=28,"Millenials",IF(customers[[#This Row],[Age]]&lt;28,"Gen Z"))))</f>
        <v>Gen X</v>
      </c>
      <c r="F417" t="s">
        <v>30</v>
      </c>
      <c r="G417" t="s">
        <v>19</v>
      </c>
      <c r="H417">
        <v>144343</v>
      </c>
      <c r="I417" t="str">
        <f>IF(customers[[#This Row],[Income]]&lt;=30000, "Low", IF(customers[[#This Row],[Income]]&lt;=50000,"Medium", IF(customers[[#This Row],[Income]]&lt;=100000,"High","Premium")))</f>
        <v>Premium</v>
      </c>
      <c r="J417" t="s">
        <v>20</v>
      </c>
      <c r="K417" s="1">
        <v>45280</v>
      </c>
      <c r="L417" s="1">
        <f t="shared" ca="1" si="6"/>
        <v>45908</v>
      </c>
      <c r="M417">
        <f ca="1">DATEDIF(customers[[#This Row],[Join_Date]],customers[[#This Row],[Today]],"Y")</f>
        <v>1</v>
      </c>
      <c r="N417">
        <f ca="1">DATEDIF(customers[[#This Row],[Join_Date]], customers[[#This Row],[Today]], "D")</f>
        <v>628</v>
      </c>
      <c r="O417" s="7" t="str">
        <f ca="1">IF(customers[[#This Row],[Years of Loyalty]]&gt;=8, "Loyal", IF(customers[[#This Row],[Years of Loyalty]]=7,"Legacy", IF(customers[[#This Row],[Years of Loyalty]]&gt;=3,"Emerging", IF(customers[[#This Row],[Years of Loyalty]]&lt;3,"New"))))</f>
        <v>New</v>
      </c>
    </row>
    <row r="418" spans="1:15" x14ac:dyDescent="0.25">
      <c r="A418" t="s">
        <v>65</v>
      </c>
      <c r="B418" t="s">
        <v>66</v>
      </c>
      <c r="C418" t="s">
        <v>17</v>
      </c>
      <c r="D418">
        <v>44</v>
      </c>
      <c r="E418" t="str">
        <f>IF(customers[[#This Row],[Age]]&gt;=61,"Boomer",IF(customers[[#This Row],[Age]]&gt;=44,"Gen X",IF(customers[[#This Row],[Age]]&gt;=28,"Millenials",IF(customers[[#This Row],[Age]]&lt;28,"Gen Z"))))</f>
        <v>Gen X</v>
      </c>
      <c r="F418" t="s">
        <v>18</v>
      </c>
      <c r="G418" t="s">
        <v>19</v>
      </c>
      <c r="H418">
        <v>189269</v>
      </c>
      <c r="I418" t="str">
        <f>IF(customers[[#This Row],[Income]]&lt;=30000, "Low", IF(customers[[#This Row],[Income]]&lt;=50000,"Medium", IF(customers[[#This Row],[Income]]&lt;=100000,"High","Premium")))</f>
        <v>Premium</v>
      </c>
      <c r="J418" t="s">
        <v>14</v>
      </c>
      <c r="K418" s="1">
        <v>45414</v>
      </c>
      <c r="L418" s="1">
        <f t="shared" ca="1" si="6"/>
        <v>45908</v>
      </c>
      <c r="M418">
        <f ca="1">DATEDIF(customers[[#This Row],[Join_Date]],customers[[#This Row],[Today]],"Y")</f>
        <v>1</v>
      </c>
      <c r="N418">
        <f ca="1">DATEDIF(customers[[#This Row],[Join_Date]], customers[[#This Row],[Today]], "D")</f>
        <v>494</v>
      </c>
      <c r="O418" s="7" t="str">
        <f ca="1">IF(customers[[#This Row],[Years of Loyalty]]&gt;=8, "Loyal", IF(customers[[#This Row],[Years of Loyalty]]=7,"Legacy", IF(customers[[#This Row],[Years of Loyalty]]&gt;=3,"Emerging", IF(customers[[#This Row],[Years of Loyalty]]&lt;3,"New"))))</f>
        <v>New</v>
      </c>
    </row>
    <row r="419" spans="1:15" x14ac:dyDescent="0.25">
      <c r="A419" t="s">
        <v>119</v>
      </c>
      <c r="B419" t="s">
        <v>120</v>
      </c>
      <c r="C419" t="s">
        <v>11</v>
      </c>
      <c r="D419">
        <v>25</v>
      </c>
      <c r="E419" t="str">
        <f>IF(customers[[#This Row],[Age]]&gt;=61,"Boomer",IF(customers[[#This Row],[Age]]&gt;=44,"Gen X",IF(customers[[#This Row],[Age]]&gt;=28,"Millenials",IF(customers[[#This Row],[Age]]&lt;28,"Gen Z"))))</f>
        <v>Gen Z</v>
      </c>
      <c r="F419" t="s">
        <v>30</v>
      </c>
      <c r="G419" t="s">
        <v>42</v>
      </c>
      <c r="H419">
        <v>74028</v>
      </c>
      <c r="I419" t="str">
        <f>IF(customers[[#This Row],[Income]]&lt;=30000, "Low", IF(customers[[#This Row],[Income]]&lt;=50000,"Medium", IF(customers[[#This Row],[Income]]&lt;=100000,"High","Premium")))</f>
        <v>High</v>
      </c>
      <c r="J419" t="s">
        <v>14</v>
      </c>
      <c r="K419" s="1">
        <v>45478</v>
      </c>
      <c r="L419" s="1">
        <f t="shared" ca="1" si="6"/>
        <v>45908</v>
      </c>
      <c r="M419">
        <f ca="1">DATEDIF(customers[[#This Row],[Join_Date]],customers[[#This Row],[Today]],"Y")</f>
        <v>1</v>
      </c>
      <c r="N419">
        <f ca="1">DATEDIF(customers[[#This Row],[Join_Date]], customers[[#This Row],[Today]], "D")</f>
        <v>430</v>
      </c>
      <c r="O419" s="7" t="str">
        <f ca="1">IF(customers[[#This Row],[Years of Loyalty]]&gt;=8, "Loyal", IF(customers[[#This Row],[Years of Loyalty]]=7,"Legacy", IF(customers[[#This Row],[Years of Loyalty]]&gt;=3,"Emerging", IF(customers[[#This Row],[Years of Loyalty]]&lt;3,"New"))))</f>
        <v>New</v>
      </c>
    </row>
    <row r="420" spans="1:15" x14ac:dyDescent="0.25">
      <c r="A420" t="s">
        <v>141</v>
      </c>
      <c r="B420" t="s">
        <v>142</v>
      </c>
      <c r="C420" t="s">
        <v>11</v>
      </c>
      <c r="D420">
        <v>49</v>
      </c>
      <c r="E420" t="str">
        <f>IF(customers[[#This Row],[Age]]&gt;=61,"Boomer",IF(customers[[#This Row],[Age]]&gt;=44,"Gen X",IF(customers[[#This Row],[Age]]&gt;=28,"Millenials",IF(customers[[#This Row],[Age]]&lt;28,"Gen Z"))))</f>
        <v>Gen X</v>
      </c>
      <c r="F420" t="s">
        <v>34</v>
      </c>
      <c r="G420" t="s">
        <v>37</v>
      </c>
      <c r="H420">
        <v>85160</v>
      </c>
      <c r="I420" t="str">
        <f>IF(customers[[#This Row],[Income]]&lt;=30000, "Low", IF(customers[[#This Row],[Income]]&lt;=50000,"Medium", IF(customers[[#This Row],[Income]]&lt;=100000,"High","Premium")))</f>
        <v>High</v>
      </c>
      <c r="J420" t="s">
        <v>20</v>
      </c>
      <c r="K420" s="1">
        <v>45360</v>
      </c>
      <c r="L420" s="1">
        <f t="shared" ca="1" si="6"/>
        <v>45908</v>
      </c>
      <c r="M420">
        <f ca="1">DATEDIF(customers[[#This Row],[Join_Date]],customers[[#This Row],[Today]],"Y")</f>
        <v>1</v>
      </c>
      <c r="N420">
        <f ca="1">DATEDIF(customers[[#This Row],[Join_Date]], customers[[#This Row],[Today]], "D")</f>
        <v>548</v>
      </c>
      <c r="O420" s="7" t="str">
        <f ca="1">IF(customers[[#This Row],[Years of Loyalty]]&gt;=8, "Loyal", IF(customers[[#This Row],[Years of Loyalty]]=7,"Legacy", IF(customers[[#This Row],[Years of Loyalty]]&gt;=3,"Emerging", IF(customers[[#This Row],[Years of Loyalty]]&lt;3,"New"))))</f>
        <v>New</v>
      </c>
    </row>
    <row r="421" spans="1:15" x14ac:dyDescent="0.25">
      <c r="A421" t="s">
        <v>163</v>
      </c>
      <c r="B421" t="s">
        <v>164</v>
      </c>
      <c r="C421" t="s">
        <v>17</v>
      </c>
      <c r="D421">
        <v>32</v>
      </c>
      <c r="E421" t="str">
        <f>IF(customers[[#This Row],[Age]]&gt;=61,"Boomer",IF(customers[[#This Row],[Age]]&gt;=44,"Gen X",IF(customers[[#This Row],[Age]]&gt;=28,"Millenials",IF(customers[[#This Row],[Age]]&lt;28,"Gen Z"))))</f>
        <v>Millenials</v>
      </c>
      <c r="F421" t="s">
        <v>18</v>
      </c>
      <c r="G421" t="s">
        <v>13</v>
      </c>
      <c r="H421">
        <v>70106</v>
      </c>
      <c r="I421" t="str">
        <f>IF(customers[[#This Row],[Income]]&lt;=30000, "Low", IF(customers[[#This Row],[Income]]&lt;=50000,"Medium", IF(customers[[#This Row],[Income]]&lt;=100000,"High","Premium")))</f>
        <v>High</v>
      </c>
      <c r="J421" t="s">
        <v>14</v>
      </c>
      <c r="K421" s="1">
        <v>45477</v>
      </c>
      <c r="L421" s="1">
        <f t="shared" ca="1" si="6"/>
        <v>45908</v>
      </c>
      <c r="M421">
        <f ca="1">DATEDIF(customers[[#This Row],[Join_Date]],customers[[#This Row],[Today]],"Y")</f>
        <v>1</v>
      </c>
      <c r="N421">
        <f ca="1">DATEDIF(customers[[#This Row],[Join_Date]], customers[[#This Row],[Today]], "D")</f>
        <v>431</v>
      </c>
      <c r="O421" s="7" t="str">
        <f ca="1">IF(customers[[#This Row],[Years of Loyalty]]&gt;=8, "Loyal", IF(customers[[#This Row],[Years of Loyalty]]=7,"Legacy", IF(customers[[#This Row],[Years of Loyalty]]&gt;=3,"Emerging", IF(customers[[#This Row],[Years of Loyalty]]&lt;3,"New"))))</f>
        <v>New</v>
      </c>
    </row>
    <row r="422" spans="1:15" x14ac:dyDescent="0.25">
      <c r="A422" t="s">
        <v>211</v>
      </c>
      <c r="B422" t="s">
        <v>212</v>
      </c>
      <c r="C422" t="s">
        <v>17</v>
      </c>
      <c r="D422">
        <v>67</v>
      </c>
      <c r="E422" t="str">
        <f>IF(customers[[#This Row],[Age]]&gt;=61,"Boomer",IF(customers[[#This Row],[Age]]&gt;=44,"Gen X",IF(customers[[#This Row],[Age]]&gt;=28,"Millenials",IF(customers[[#This Row],[Age]]&lt;28,"Gen Z"))))</f>
        <v>Boomer</v>
      </c>
      <c r="F422" t="s">
        <v>18</v>
      </c>
      <c r="G422" t="s">
        <v>27</v>
      </c>
      <c r="H422">
        <v>170201</v>
      </c>
      <c r="I422" t="str">
        <f>IF(customers[[#This Row],[Income]]&lt;=30000, "Low", IF(customers[[#This Row],[Income]]&lt;=50000,"Medium", IF(customers[[#This Row],[Income]]&lt;=100000,"High","Premium")))</f>
        <v>Premium</v>
      </c>
      <c r="J422" t="s">
        <v>20</v>
      </c>
      <c r="K422" s="1">
        <v>45234</v>
      </c>
      <c r="L422" s="1">
        <f t="shared" ca="1" si="6"/>
        <v>45908</v>
      </c>
      <c r="M422">
        <f ca="1">DATEDIF(customers[[#This Row],[Join_Date]],customers[[#This Row],[Today]],"Y")</f>
        <v>1</v>
      </c>
      <c r="N422">
        <f ca="1">DATEDIF(customers[[#This Row],[Join_Date]], customers[[#This Row],[Today]], "D")</f>
        <v>674</v>
      </c>
      <c r="O422" s="7" t="str">
        <f ca="1">IF(customers[[#This Row],[Years of Loyalty]]&gt;=8, "Loyal", IF(customers[[#This Row],[Years of Loyalty]]=7,"Legacy", IF(customers[[#This Row],[Years of Loyalty]]&gt;=3,"Emerging", IF(customers[[#This Row],[Years of Loyalty]]&lt;3,"New"))))</f>
        <v>New</v>
      </c>
    </row>
    <row r="423" spans="1:15" x14ac:dyDescent="0.25">
      <c r="A423" t="s">
        <v>253</v>
      </c>
      <c r="B423" t="s">
        <v>254</v>
      </c>
      <c r="C423" t="s">
        <v>11</v>
      </c>
      <c r="D423">
        <v>49</v>
      </c>
      <c r="E423" t="str">
        <f>IF(customers[[#This Row],[Age]]&gt;=61,"Boomer",IF(customers[[#This Row],[Age]]&gt;=44,"Gen X",IF(customers[[#This Row],[Age]]&gt;=28,"Millenials",IF(customers[[#This Row],[Age]]&lt;28,"Gen Z"))))</f>
        <v>Gen X</v>
      </c>
      <c r="F423" t="s">
        <v>30</v>
      </c>
      <c r="G423" t="s">
        <v>13</v>
      </c>
      <c r="H423">
        <v>68874</v>
      </c>
      <c r="I423" t="str">
        <f>IF(customers[[#This Row],[Income]]&lt;=30000, "Low", IF(customers[[#This Row],[Income]]&lt;=50000,"Medium", IF(customers[[#This Row],[Income]]&lt;=100000,"High","Premium")))</f>
        <v>High</v>
      </c>
      <c r="J423" t="s">
        <v>20</v>
      </c>
      <c r="K423" s="1">
        <v>45532</v>
      </c>
      <c r="L423" s="1">
        <f t="shared" ca="1" si="6"/>
        <v>45908</v>
      </c>
      <c r="M423">
        <f ca="1">DATEDIF(customers[[#This Row],[Join_Date]],customers[[#This Row],[Today]],"Y")</f>
        <v>1</v>
      </c>
      <c r="N423">
        <f ca="1">DATEDIF(customers[[#This Row],[Join_Date]], customers[[#This Row],[Today]], "D")</f>
        <v>376</v>
      </c>
      <c r="O423" s="7" t="str">
        <f ca="1">IF(customers[[#This Row],[Years of Loyalty]]&gt;=8, "Loyal", IF(customers[[#This Row],[Years of Loyalty]]=7,"Legacy", IF(customers[[#This Row],[Years of Loyalty]]&gt;=3,"Emerging", IF(customers[[#This Row],[Years of Loyalty]]&lt;3,"New"))))</f>
        <v>New</v>
      </c>
    </row>
    <row r="424" spans="1:15" x14ac:dyDescent="0.25">
      <c r="A424" t="s">
        <v>283</v>
      </c>
      <c r="B424" t="s">
        <v>284</v>
      </c>
      <c r="C424" t="s">
        <v>17</v>
      </c>
      <c r="D424">
        <v>29</v>
      </c>
      <c r="E424" t="str">
        <f>IF(customers[[#This Row],[Age]]&gt;=61,"Boomer",IF(customers[[#This Row],[Age]]&gt;=44,"Gen X",IF(customers[[#This Row],[Age]]&gt;=28,"Millenials",IF(customers[[#This Row],[Age]]&lt;28,"Gen Z"))))</f>
        <v>Millenials</v>
      </c>
      <c r="F424" t="s">
        <v>12</v>
      </c>
      <c r="G424" t="s">
        <v>23</v>
      </c>
      <c r="H424">
        <v>199917</v>
      </c>
      <c r="I424" t="str">
        <f>IF(customers[[#This Row],[Income]]&lt;=30000, "Low", IF(customers[[#This Row],[Income]]&lt;=50000,"Medium", IF(customers[[#This Row],[Income]]&lt;=100000,"High","Premium")))</f>
        <v>Premium</v>
      </c>
      <c r="J424" t="s">
        <v>14</v>
      </c>
      <c r="K424" s="1">
        <v>45498</v>
      </c>
      <c r="L424" s="1">
        <f t="shared" ca="1" si="6"/>
        <v>45908</v>
      </c>
      <c r="M424">
        <f ca="1">DATEDIF(customers[[#This Row],[Join_Date]],customers[[#This Row],[Today]],"Y")</f>
        <v>1</v>
      </c>
      <c r="N424">
        <f ca="1">DATEDIF(customers[[#This Row],[Join_Date]], customers[[#This Row],[Today]], "D")</f>
        <v>410</v>
      </c>
      <c r="O424" s="7" t="str">
        <f ca="1">IF(customers[[#This Row],[Years of Loyalty]]&gt;=8, "Loyal", IF(customers[[#This Row],[Years of Loyalty]]=7,"Legacy", IF(customers[[#This Row],[Years of Loyalty]]&gt;=3,"Emerging", IF(customers[[#This Row],[Years of Loyalty]]&lt;3,"New"))))</f>
        <v>New</v>
      </c>
    </row>
    <row r="425" spans="1:15" x14ac:dyDescent="0.25">
      <c r="A425" t="s">
        <v>295</v>
      </c>
      <c r="B425" t="s">
        <v>296</v>
      </c>
      <c r="C425" t="s">
        <v>11</v>
      </c>
      <c r="D425">
        <v>74</v>
      </c>
      <c r="E425" t="str">
        <f>IF(customers[[#This Row],[Age]]&gt;=61,"Boomer",IF(customers[[#This Row],[Age]]&gt;=44,"Gen X",IF(customers[[#This Row],[Age]]&gt;=28,"Millenials",IF(customers[[#This Row],[Age]]&lt;28,"Gen Z"))))</f>
        <v>Boomer</v>
      </c>
      <c r="F425" t="s">
        <v>34</v>
      </c>
      <c r="G425" t="s">
        <v>31</v>
      </c>
      <c r="H425">
        <v>148232</v>
      </c>
      <c r="I425" t="str">
        <f>IF(customers[[#This Row],[Income]]&lt;=30000, "Low", IF(customers[[#This Row],[Income]]&lt;=50000,"Medium", IF(customers[[#This Row],[Income]]&lt;=100000,"High","Premium")))</f>
        <v>Premium</v>
      </c>
      <c r="J425" t="s">
        <v>20</v>
      </c>
      <c r="K425" s="1">
        <v>45439</v>
      </c>
      <c r="L425" s="1">
        <f t="shared" ca="1" si="6"/>
        <v>45908</v>
      </c>
      <c r="M425">
        <f ca="1">DATEDIF(customers[[#This Row],[Join_Date]],customers[[#This Row],[Today]],"Y")</f>
        <v>1</v>
      </c>
      <c r="N425">
        <f ca="1">DATEDIF(customers[[#This Row],[Join_Date]], customers[[#This Row],[Today]], "D")</f>
        <v>469</v>
      </c>
      <c r="O425" s="7" t="str">
        <f ca="1">IF(customers[[#This Row],[Years of Loyalty]]&gt;=8, "Loyal", IF(customers[[#This Row],[Years of Loyalty]]=7,"Legacy", IF(customers[[#This Row],[Years of Loyalty]]&gt;=3,"Emerging", IF(customers[[#This Row],[Years of Loyalty]]&lt;3,"New"))))</f>
        <v>New</v>
      </c>
    </row>
    <row r="426" spans="1:15" x14ac:dyDescent="0.25">
      <c r="A426" t="s">
        <v>333</v>
      </c>
      <c r="B426" t="s">
        <v>334</v>
      </c>
      <c r="C426" t="s">
        <v>11</v>
      </c>
      <c r="D426">
        <v>50</v>
      </c>
      <c r="E426" t="str">
        <f>IF(customers[[#This Row],[Age]]&gt;=61,"Boomer",IF(customers[[#This Row],[Age]]&gt;=44,"Gen X",IF(customers[[#This Row],[Age]]&gt;=28,"Millenials",IF(customers[[#This Row],[Age]]&lt;28,"Gen Z"))))</f>
        <v>Gen X</v>
      </c>
      <c r="F426" t="s">
        <v>12</v>
      </c>
      <c r="G426" t="s">
        <v>23</v>
      </c>
      <c r="H426">
        <v>103807</v>
      </c>
      <c r="I426" t="str">
        <f>IF(customers[[#This Row],[Income]]&lt;=30000, "Low", IF(customers[[#This Row],[Income]]&lt;=50000,"Medium", IF(customers[[#This Row],[Income]]&lt;=100000,"High","Premium")))</f>
        <v>Premium</v>
      </c>
      <c r="J426" t="s">
        <v>14</v>
      </c>
      <c r="K426" s="1">
        <v>45264</v>
      </c>
      <c r="L426" s="1">
        <f t="shared" ca="1" si="6"/>
        <v>45908</v>
      </c>
      <c r="M426">
        <f ca="1">DATEDIF(customers[[#This Row],[Join_Date]],customers[[#This Row],[Today]],"Y")</f>
        <v>1</v>
      </c>
      <c r="N426">
        <f ca="1">DATEDIF(customers[[#This Row],[Join_Date]], customers[[#This Row],[Today]], "D")</f>
        <v>644</v>
      </c>
      <c r="O426" s="7" t="str">
        <f ca="1">IF(customers[[#This Row],[Years of Loyalty]]&gt;=8, "Loyal", IF(customers[[#This Row],[Years of Loyalty]]=7,"Legacy", IF(customers[[#This Row],[Years of Loyalty]]&gt;=3,"Emerging", IF(customers[[#This Row],[Years of Loyalty]]&lt;3,"New"))))</f>
        <v>New</v>
      </c>
    </row>
    <row r="427" spans="1:15" x14ac:dyDescent="0.25">
      <c r="A427" t="s">
        <v>353</v>
      </c>
      <c r="B427" t="s">
        <v>354</v>
      </c>
      <c r="C427" t="s">
        <v>17</v>
      </c>
      <c r="D427">
        <v>48</v>
      </c>
      <c r="E427" t="str">
        <f>IF(customers[[#This Row],[Age]]&gt;=61,"Boomer",IF(customers[[#This Row],[Age]]&gt;=44,"Gen X",IF(customers[[#This Row],[Age]]&gt;=28,"Millenials",IF(customers[[#This Row],[Age]]&lt;28,"Gen Z"))))</f>
        <v>Gen X</v>
      </c>
      <c r="F427" t="s">
        <v>18</v>
      </c>
      <c r="G427" t="s">
        <v>27</v>
      </c>
      <c r="H427">
        <v>87889</v>
      </c>
      <c r="I427" t="str">
        <f>IF(customers[[#This Row],[Income]]&lt;=30000, "Low", IF(customers[[#This Row],[Income]]&lt;=50000,"Medium", IF(customers[[#This Row],[Income]]&lt;=100000,"High","Premium")))</f>
        <v>High</v>
      </c>
      <c r="J427" t="s">
        <v>14</v>
      </c>
      <c r="K427" s="1">
        <v>45172</v>
      </c>
      <c r="L427" s="1">
        <f t="shared" ca="1" si="6"/>
        <v>45908</v>
      </c>
      <c r="M427">
        <f ca="1">DATEDIF(customers[[#This Row],[Join_Date]],customers[[#This Row],[Today]],"Y")</f>
        <v>2</v>
      </c>
      <c r="N427">
        <f ca="1">DATEDIF(customers[[#This Row],[Join_Date]], customers[[#This Row],[Today]], "D")</f>
        <v>736</v>
      </c>
      <c r="O427" s="7" t="str">
        <f ca="1">IF(customers[[#This Row],[Years of Loyalty]]&gt;=8, "Loyal", IF(customers[[#This Row],[Years of Loyalty]]=7,"Legacy", IF(customers[[#This Row],[Years of Loyalty]]&gt;=3,"Emerging", IF(customers[[#This Row],[Years of Loyalty]]&lt;3,"New"))))</f>
        <v>New</v>
      </c>
    </row>
    <row r="428" spans="1:15" x14ac:dyDescent="0.25">
      <c r="A428" t="s">
        <v>357</v>
      </c>
      <c r="B428" t="s">
        <v>358</v>
      </c>
      <c r="C428" t="s">
        <v>17</v>
      </c>
      <c r="D428">
        <v>36</v>
      </c>
      <c r="E428" t="str">
        <f>IF(customers[[#This Row],[Age]]&gt;=61,"Boomer",IF(customers[[#This Row],[Age]]&gt;=44,"Gen X",IF(customers[[#This Row],[Age]]&gt;=28,"Millenials",IF(customers[[#This Row],[Age]]&lt;28,"Gen Z"))))</f>
        <v>Millenials</v>
      </c>
      <c r="F428" t="s">
        <v>30</v>
      </c>
      <c r="G428" t="s">
        <v>37</v>
      </c>
      <c r="H428">
        <v>188639</v>
      </c>
      <c r="I428" t="str">
        <f>IF(customers[[#This Row],[Income]]&lt;=30000, "Low", IF(customers[[#This Row],[Income]]&lt;=50000,"Medium", IF(customers[[#This Row],[Income]]&lt;=100000,"High","Premium")))</f>
        <v>Premium</v>
      </c>
      <c r="J428" t="s">
        <v>14</v>
      </c>
      <c r="K428" s="1">
        <v>45492</v>
      </c>
      <c r="L428" s="1">
        <f t="shared" ca="1" si="6"/>
        <v>45908</v>
      </c>
      <c r="M428">
        <f ca="1">DATEDIF(customers[[#This Row],[Join_Date]],customers[[#This Row],[Today]],"Y")</f>
        <v>1</v>
      </c>
      <c r="N428">
        <f ca="1">DATEDIF(customers[[#This Row],[Join_Date]], customers[[#This Row],[Today]], "D")</f>
        <v>416</v>
      </c>
      <c r="O428" s="7" t="str">
        <f ca="1">IF(customers[[#This Row],[Years of Loyalty]]&gt;=8, "Loyal", IF(customers[[#This Row],[Years of Loyalty]]=7,"Legacy", IF(customers[[#This Row],[Years of Loyalty]]&gt;=3,"Emerging", IF(customers[[#This Row],[Years of Loyalty]]&lt;3,"New"))))</f>
        <v>New</v>
      </c>
    </row>
    <row r="429" spans="1:15" x14ac:dyDescent="0.25">
      <c r="A429" t="s">
        <v>393</v>
      </c>
      <c r="B429" t="s">
        <v>394</v>
      </c>
      <c r="C429" t="s">
        <v>11</v>
      </c>
      <c r="D429">
        <v>29</v>
      </c>
      <c r="E429" t="str">
        <f>IF(customers[[#This Row],[Age]]&gt;=61,"Boomer",IF(customers[[#This Row],[Age]]&gt;=44,"Gen X",IF(customers[[#This Row],[Age]]&gt;=28,"Millenials",IF(customers[[#This Row],[Age]]&lt;28,"Gen Z"))))</f>
        <v>Millenials</v>
      </c>
      <c r="F429" t="s">
        <v>18</v>
      </c>
      <c r="G429" t="s">
        <v>31</v>
      </c>
      <c r="H429">
        <v>31745</v>
      </c>
      <c r="I429" t="str">
        <f>IF(customers[[#This Row],[Income]]&lt;=30000, "Low", IF(customers[[#This Row],[Income]]&lt;=50000,"Medium", IF(customers[[#This Row],[Income]]&lt;=100000,"High","Premium")))</f>
        <v>Medium</v>
      </c>
      <c r="J429" t="s">
        <v>14</v>
      </c>
      <c r="K429" s="1">
        <v>45422</v>
      </c>
      <c r="L429" s="1">
        <f t="shared" ca="1" si="6"/>
        <v>45908</v>
      </c>
      <c r="M429">
        <f ca="1">DATEDIF(customers[[#This Row],[Join_Date]],customers[[#This Row],[Today]],"Y")</f>
        <v>1</v>
      </c>
      <c r="N429">
        <f ca="1">DATEDIF(customers[[#This Row],[Join_Date]], customers[[#This Row],[Today]], "D")</f>
        <v>486</v>
      </c>
      <c r="O429" s="7" t="str">
        <f ca="1">IF(customers[[#This Row],[Years of Loyalty]]&gt;=8, "Loyal", IF(customers[[#This Row],[Years of Loyalty]]=7,"Legacy", IF(customers[[#This Row],[Years of Loyalty]]&gt;=3,"Emerging", IF(customers[[#This Row],[Years of Loyalty]]&lt;3,"New"))))</f>
        <v>New</v>
      </c>
    </row>
    <row r="430" spans="1:15" x14ac:dyDescent="0.25">
      <c r="A430" t="s">
        <v>399</v>
      </c>
      <c r="B430" t="s">
        <v>400</v>
      </c>
      <c r="C430" t="s">
        <v>11</v>
      </c>
      <c r="D430">
        <v>50</v>
      </c>
      <c r="E430" t="str">
        <f>IF(customers[[#This Row],[Age]]&gt;=61,"Boomer",IF(customers[[#This Row],[Age]]&gt;=44,"Gen X",IF(customers[[#This Row],[Age]]&gt;=28,"Millenials",IF(customers[[#This Row],[Age]]&lt;28,"Gen Z"))))</f>
        <v>Gen X</v>
      </c>
      <c r="F430" t="s">
        <v>18</v>
      </c>
      <c r="G430" t="s">
        <v>23</v>
      </c>
      <c r="H430">
        <v>143395</v>
      </c>
      <c r="I430" t="str">
        <f>IF(customers[[#This Row],[Income]]&lt;=30000, "Low", IF(customers[[#This Row],[Income]]&lt;=50000,"Medium", IF(customers[[#This Row],[Income]]&lt;=100000,"High","Premium")))</f>
        <v>Premium</v>
      </c>
      <c r="J430" t="s">
        <v>20</v>
      </c>
      <c r="K430" s="1">
        <v>45211</v>
      </c>
      <c r="L430" s="1">
        <f t="shared" ca="1" si="6"/>
        <v>45908</v>
      </c>
      <c r="M430">
        <f ca="1">DATEDIF(customers[[#This Row],[Join_Date]],customers[[#This Row],[Today]],"Y")</f>
        <v>1</v>
      </c>
      <c r="N430">
        <f ca="1">DATEDIF(customers[[#This Row],[Join_Date]], customers[[#This Row],[Today]], "D")</f>
        <v>697</v>
      </c>
      <c r="O430" s="7" t="str">
        <f ca="1">IF(customers[[#This Row],[Years of Loyalty]]&gt;=8, "Loyal", IF(customers[[#This Row],[Years of Loyalty]]=7,"Legacy", IF(customers[[#This Row],[Years of Loyalty]]&gt;=3,"Emerging", IF(customers[[#This Row],[Years of Loyalty]]&lt;3,"New"))))</f>
        <v>New</v>
      </c>
    </row>
    <row r="431" spans="1:15" x14ac:dyDescent="0.25">
      <c r="A431" t="s">
        <v>411</v>
      </c>
      <c r="B431" t="s">
        <v>412</v>
      </c>
      <c r="C431" t="s">
        <v>11</v>
      </c>
      <c r="D431">
        <v>20</v>
      </c>
      <c r="E431" t="str">
        <f>IF(customers[[#This Row],[Age]]&gt;=61,"Boomer",IF(customers[[#This Row],[Age]]&gt;=44,"Gen X",IF(customers[[#This Row],[Age]]&gt;=28,"Millenials",IF(customers[[#This Row],[Age]]&lt;28,"Gen Z"))))</f>
        <v>Gen Z</v>
      </c>
      <c r="F431" t="s">
        <v>18</v>
      </c>
      <c r="G431" t="s">
        <v>27</v>
      </c>
      <c r="H431">
        <v>95932</v>
      </c>
      <c r="I431" t="str">
        <f>IF(customers[[#This Row],[Income]]&lt;=30000, "Low", IF(customers[[#This Row],[Income]]&lt;=50000,"Medium", IF(customers[[#This Row],[Income]]&lt;=100000,"High","Premium")))</f>
        <v>High</v>
      </c>
      <c r="J431" t="s">
        <v>14</v>
      </c>
      <c r="K431" s="1">
        <v>45446</v>
      </c>
      <c r="L431" s="1">
        <f t="shared" ca="1" si="6"/>
        <v>45908</v>
      </c>
      <c r="M431">
        <f ca="1">DATEDIF(customers[[#This Row],[Join_Date]],customers[[#This Row],[Today]],"Y")</f>
        <v>1</v>
      </c>
      <c r="N431">
        <f ca="1">DATEDIF(customers[[#This Row],[Join_Date]], customers[[#This Row],[Today]], "D")</f>
        <v>462</v>
      </c>
      <c r="O431" s="7" t="str">
        <f ca="1">IF(customers[[#This Row],[Years of Loyalty]]&gt;=8, "Loyal", IF(customers[[#This Row],[Years of Loyalty]]=7,"Legacy", IF(customers[[#This Row],[Years of Loyalty]]&gt;=3,"Emerging", IF(customers[[#This Row],[Years of Loyalty]]&lt;3,"New"))))</f>
        <v>New</v>
      </c>
    </row>
    <row r="432" spans="1:15" x14ac:dyDescent="0.25">
      <c r="A432" t="s">
        <v>423</v>
      </c>
      <c r="B432" t="s">
        <v>424</v>
      </c>
      <c r="C432" t="s">
        <v>11</v>
      </c>
      <c r="D432">
        <v>61</v>
      </c>
      <c r="E432" t="str">
        <f>IF(customers[[#This Row],[Age]]&gt;=61,"Boomer",IF(customers[[#This Row],[Age]]&gt;=44,"Gen X",IF(customers[[#This Row],[Age]]&gt;=28,"Millenials",IF(customers[[#This Row],[Age]]&lt;28,"Gen Z"))))</f>
        <v>Boomer</v>
      </c>
      <c r="F432" t="s">
        <v>12</v>
      </c>
      <c r="G432" t="s">
        <v>19</v>
      </c>
      <c r="H432">
        <v>42042</v>
      </c>
      <c r="I432" t="str">
        <f>IF(customers[[#This Row],[Income]]&lt;=30000, "Low", IF(customers[[#This Row],[Income]]&lt;=50000,"Medium", IF(customers[[#This Row],[Income]]&lt;=100000,"High","Premium")))</f>
        <v>Medium</v>
      </c>
      <c r="J432" t="s">
        <v>14</v>
      </c>
      <c r="K432" s="1">
        <v>45365</v>
      </c>
      <c r="L432" s="1">
        <f t="shared" ca="1" si="6"/>
        <v>45908</v>
      </c>
      <c r="M432">
        <f ca="1">DATEDIF(customers[[#This Row],[Join_Date]],customers[[#This Row],[Today]],"Y")</f>
        <v>1</v>
      </c>
      <c r="N432">
        <f ca="1">DATEDIF(customers[[#This Row],[Join_Date]], customers[[#This Row],[Today]], "D")</f>
        <v>543</v>
      </c>
      <c r="O432" s="7" t="str">
        <f ca="1">IF(customers[[#This Row],[Years of Loyalty]]&gt;=8, "Loyal", IF(customers[[#This Row],[Years of Loyalty]]=7,"Legacy", IF(customers[[#This Row],[Years of Loyalty]]&gt;=3,"Emerging", IF(customers[[#This Row],[Years of Loyalty]]&lt;3,"New"))))</f>
        <v>New</v>
      </c>
    </row>
    <row r="433" spans="1:15" x14ac:dyDescent="0.25">
      <c r="A433" t="s">
        <v>429</v>
      </c>
      <c r="B433" t="s">
        <v>430</v>
      </c>
      <c r="C433" t="s">
        <v>11</v>
      </c>
      <c r="D433">
        <v>29</v>
      </c>
      <c r="E433" t="str">
        <f>IF(customers[[#This Row],[Age]]&gt;=61,"Boomer",IF(customers[[#This Row],[Age]]&gt;=44,"Gen X",IF(customers[[#This Row],[Age]]&gt;=28,"Millenials",IF(customers[[#This Row],[Age]]&lt;28,"Gen Z"))))</f>
        <v>Millenials</v>
      </c>
      <c r="F433" t="s">
        <v>18</v>
      </c>
      <c r="G433" t="s">
        <v>37</v>
      </c>
      <c r="H433">
        <v>117883</v>
      </c>
      <c r="I433" t="str">
        <f>IF(customers[[#This Row],[Income]]&lt;=30000, "Low", IF(customers[[#This Row],[Income]]&lt;=50000,"Medium", IF(customers[[#This Row],[Income]]&lt;=100000,"High","Premium")))</f>
        <v>Premium</v>
      </c>
      <c r="J433" t="s">
        <v>14</v>
      </c>
      <c r="K433" s="1">
        <v>45525</v>
      </c>
      <c r="L433" s="1">
        <f t="shared" ca="1" si="6"/>
        <v>45908</v>
      </c>
      <c r="M433">
        <f ca="1">DATEDIF(customers[[#This Row],[Join_Date]],customers[[#This Row],[Today]],"Y")</f>
        <v>1</v>
      </c>
      <c r="N433">
        <f ca="1">DATEDIF(customers[[#This Row],[Join_Date]], customers[[#This Row],[Today]], "D")</f>
        <v>383</v>
      </c>
      <c r="O433" s="7" t="str">
        <f ca="1">IF(customers[[#This Row],[Years of Loyalty]]&gt;=8, "Loyal", IF(customers[[#This Row],[Years of Loyalty]]=7,"Legacy", IF(customers[[#This Row],[Years of Loyalty]]&gt;=3,"Emerging", IF(customers[[#This Row],[Years of Loyalty]]&lt;3,"New"))))</f>
        <v>New</v>
      </c>
    </row>
    <row r="434" spans="1:15" x14ac:dyDescent="0.25">
      <c r="A434" t="s">
        <v>463</v>
      </c>
      <c r="B434" t="s">
        <v>464</v>
      </c>
      <c r="C434" t="s">
        <v>11</v>
      </c>
      <c r="D434">
        <v>58</v>
      </c>
      <c r="E434" t="str">
        <f>IF(customers[[#This Row],[Age]]&gt;=61,"Boomer",IF(customers[[#This Row],[Age]]&gt;=44,"Gen X",IF(customers[[#This Row],[Age]]&gt;=28,"Millenials",IF(customers[[#This Row],[Age]]&lt;28,"Gen Z"))))</f>
        <v>Gen X</v>
      </c>
      <c r="F434" t="s">
        <v>12</v>
      </c>
      <c r="G434" t="s">
        <v>37</v>
      </c>
      <c r="H434">
        <v>102711</v>
      </c>
      <c r="I434" t="str">
        <f>IF(customers[[#This Row],[Income]]&lt;=30000, "Low", IF(customers[[#This Row],[Income]]&lt;=50000,"Medium", IF(customers[[#This Row],[Income]]&lt;=100000,"High","Premium")))</f>
        <v>Premium</v>
      </c>
      <c r="J434" t="s">
        <v>14</v>
      </c>
      <c r="K434" s="1">
        <v>45427</v>
      </c>
      <c r="L434" s="1">
        <f t="shared" ca="1" si="6"/>
        <v>45908</v>
      </c>
      <c r="M434">
        <f ca="1">DATEDIF(customers[[#This Row],[Join_Date]],customers[[#This Row],[Today]],"Y")</f>
        <v>1</v>
      </c>
      <c r="N434">
        <f ca="1">DATEDIF(customers[[#This Row],[Join_Date]], customers[[#This Row],[Today]], "D")</f>
        <v>481</v>
      </c>
      <c r="O434" s="7" t="str">
        <f ca="1">IF(customers[[#This Row],[Years of Loyalty]]&gt;=8, "Loyal", IF(customers[[#This Row],[Years of Loyalty]]=7,"Legacy", IF(customers[[#This Row],[Years of Loyalty]]&gt;=3,"Emerging", IF(customers[[#This Row],[Years of Loyalty]]&lt;3,"New"))))</f>
        <v>New</v>
      </c>
    </row>
    <row r="435" spans="1:15" x14ac:dyDescent="0.25">
      <c r="A435" t="s">
        <v>467</v>
      </c>
      <c r="B435" t="s">
        <v>468</v>
      </c>
      <c r="C435" t="s">
        <v>11</v>
      </c>
      <c r="D435">
        <v>21</v>
      </c>
      <c r="E435" t="str">
        <f>IF(customers[[#This Row],[Age]]&gt;=61,"Boomer",IF(customers[[#This Row],[Age]]&gt;=44,"Gen X",IF(customers[[#This Row],[Age]]&gt;=28,"Millenials",IF(customers[[#This Row],[Age]]&lt;28,"Gen Z"))))</f>
        <v>Gen Z</v>
      </c>
      <c r="F435" t="s">
        <v>18</v>
      </c>
      <c r="G435" t="s">
        <v>27</v>
      </c>
      <c r="H435">
        <v>189230</v>
      </c>
      <c r="I435" t="str">
        <f>IF(customers[[#This Row],[Income]]&lt;=30000, "Low", IF(customers[[#This Row],[Income]]&lt;=50000,"Medium", IF(customers[[#This Row],[Income]]&lt;=100000,"High","Premium")))</f>
        <v>Premium</v>
      </c>
      <c r="J435" t="s">
        <v>14</v>
      </c>
      <c r="K435" s="1">
        <v>45495</v>
      </c>
      <c r="L435" s="1">
        <f t="shared" ca="1" si="6"/>
        <v>45908</v>
      </c>
      <c r="M435">
        <f ca="1">DATEDIF(customers[[#This Row],[Join_Date]],customers[[#This Row],[Today]],"Y")</f>
        <v>1</v>
      </c>
      <c r="N435">
        <f ca="1">DATEDIF(customers[[#This Row],[Join_Date]], customers[[#This Row],[Today]], "D")</f>
        <v>413</v>
      </c>
      <c r="O435" s="7" t="str">
        <f ca="1">IF(customers[[#This Row],[Years of Loyalty]]&gt;=8, "Loyal", IF(customers[[#This Row],[Years of Loyalty]]=7,"Legacy", IF(customers[[#This Row],[Years of Loyalty]]&gt;=3,"Emerging", IF(customers[[#This Row],[Years of Loyalty]]&lt;3,"New"))))</f>
        <v>New</v>
      </c>
    </row>
    <row r="436" spans="1:15" x14ac:dyDescent="0.25">
      <c r="A436" t="s">
        <v>475</v>
      </c>
      <c r="B436" t="s">
        <v>476</v>
      </c>
      <c r="C436" t="s">
        <v>17</v>
      </c>
      <c r="D436">
        <v>28</v>
      </c>
      <c r="E436" t="str">
        <f>IF(customers[[#This Row],[Age]]&gt;=61,"Boomer",IF(customers[[#This Row],[Age]]&gt;=44,"Gen X",IF(customers[[#This Row],[Age]]&gt;=28,"Millenials",IF(customers[[#This Row],[Age]]&lt;28,"Gen Z"))))</f>
        <v>Millenials</v>
      </c>
      <c r="F436" t="s">
        <v>34</v>
      </c>
      <c r="G436" t="s">
        <v>23</v>
      </c>
      <c r="H436">
        <v>41563</v>
      </c>
      <c r="I436" t="str">
        <f>IF(customers[[#This Row],[Income]]&lt;=30000, "Low", IF(customers[[#This Row],[Income]]&lt;=50000,"Medium", IF(customers[[#This Row],[Income]]&lt;=100000,"High","Premium")))</f>
        <v>Medium</v>
      </c>
      <c r="J436" t="s">
        <v>14</v>
      </c>
      <c r="K436" s="1">
        <v>45387</v>
      </c>
      <c r="L436" s="1">
        <f t="shared" ca="1" si="6"/>
        <v>45908</v>
      </c>
      <c r="M436">
        <f ca="1">DATEDIF(customers[[#This Row],[Join_Date]],customers[[#This Row],[Today]],"Y")</f>
        <v>1</v>
      </c>
      <c r="N436">
        <f ca="1">DATEDIF(customers[[#This Row],[Join_Date]], customers[[#This Row],[Today]], "D")</f>
        <v>521</v>
      </c>
      <c r="O436" s="7" t="str">
        <f ca="1">IF(customers[[#This Row],[Years of Loyalty]]&gt;=8, "Loyal", IF(customers[[#This Row],[Years of Loyalty]]=7,"Legacy", IF(customers[[#This Row],[Years of Loyalty]]&gt;=3,"Emerging", IF(customers[[#This Row],[Years of Loyalty]]&lt;3,"New"))))</f>
        <v>New</v>
      </c>
    </row>
    <row r="437" spans="1:15" x14ac:dyDescent="0.25">
      <c r="A437" t="s">
        <v>505</v>
      </c>
      <c r="B437" t="s">
        <v>506</v>
      </c>
      <c r="C437" t="s">
        <v>17</v>
      </c>
      <c r="D437">
        <v>65</v>
      </c>
      <c r="E437" t="str">
        <f>IF(customers[[#This Row],[Age]]&gt;=61,"Boomer",IF(customers[[#This Row],[Age]]&gt;=44,"Gen X",IF(customers[[#This Row],[Age]]&gt;=28,"Millenials",IF(customers[[#This Row],[Age]]&lt;28,"Gen Z"))))</f>
        <v>Boomer</v>
      </c>
      <c r="F437" t="s">
        <v>18</v>
      </c>
      <c r="G437" t="s">
        <v>23</v>
      </c>
      <c r="H437">
        <v>166323</v>
      </c>
      <c r="I437" t="str">
        <f>IF(customers[[#This Row],[Income]]&lt;=30000, "Low", IF(customers[[#This Row],[Income]]&lt;=50000,"Medium", IF(customers[[#This Row],[Income]]&lt;=100000,"High","Premium")))</f>
        <v>Premium</v>
      </c>
      <c r="J437" t="s">
        <v>14</v>
      </c>
      <c r="K437" s="1">
        <v>45420</v>
      </c>
      <c r="L437" s="1">
        <f t="shared" ca="1" si="6"/>
        <v>45908</v>
      </c>
      <c r="M437">
        <f ca="1">DATEDIF(customers[[#This Row],[Join_Date]],customers[[#This Row],[Today]],"Y")</f>
        <v>1</v>
      </c>
      <c r="N437">
        <f ca="1">DATEDIF(customers[[#This Row],[Join_Date]], customers[[#This Row],[Today]], "D")</f>
        <v>488</v>
      </c>
      <c r="O437" s="7" t="str">
        <f ca="1">IF(customers[[#This Row],[Years of Loyalty]]&gt;=8, "Loyal", IF(customers[[#This Row],[Years of Loyalty]]=7,"Legacy", IF(customers[[#This Row],[Years of Loyalty]]&gt;=3,"Emerging", IF(customers[[#This Row],[Years of Loyalty]]&lt;3,"New"))))</f>
        <v>New</v>
      </c>
    </row>
    <row r="438" spans="1:15" x14ac:dyDescent="0.25">
      <c r="A438" t="s">
        <v>519</v>
      </c>
      <c r="B438" t="s">
        <v>520</v>
      </c>
      <c r="C438" t="s">
        <v>11</v>
      </c>
      <c r="D438">
        <v>40</v>
      </c>
      <c r="E438" t="str">
        <f>IF(customers[[#This Row],[Age]]&gt;=61,"Boomer",IF(customers[[#This Row],[Age]]&gt;=44,"Gen X",IF(customers[[#This Row],[Age]]&gt;=28,"Millenials",IF(customers[[#This Row],[Age]]&lt;28,"Gen Z"))))</f>
        <v>Millenials</v>
      </c>
      <c r="F438" t="s">
        <v>12</v>
      </c>
      <c r="G438" t="s">
        <v>13</v>
      </c>
      <c r="H438">
        <v>99083</v>
      </c>
      <c r="I438" t="str">
        <f>IF(customers[[#This Row],[Income]]&lt;=30000, "Low", IF(customers[[#This Row],[Income]]&lt;=50000,"Medium", IF(customers[[#This Row],[Income]]&lt;=100000,"High","Premium")))</f>
        <v>High</v>
      </c>
      <c r="J438" t="s">
        <v>20</v>
      </c>
      <c r="K438" s="1">
        <v>45179</v>
      </c>
      <c r="L438" s="1">
        <f t="shared" ca="1" si="6"/>
        <v>45908</v>
      </c>
      <c r="M438">
        <f ca="1">DATEDIF(customers[[#This Row],[Join_Date]],customers[[#This Row],[Today]],"Y")</f>
        <v>1</v>
      </c>
      <c r="N438">
        <f ca="1">DATEDIF(customers[[#This Row],[Join_Date]], customers[[#This Row],[Today]], "D")</f>
        <v>729</v>
      </c>
      <c r="O438" s="7" t="str">
        <f ca="1">IF(customers[[#This Row],[Years of Loyalty]]&gt;=8, "Loyal", IF(customers[[#This Row],[Years of Loyalty]]=7,"Legacy", IF(customers[[#This Row],[Years of Loyalty]]&gt;=3,"Emerging", IF(customers[[#This Row],[Years of Loyalty]]&lt;3,"New"))))</f>
        <v>New</v>
      </c>
    </row>
    <row r="439" spans="1:15" x14ac:dyDescent="0.25">
      <c r="A439" t="s">
        <v>525</v>
      </c>
      <c r="B439" t="s">
        <v>526</v>
      </c>
      <c r="C439" t="s">
        <v>17</v>
      </c>
      <c r="D439">
        <v>29</v>
      </c>
      <c r="E439" t="str">
        <f>IF(customers[[#This Row],[Age]]&gt;=61,"Boomer",IF(customers[[#This Row],[Age]]&gt;=44,"Gen X",IF(customers[[#This Row],[Age]]&gt;=28,"Millenials",IF(customers[[#This Row],[Age]]&lt;28,"Gen Z"))))</f>
        <v>Millenials</v>
      </c>
      <c r="F439" t="s">
        <v>12</v>
      </c>
      <c r="G439" t="s">
        <v>23</v>
      </c>
      <c r="H439">
        <v>124101</v>
      </c>
      <c r="I439" t="str">
        <f>IF(customers[[#This Row],[Income]]&lt;=30000, "Low", IF(customers[[#This Row],[Income]]&lt;=50000,"Medium", IF(customers[[#This Row],[Income]]&lt;=100000,"High","Premium")))</f>
        <v>Premium</v>
      </c>
      <c r="J439" t="s">
        <v>20</v>
      </c>
      <c r="K439" s="1">
        <v>45422</v>
      </c>
      <c r="L439" s="1">
        <f t="shared" ca="1" si="6"/>
        <v>45908</v>
      </c>
      <c r="M439">
        <f ca="1">DATEDIF(customers[[#This Row],[Join_Date]],customers[[#This Row],[Today]],"Y")</f>
        <v>1</v>
      </c>
      <c r="N439">
        <f ca="1">DATEDIF(customers[[#This Row],[Join_Date]], customers[[#This Row],[Today]], "D")</f>
        <v>486</v>
      </c>
      <c r="O439" s="7" t="str">
        <f ca="1">IF(customers[[#This Row],[Years of Loyalty]]&gt;=8, "Loyal", IF(customers[[#This Row],[Years of Loyalty]]=7,"Legacy", IF(customers[[#This Row],[Years of Loyalty]]&gt;=3,"Emerging", IF(customers[[#This Row],[Years of Loyalty]]&lt;3,"New"))))</f>
        <v>New</v>
      </c>
    </row>
    <row r="440" spans="1:15" x14ac:dyDescent="0.25">
      <c r="A440" t="s">
        <v>547</v>
      </c>
      <c r="B440" t="s">
        <v>548</v>
      </c>
      <c r="C440" t="s">
        <v>17</v>
      </c>
      <c r="D440">
        <v>37</v>
      </c>
      <c r="E440" t="str">
        <f>IF(customers[[#This Row],[Age]]&gt;=61,"Boomer",IF(customers[[#This Row],[Age]]&gt;=44,"Gen X",IF(customers[[#This Row],[Age]]&gt;=28,"Millenials",IF(customers[[#This Row],[Age]]&lt;28,"Gen Z"))))</f>
        <v>Millenials</v>
      </c>
      <c r="F440" t="s">
        <v>18</v>
      </c>
      <c r="G440" t="s">
        <v>23</v>
      </c>
      <c r="H440">
        <v>177661</v>
      </c>
      <c r="I440" t="str">
        <f>IF(customers[[#This Row],[Income]]&lt;=30000, "Low", IF(customers[[#This Row],[Income]]&lt;=50000,"Medium", IF(customers[[#This Row],[Income]]&lt;=100000,"High","Premium")))</f>
        <v>Premium</v>
      </c>
      <c r="J440" t="s">
        <v>14</v>
      </c>
      <c r="K440" s="1">
        <v>45516</v>
      </c>
      <c r="L440" s="1">
        <f t="shared" ca="1" si="6"/>
        <v>45908</v>
      </c>
      <c r="M440">
        <f ca="1">DATEDIF(customers[[#This Row],[Join_Date]],customers[[#This Row],[Today]],"Y")</f>
        <v>1</v>
      </c>
      <c r="N440">
        <f ca="1">DATEDIF(customers[[#This Row],[Join_Date]], customers[[#This Row],[Today]], "D")</f>
        <v>392</v>
      </c>
      <c r="O440" s="7" t="str">
        <f ca="1">IF(customers[[#This Row],[Years of Loyalty]]&gt;=8, "Loyal", IF(customers[[#This Row],[Years of Loyalty]]=7,"Legacy", IF(customers[[#This Row],[Years of Loyalty]]&gt;=3,"Emerging", IF(customers[[#This Row],[Years of Loyalty]]&lt;3,"New"))))</f>
        <v>New</v>
      </c>
    </row>
    <row r="441" spans="1:15" x14ac:dyDescent="0.25">
      <c r="A441" t="s">
        <v>621</v>
      </c>
      <c r="B441" t="s">
        <v>622</v>
      </c>
      <c r="C441" t="s">
        <v>11</v>
      </c>
      <c r="D441">
        <v>56</v>
      </c>
      <c r="E441" t="str">
        <f>IF(customers[[#This Row],[Age]]&gt;=61,"Boomer",IF(customers[[#This Row],[Age]]&gt;=44,"Gen X",IF(customers[[#This Row],[Age]]&gt;=28,"Millenials",IF(customers[[#This Row],[Age]]&lt;28,"Gen Z"))))</f>
        <v>Gen X</v>
      </c>
      <c r="F441" t="s">
        <v>12</v>
      </c>
      <c r="G441" t="s">
        <v>19</v>
      </c>
      <c r="H441">
        <v>128737</v>
      </c>
      <c r="I441" t="str">
        <f>IF(customers[[#This Row],[Income]]&lt;=30000, "Low", IF(customers[[#This Row],[Income]]&lt;=50000,"Medium", IF(customers[[#This Row],[Income]]&lt;=100000,"High","Premium")))</f>
        <v>Premium</v>
      </c>
      <c r="J441" t="s">
        <v>14</v>
      </c>
      <c r="K441" s="1">
        <v>45200</v>
      </c>
      <c r="L441" s="1">
        <f t="shared" ca="1" si="6"/>
        <v>45908</v>
      </c>
      <c r="M441">
        <f ca="1">DATEDIF(customers[[#This Row],[Join_Date]],customers[[#This Row],[Today]],"Y")</f>
        <v>1</v>
      </c>
      <c r="N441">
        <f ca="1">DATEDIF(customers[[#This Row],[Join_Date]], customers[[#This Row],[Today]], "D")</f>
        <v>708</v>
      </c>
      <c r="O441" s="7" t="str">
        <f ca="1">IF(customers[[#This Row],[Years of Loyalty]]&gt;=8, "Loyal", IF(customers[[#This Row],[Years of Loyalty]]=7,"Legacy", IF(customers[[#This Row],[Years of Loyalty]]&gt;=3,"Emerging", IF(customers[[#This Row],[Years of Loyalty]]&lt;3,"New"))))</f>
        <v>New</v>
      </c>
    </row>
    <row r="442" spans="1:15" x14ac:dyDescent="0.25">
      <c r="A442" t="s">
        <v>623</v>
      </c>
      <c r="B442" t="s">
        <v>624</v>
      </c>
      <c r="C442" t="s">
        <v>17</v>
      </c>
      <c r="D442">
        <v>31</v>
      </c>
      <c r="E442" t="str">
        <f>IF(customers[[#This Row],[Age]]&gt;=61,"Boomer",IF(customers[[#This Row],[Age]]&gt;=44,"Gen X",IF(customers[[#This Row],[Age]]&gt;=28,"Millenials",IF(customers[[#This Row],[Age]]&lt;28,"Gen Z"))))</f>
        <v>Millenials</v>
      </c>
      <c r="F442" t="s">
        <v>34</v>
      </c>
      <c r="G442" t="s">
        <v>31</v>
      </c>
      <c r="H442">
        <v>174470</v>
      </c>
      <c r="I442" t="str">
        <f>IF(customers[[#This Row],[Income]]&lt;=30000, "Low", IF(customers[[#This Row],[Income]]&lt;=50000,"Medium", IF(customers[[#This Row],[Income]]&lt;=100000,"High","Premium")))</f>
        <v>Premium</v>
      </c>
      <c r="J442" t="s">
        <v>14</v>
      </c>
      <c r="K442" s="1">
        <v>45402</v>
      </c>
      <c r="L442" s="1">
        <f t="shared" ca="1" si="6"/>
        <v>45908</v>
      </c>
      <c r="M442">
        <f ca="1">DATEDIF(customers[[#This Row],[Join_Date]],customers[[#This Row],[Today]],"Y")</f>
        <v>1</v>
      </c>
      <c r="N442">
        <f ca="1">DATEDIF(customers[[#This Row],[Join_Date]], customers[[#This Row],[Today]], "D")</f>
        <v>506</v>
      </c>
      <c r="O442" s="7" t="str">
        <f ca="1">IF(customers[[#This Row],[Years of Loyalty]]&gt;=8, "Loyal", IF(customers[[#This Row],[Years of Loyalty]]=7,"Legacy", IF(customers[[#This Row],[Years of Loyalty]]&gt;=3,"Emerging", IF(customers[[#This Row],[Years of Loyalty]]&lt;3,"New"))))</f>
        <v>New</v>
      </c>
    </row>
    <row r="443" spans="1:15" x14ac:dyDescent="0.25">
      <c r="A443" t="s">
        <v>625</v>
      </c>
      <c r="B443" t="s">
        <v>626</v>
      </c>
      <c r="C443" t="s">
        <v>11</v>
      </c>
      <c r="D443">
        <v>48</v>
      </c>
      <c r="E443" t="str">
        <f>IF(customers[[#This Row],[Age]]&gt;=61,"Boomer",IF(customers[[#This Row],[Age]]&gt;=44,"Gen X",IF(customers[[#This Row],[Age]]&gt;=28,"Millenials",IF(customers[[#This Row],[Age]]&lt;28,"Gen Z"))))</f>
        <v>Gen X</v>
      </c>
      <c r="F443" t="s">
        <v>34</v>
      </c>
      <c r="G443" t="s">
        <v>13</v>
      </c>
      <c r="H443">
        <v>70861</v>
      </c>
      <c r="I443" t="str">
        <f>IF(customers[[#This Row],[Income]]&lt;=30000, "Low", IF(customers[[#This Row],[Income]]&lt;=50000,"Medium", IF(customers[[#This Row],[Income]]&lt;=100000,"High","Premium")))</f>
        <v>High</v>
      </c>
      <c r="J443" t="s">
        <v>14</v>
      </c>
      <c r="K443" s="1">
        <v>45334</v>
      </c>
      <c r="L443" s="1">
        <f t="shared" ca="1" si="6"/>
        <v>45908</v>
      </c>
      <c r="M443">
        <f ca="1">DATEDIF(customers[[#This Row],[Join_Date]],customers[[#This Row],[Today]],"Y")</f>
        <v>1</v>
      </c>
      <c r="N443">
        <f ca="1">DATEDIF(customers[[#This Row],[Join_Date]], customers[[#This Row],[Today]], "D")</f>
        <v>574</v>
      </c>
      <c r="O443" s="7" t="str">
        <f ca="1">IF(customers[[#This Row],[Years of Loyalty]]&gt;=8, "Loyal", IF(customers[[#This Row],[Years of Loyalty]]=7,"Legacy", IF(customers[[#This Row],[Years of Loyalty]]&gt;=3,"Emerging", IF(customers[[#This Row],[Years of Loyalty]]&lt;3,"New"))))</f>
        <v>New</v>
      </c>
    </row>
    <row r="444" spans="1:15" x14ac:dyDescent="0.25">
      <c r="A444" t="s">
        <v>663</v>
      </c>
      <c r="B444" t="s">
        <v>664</v>
      </c>
      <c r="C444" t="s">
        <v>17</v>
      </c>
      <c r="D444">
        <v>59</v>
      </c>
      <c r="E444" t="str">
        <f>IF(customers[[#This Row],[Age]]&gt;=61,"Boomer",IF(customers[[#This Row],[Age]]&gt;=44,"Gen X",IF(customers[[#This Row],[Age]]&gt;=28,"Millenials",IF(customers[[#This Row],[Age]]&lt;28,"Gen Z"))))</f>
        <v>Gen X</v>
      </c>
      <c r="F444" t="s">
        <v>30</v>
      </c>
      <c r="G444" t="s">
        <v>42</v>
      </c>
      <c r="H444">
        <v>177361</v>
      </c>
      <c r="I444" t="str">
        <f>IF(customers[[#This Row],[Income]]&lt;=30000, "Low", IF(customers[[#This Row],[Income]]&lt;=50000,"Medium", IF(customers[[#This Row],[Income]]&lt;=100000,"High","Premium")))</f>
        <v>Premium</v>
      </c>
      <c r="J444" t="s">
        <v>14</v>
      </c>
      <c r="K444" s="1">
        <v>45185</v>
      </c>
      <c r="L444" s="1">
        <f t="shared" ca="1" si="6"/>
        <v>45908</v>
      </c>
      <c r="M444">
        <f ca="1">DATEDIF(customers[[#This Row],[Join_Date]],customers[[#This Row],[Today]],"Y")</f>
        <v>1</v>
      </c>
      <c r="N444">
        <f ca="1">DATEDIF(customers[[#This Row],[Join_Date]], customers[[#This Row],[Today]], "D")</f>
        <v>723</v>
      </c>
      <c r="O444" s="7" t="str">
        <f ca="1">IF(customers[[#This Row],[Years of Loyalty]]&gt;=8, "Loyal", IF(customers[[#This Row],[Years of Loyalty]]=7,"Legacy", IF(customers[[#This Row],[Years of Loyalty]]&gt;=3,"Emerging", IF(customers[[#This Row],[Years of Loyalty]]&lt;3,"New"))))</f>
        <v>New</v>
      </c>
    </row>
    <row r="445" spans="1:15" x14ac:dyDescent="0.25">
      <c r="A445" t="s">
        <v>745</v>
      </c>
      <c r="B445" t="s">
        <v>746</v>
      </c>
      <c r="C445" t="s">
        <v>17</v>
      </c>
      <c r="D445">
        <v>58</v>
      </c>
      <c r="E445" t="str">
        <f>IF(customers[[#This Row],[Age]]&gt;=61,"Boomer",IF(customers[[#This Row],[Age]]&gt;=44,"Gen X",IF(customers[[#This Row],[Age]]&gt;=28,"Millenials",IF(customers[[#This Row],[Age]]&lt;28,"Gen Z"))))</f>
        <v>Gen X</v>
      </c>
      <c r="F445" t="s">
        <v>18</v>
      </c>
      <c r="G445" t="s">
        <v>31</v>
      </c>
      <c r="H445">
        <v>188484</v>
      </c>
      <c r="I445" t="str">
        <f>IF(customers[[#This Row],[Income]]&lt;=30000, "Low", IF(customers[[#This Row],[Income]]&lt;=50000,"Medium", IF(customers[[#This Row],[Income]]&lt;=100000,"High","Premium")))</f>
        <v>Premium</v>
      </c>
      <c r="J445" t="s">
        <v>14</v>
      </c>
      <c r="K445" s="1">
        <v>45392</v>
      </c>
      <c r="L445" s="1">
        <f t="shared" ca="1" si="6"/>
        <v>45908</v>
      </c>
      <c r="M445">
        <f ca="1">DATEDIF(customers[[#This Row],[Join_Date]],customers[[#This Row],[Today]],"Y")</f>
        <v>1</v>
      </c>
      <c r="N445">
        <f ca="1">DATEDIF(customers[[#This Row],[Join_Date]], customers[[#This Row],[Today]], "D")</f>
        <v>516</v>
      </c>
      <c r="O445" s="7" t="str">
        <f ca="1">IF(customers[[#This Row],[Years of Loyalty]]&gt;=8, "Loyal", IF(customers[[#This Row],[Years of Loyalty]]=7,"Legacy", IF(customers[[#This Row],[Years of Loyalty]]&gt;=3,"Emerging", IF(customers[[#This Row],[Years of Loyalty]]&lt;3,"New"))))</f>
        <v>New</v>
      </c>
    </row>
    <row r="446" spans="1:15" x14ac:dyDescent="0.25">
      <c r="A446" t="s">
        <v>769</v>
      </c>
      <c r="B446" t="s">
        <v>770</v>
      </c>
      <c r="C446" t="s">
        <v>17</v>
      </c>
      <c r="D446">
        <v>70</v>
      </c>
      <c r="E446" t="str">
        <f>IF(customers[[#This Row],[Age]]&gt;=61,"Boomer",IF(customers[[#This Row],[Age]]&gt;=44,"Gen X",IF(customers[[#This Row],[Age]]&gt;=28,"Millenials",IF(customers[[#This Row],[Age]]&lt;28,"Gen Z"))))</f>
        <v>Boomer</v>
      </c>
      <c r="F446" t="s">
        <v>12</v>
      </c>
      <c r="G446" t="s">
        <v>37</v>
      </c>
      <c r="H446">
        <v>94131</v>
      </c>
      <c r="I446" t="str">
        <f>IF(customers[[#This Row],[Income]]&lt;=30000, "Low", IF(customers[[#This Row],[Income]]&lt;=50000,"Medium", IF(customers[[#This Row],[Income]]&lt;=100000,"High","Premium")))</f>
        <v>High</v>
      </c>
      <c r="J446" t="s">
        <v>20</v>
      </c>
      <c r="K446" s="1">
        <v>45501</v>
      </c>
      <c r="L446" s="1">
        <f t="shared" ca="1" si="6"/>
        <v>45908</v>
      </c>
      <c r="M446">
        <f ca="1">DATEDIF(customers[[#This Row],[Join_Date]],customers[[#This Row],[Today]],"Y")</f>
        <v>1</v>
      </c>
      <c r="N446">
        <f ca="1">DATEDIF(customers[[#This Row],[Join_Date]], customers[[#This Row],[Today]], "D")</f>
        <v>407</v>
      </c>
      <c r="O446" s="7" t="str">
        <f ca="1">IF(customers[[#This Row],[Years of Loyalty]]&gt;=8, "Loyal", IF(customers[[#This Row],[Years of Loyalty]]=7,"Legacy", IF(customers[[#This Row],[Years of Loyalty]]&gt;=3,"Emerging", IF(customers[[#This Row],[Years of Loyalty]]&lt;3,"New"))))</f>
        <v>New</v>
      </c>
    </row>
    <row r="447" spans="1:15" x14ac:dyDescent="0.25">
      <c r="A447" t="s">
        <v>813</v>
      </c>
      <c r="B447" t="s">
        <v>814</v>
      </c>
      <c r="C447" t="s">
        <v>11</v>
      </c>
      <c r="D447">
        <v>31</v>
      </c>
      <c r="E447" t="str">
        <f>IF(customers[[#This Row],[Age]]&gt;=61,"Boomer",IF(customers[[#This Row],[Age]]&gt;=44,"Gen X",IF(customers[[#This Row],[Age]]&gt;=28,"Millenials",IF(customers[[#This Row],[Age]]&lt;28,"Gen Z"))))</f>
        <v>Millenials</v>
      </c>
      <c r="F447" t="s">
        <v>34</v>
      </c>
      <c r="G447" t="s">
        <v>27</v>
      </c>
      <c r="H447">
        <v>49426</v>
      </c>
      <c r="I447" t="str">
        <f>IF(customers[[#This Row],[Income]]&lt;=30000, "Low", IF(customers[[#This Row],[Income]]&lt;=50000,"Medium", IF(customers[[#This Row],[Income]]&lt;=100000,"High","Premium")))</f>
        <v>Medium</v>
      </c>
      <c r="J447" t="s">
        <v>14</v>
      </c>
      <c r="K447" s="1">
        <v>45372</v>
      </c>
      <c r="L447" s="1">
        <f t="shared" ca="1" si="6"/>
        <v>45908</v>
      </c>
      <c r="M447">
        <f ca="1">DATEDIF(customers[[#This Row],[Join_Date]],customers[[#This Row],[Today]],"Y")</f>
        <v>1</v>
      </c>
      <c r="N447">
        <f ca="1">DATEDIF(customers[[#This Row],[Join_Date]], customers[[#This Row],[Today]], "D")</f>
        <v>536</v>
      </c>
      <c r="O447" s="7" t="str">
        <f ca="1">IF(customers[[#This Row],[Years of Loyalty]]&gt;=8, "Loyal", IF(customers[[#This Row],[Years of Loyalty]]=7,"Legacy", IF(customers[[#This Row],[Years of Loyalty]]&gt;=3,"Emerging", IF(customers[[#This Row],[Years of Loyalty]]&lt;3,"New"))))</f>
        <v>New</v>
      </c>
    </row>
    <row r="448" spans="1:15" x14ac:dyDescent="0.25">
      <c r="A448" t="s">
        <v>833</v>
      </c>
      <c r="B448" t="s">
        <v>834</v>
      </c>
      <c r="C448" t="s">
        <v>17</v>
      </c>
      <c r="D448">
        <v>74</v>
      </c>
      <c r="E448" t="str">
        <f>IF(customers[[#This Row],[Age]]&gt;=61,"Boomer",IF(customers[[#This Row],[Age]]&gt;=44,"Gen X",IF(customers[[#This Row],[Age]]&gt;=28,"Millenials",IF(customers[[#This Row],[Age]]&lt;28,"Gen Z"))))</f>
        <v>Boomer</v>
      </c>
      <c r="F448" t="s">
        <v>12</v>
      </c>
      <c r="G448" t="s">
        <v>23</v>
      </c>
      <c r="H448">
        <v>178562</v>
      </c>
      <c r="I448" t="str">
        <f>IF(customers[[#This Row],[Income]]&lt;=30000, "Low", IF(customers[[#This Row],[Income]]&lt;=50000,"Medium", IF(customers[[#This Row],[Income]]&lt;=100000,"High","Premium")))</f>
        <v>Premium</v>
      </c>
      <c r="J448" t="s">
        <v>14</v>
      </c>
      <c r="K448" s="1">
        <v>45246</v>
      </c>
      <c r="L448" s="1">
        <f t="shared" ca="1" si="6"/>
        <v>45908</v>
      </c>
      <c r="M448">
        <f ca="1">DATEDIF(customers[[#This Row],[Join_Date]],customers[[#This Row],[Today]],"Y")</f>
        <v>1</v>
      </c>
      <c r="N448">
        <f ca="1">DATEDIF(customers[[#This Row],[Join_Date]], customers[[#This Row],[Today]], "D")</f>
        <v>662</v>
      </c>
      <c r="O448" s="7" t="str">
        <f ca="1">IF(customers[[#This Row],[Years of Loyalty]]&gt;=8, "Loyal", IF(customers[[#This Row],[Years of Loyalty]]=7,"Legacy", IF(customers[[#This Row],[Years of Loyalty]]&gt;=3,"Emerging", IF(customers[[#This Row],[Years of Loyalty]]&lt;3,"New"))))</f>
        <v>New</v>
      </c>
    </row>
    <row r="449" spans="1:15" x14ac:dyDescent="0.25">
      <c r="A449" t="s">
        <v>896</v>
      </c>
      <c r="B449" t="s">
        <v>897</v>
      </c>
      <c r="C449" t="s">
        <v>17</v>
      </c>
      <c r="D449">
        <v>65</v>
      </c>
      <c r="E449" t="str">
        <f>IF(customers[[#This Row],[Age]]&gt;=61,"Boomer",IF(customers[[#This Row],[Age]]&gt;=44,"Gen X",IF(customers[[#This Row],[Age]]&gt;=28,"Millenials",IF(customers[[#This Row],[Age]]&lt;28,"Gen Z"))))</f>
        <v>Boomer</v>
      </c>
      <c r="F449" t="s">
        <v>34</v>
      </c>
      <c r="G449" t="s">
        <v>13</v>
      </c>
      <c r="H449">
        <v>53397</v>
      </c>
      <c r="I449" t="str">
        <f>IF(customers[[#This Row],[Income]]&lt;=30000, "Low", IF(customers[[#This Row],[Income]]&lt;=50000,"Medium", IF(customers[[#This Row],[Income]]&lt;=100000,"High","Premium")))</f>
        <v>High</v>
      </c>
      <c r="J449" t="s">
        <v>20</v>
      </c>
      <c r="K449" s="1">
        <v>45281</v>
      </c>
      <c r="L449" s="1">
        <f t="shared" ca="1" si="6"/>
        <v>45908</v>
      </c>
      <c r="M449">
        <f ca="1">DATEDIF(customers[[#This Row],[Join_Date]],customers[[#This Row],[Today]],"Y")</f>
        <v>1</v>
      </c>
      <c r="N449">
        <f ca="1">DATEDIF(customers[[#This Row],[Join_Date]], customers[[#This Row],[Today]], "D")</f>
        <v>627</v>
      </c>
      <c r="O449" s="7" t="str">
        <f ca="1">IF(customers[[#This Row],[Years of Loyalty]]&gt;=8, "Loyal", IF(customers[[#This Row],[Years of Loyalty]]=7,"Legacy", IF(customers[[#This Row],[Years of Loyalty]]&gt;=3,"Emerging", IF(customers[[#This Row],[Years of Loyalty]]&lt;3,"New"))))</f>
        <v>New</v>
      </c>
    </row>
    <row r="450" spans="1:15" x14ac:dyDescent="0.25">
      <c r="A450" t="s">
        <v>900</v>
      </c>
      <c r="B450" t="s">
        <v>901</v>
      </c>
      <c r="C450" t="s">
        <v>11</v>
      </c>
      <c r="D450">
        <v>30</v>
      </c>
      <c r="E450" t="str">
        <f>IF(customers[[#This Row],[Age]]&gt;=61,"Boomer",IF(customers[[#This Row],[Age]]&gt;=44,"Gen X",IF(customers[[#This Row],[Age]]&gt;=28,"Millenials",IF(customers[[#This Row],[Age]]&lt;28,"Gen Z"))))</f>
        <v>Millenials</v>
      </c>
      <c r="F450" t="s">
        <v>18</v>
      </c>
      <c r="G450" t="s">
        <v>42</v>
      </c>
      <c r="H450">
        <v>96367</v>
      </c>
      <c r="I450" t="str">
        <f>IF(customers[[#This Row],[Income]]&lt;=30000, "Low", IF(customers[[#This Row],[Income]]&lt;=50000,"Medium", IF(customers[[#This Row],[Income]]&lt;=100000,"High","Premium")))</f>
        <v>High</v>
      </c>
      <c r="J450" t="s">
        <v>14</v>
      </c>
      <c r="K450" s="1">
        <v>45328</v>
      </c>
      <c r="L450" s="1">
        <f t="shared" ref="L450:L501" ca="1" si="7">TODAY()</f>
        <v>45908</v>
      </c>
      <c r="M450">
        <f ca="1">DATEDIF(customers[[#This Row],[Join_Date]],customers[[#This Row],[Today]],"Y")</f>
        <v>1</v>
      </c>
      <c r="N450">
        <f ca="1">DATEDIF(customers[[#This Row],[Join_Date]], customers[[#This Row],[Today]], "D")</f>
        <v>580</v>
      </c>
      <c r="O450" s="7" t="str">
        <f ca="1">IF(customers[[#This Row],[Years of Loyalty]]&gt;=8, "Loyal", IF(customers[[#This Row],[Years of Loyalty]]=7,"Legacy", IF(customers[[#This Row],[Years of Loyalty]]&gt;=3,"Emerging", IF(customers[[#This Row],[Years of Loyalty]]&lt;3,"New"))))</f>
        <v>New</v>
      </c>
    </row>
    <row r="451" spans="1:15" x14ac:dyDescent="0.25">
      <c r="A451" t="s">
        <v>922</v>
      </c>
      <c r="B451" t="s">
        <v>923</v>
      </c>
      <c r="C451" t="s">
        <v>17</v>
      </c>
      <c r="D451">
        <v>73</v>
      </c>
      <c r="E451" t="str">
        <f>IF(customers[[#This Row],[Age]]&gt;=61,"Boomer",IF(customers[[#This Row],[Age]]&gt;=44,"Gen X",IF(customers[[#This Row],[Age]]&gt;=28,"Millenials",IF(customers[[#This Row],[Age]]&lt;28,"Gen Z"))))</f>
        <v>Boomer</v>
      </c>
      <c r="F451" t="s">
        <v>34</v>
      </c>
      <c r="G451" t="s">
        <v>23</v>
      </c>
      <c r="H451">
        <v>127803</v>
      </c>
      <c r="I451" t="str">
        <f>IF(customers[[#This Row],[Income]]&lt;=30000, "Low", IF(customers[[#This Row],[Income]]&lt;=50000,"Medium", IF(customers[[#This Row],[Income]]&lt;=100000,"High","Premium")))</f>
        <v>Premium</v>
      </c>
      <c r="J451" t="s">
        <v>14</v>
      </c>
      <c r="K451" s="1">
        <v>45486</v>
      </c>
      <c r="L451" s="1">
        <f t="shared" ca="1" si="7"/>
        <v>45908</v>
      </c>
      <c r="M451">
        <f ca="1">DATEDIF(customers[[#This Row],[Join_Date]],customers[[#This Row],[Today]],"Y")</f>
        <v>1</v>
      </c>
      <c r="N451">
        <f ca="1">DATEDIF(customers[[#This Row],[Join_Date]], customers[[#This Row],[Today]], "D")</f>
        <v>422</v>
      </c>
      <c r="O451" s="7" t="str">
        <f ca="1">IF(customers[[#This Row],[Years of Loyalty]]&gt;=8, "Loyal", IF(customers[[#This Row],[Years of Loyalty]]=7,"Legacy", IF(customers[[#This Row],[Years of Loyalty]]&gt;=3,"Emerging", IF(customers[[#This Row],[Years of Loyalty]]&lt;3,"New"))))</f>
        <v>New</v>
      </c>
    </row>
    <row r="452" spans="1:15" x14ac:dyDescent="0.25">
      <c r="A452" t="s">
        <v>926</v>
      </c>
      <c r="B452" t="s">
        <v>927</v>
      </c>
      <c r="C452" t="s">
        <v>17</v>
      </c>
      <c r="D452">
        <v>67</v>
      </c>
      <c r="E452" t="str">
        <f>IF(customers[[#This Row],[Age]]&gt;=61,"Boomer",IF(customers[[#This Row],[Age]]&gt;=44,"Gen X",IF(customers[[#This Row],[Age]]&gt;=28,"Millenials",IF(customers[[#This Row],[Age]]&lt;28,"Gen Z"))))</f>
        <v>Boomer</v>
      </c>
      <c r="F452" t="s">
        <v>34</v>
      </c>
      <c r="G452" t="s">
        <v>27</v>
      </c>
      <c r="H452">
        <v>75204</v>
      </c>
      <c r="I452" t="str">
        <f>IF(customers[[#This Row],[Income]]&lt;=30000, "Low", IF(customers[[#This Row],[Income]]&lt;=50000,"Medium", IF(customers[[#This Row],[Income]]&lt;=100000,"High","Premium")))</f>
        <v>High</v>
      </c>
      <c r="J452" t="s">
        <v>24</v>
      </c>
      <c r="K452" s="1">
        <v>45412</v>
      </c>
      <c r="L452" s="1">
        <f t="shared" ca="1" si="7"/>
        <v>45908</v>
      </c>
      <c r="M452">
        <f ca="1">DATEDIF(customers[[#This Row],[Join_Date]],customers[[#This Row],[Today]],"Y")</f>
        <v>1</v>
      </c>
      <c r="N452">
        <f ca="1">DATEDIF(customers[[#This Row],[Join_Date]], customers[[#This Row],[Today]], "D")</f>
        <v>496</v>
      </c>
      <c r="O452" s="7" t="str">
        <f ca="1">IF(customers[[#This Row],[Years of Loyalty]]&gt;=8, "Loyal", IF(customers[[#This Row],[Years of Loyalty]]=7,"Legacy", IF(customers[[#This Row],[Years of Loyalty]]&gt;=3,"Emerging", IF(customers[[#This Row],[Years of Loyalty]]&lt;3,"New"))))</f>
        <v>New</v>
      </c>
    </row>
    <row r="453" spans="1:15" x14ac:dyDescent="0.25">
      <c r="A453" t="s">
        <v>938</v>
      </c>
      <c r="B453" t="s">
        <v>939</v>
      </c>
      <c r="C453" t="s">
        <v>17</v>
      </c>
      <c r="D453">
        <v>71</v>
      </c>
      <c r="E453" t="str">
        <f>IF(customers[[#This Row],[Age]]&gt;=61,"Boomer",IF(customers[[#This Row],[Age]]&gt;=44,"Gen X",IF(customers[[#This Row],[Age]]&gt;=28,"Millenials",IF(customers[[#This Row],[Age]]&lt;28,"Gen Z"))))</f>
        <v>Boomer</v>
      </c>
      <c r="F453" t="s">
        <v>12</v>
      </c>
      <c r="G453" t="s">
        <v>13</v>
      </c>
      <c r="H453">
        <v>136891</v>
      </c>
      <c r="I453" t="str">
        <f>IF(customers[[#This Row],[Income]]&lt;=30000, "Low", IF(customers[[#This Row],[Income]]&lt;=50000,"Medium", IF(customers[[#This Row],[Income]]&lt;=100000,"High","Premium")))</f>
        <v>Premium</v>
      </c>
      <c r="J453" t="s">
        <v>20</v>
      </c>
      <c r="K453" s="1">
        <v>45469</v>
      </c>
      <c r="L453" s="1">
        <f t="shared" ca="1" si="7"/>
        <v>45908</v>
      </c>
      <c r="M453">
        <f ca="1">DATEDIF(customers[[#This Row],[Join_Date]],customers[[#This Row],[Today]],"Y")</f>
        <v>1</v>
      </c>
      <c r="N453">
        <f ca="1">DATEDIF(customers[[#This Row],[Join_Date]], customers[[#This Row],[Today]], "D")</f>
        <v>439</v>
      </c>
      <c r="O453" s="7" t="str">
        <f ca="1">IF(customers[[#This Row],[Years of Loyalty]]&gt;=8, "Loyal", IF(customers[[#This Row],[Years of Loyalty]]=7,"Legacy", IF(customers[[#This Row],[Years of Loyalty]]&gt;=3,"Emerging", IF(customers[[#This Row],[Years of Loyalty]]&lt;3,"New"))))</f>
        <v>New</v>
      </c>
    </row>
    <row r="454" spans="1:15" x14ac:dyDescent="0.25">
      <c r="A454" t="s">
        <v>948</v>
      </c>
      <c r="B454" t="s">
        <v>949</v>
      </c>
      <c r="C454" t="s">
        <v>17</v>
      </c>
      <c r="D454">
        <v>66</v>
      </c>
      <c r="E454" t="str">
        <f>IF(customers[[#This Row],[Age]]&gt;=61,"Boomer",IF(customers[[#This Row],[Age]]&gt;=44,"Gen X",IF(customers[[#This Row],[Age]]&gt;=28,"Millenials",IF(customers[[#This Row],[Age]]&lt;28,"Gen Z"))))</f>
        <v>Boomer</v>
      </c>
      <c r="F454" t="s">
        <v>18</v>
      </c>
      <c r="G454" t="s">
        <v>42</v>
      </c>
      <c r="H454">
        <v>171409</v>
      </c>
      <c r="I454" t="str">
        <f>IF(customers[[#This Row],[Income]]&lt;=30000, "Low", IF(customers[[#This Row],[Income]]&lt;=50000,"Medium", IF(customers[[#This Row],[Income]]&lt;=100000,"High","Premium")))</f>
        <v>Premium</v>
      </c>
      <c r="J454" t="s">
        <v>14</v>
      </c>
      <c r="K454" s="1">
        <v>45484</v>
      </c>
      <c r="L454" s="1">
        <f t="shared" ca="1" si="7"/>
        <v>45908</v>
      </c>
      <c r="M454">
        <f ca="1">DATEDIF(customers[[#This Row],[Join_Date]],customers[[#This Row],[Today]],"Y")</f>
        <v>1</v>
      </c>
      <c r="N454">
        <f ca="1">DATEDIF(customers[[#This Row],[Join_Date]], customers[[#This Row],[Today]], "D")</f>
        <v>424</v>
      </c>
      <c r="O454" s="7" t="str">
        <f ca="1">IF(customers[[#This Row],[Years of Loyalty]]&gt;=8, "Loyal", IF(customers[[#This Row],[Years of Loyalty]]=7,"Legacy", IF(customers[[#This Row],[Years of Loyalty]]&gt;=3,"Emerging", IF(customers[[#This Row],[Years of Loyalty]]&lt;3,"New"))))</f>
        <v>New</v>
      </c>
    </row>
    <row r="455" spans="1:15" x14ac:dyDescent="0.25">
      <c r="A455" t="s">
        <v>958</v>
      </c>
      <c r="B455" t="s">
        <v>959</v>
      </c>
      <c r="C455" t="s">
        <v>11</v>
      </c>
      <c r="D455">
        <v>39</v>
      </c>
      <c r="E455" t="str">
        <f>IF(customers[[#This Row],[Age]]&gt;=61,"Boomer",IF(customers[[#This Row],[Age]]&gt;=44,"Gen X",IF(customers[[#This Row],[Age]]&gt;=28,"Millenials",IF(customers[[#This Row],[Age]]&lt;28,"Gen Z"))))</f>
        <v>Millenials</v>
      </c>
      <c r="F455" t="s">
        <v>30</v>
      </c>
      <c r="G455" t="s">
        <v>13</v>
      </c>
      <c r="H455">
        <v>178492</v>
      </c>
      <c r="I455" t="str">
        <f>IF(customers[[#This Row],[Income]]&lt;=30000, "Low", IF(customers[[#This Row],[Income]]&lt;=50000,"Medium", IF(customers[[#This Row],[Income]]&lt;=100000,"High","Premium")))</f>
        <v>Premium</v>
      </c>
      <c r="J455" t="s">
        <v>14</v>
      </c>
      <c r="K455" s="1">
        <v>45319</v>
      </c>
      <c r="L455" s="1">
        <f t="shared" ca="1" si="7"/>
        <v>45908</v>
      </c>
      <c r="M455">
        <f ca="1">DATEDIF(customers[[#This Row],[Join_Date]],customers[[#This Row],[Today]],"Y")</f>
        <v>1</v>
      </c>
      <c r="N455">
        <f ca="1">DATEDIF(customers[[#This Row],[Join_Date]], customers[[#This Row],[Today]], "D")</f>
        <v>589</v>
      </c>
      <c r="O455" s="7" t="str">
        <f ca="1">IF(customers[[#This Row],[Years of Loyalty]]&gt;=8, "Loyal", IF(customers[[#This Row],[Years of Loyalty]]=7,"Legacy", IF(customers[[#This Row],[Years of Loyalty]]&gt;=3,"Emerging", IF(customers[[#This Row],[Years of Loyalty]]&lt;3,"New"))))</f>
        <v>New</v>
      </c>
    </row>
    <row r="456" spans="1:15" x14ac:dyDescent="0.25">
      <c r="A456" t="s">
        <v>982</v>
      </c>
      <c r="B456" t="s">
        <v>983</v>
      </c>
      <c r="C456" t="s">
        <v>17</v>
      </c>
      <c r="D456">
        <v>23</v>
      </c>
      <c r="E456" t="str">
        <f>IF(customers[[#This Row],[Age]]&gt;=61,"Boomer",IF(customers[[#This Row],[Age]]&gt;=44,"Gen X",IF(customers[[#This Row],[Age]]&gt;=28,"Millenials",IF(customers[[#This Row],[Age]]&lt;28,"Gen Z"))))</f>
        <v>Gen Z</v>
      </c>
      <c r="F456" t="s">
        <v>18</v>
      </c>
      <c r="G456" t="s">
        <v>19</v>
      </c>
      <c r="H456">
        <v>186129</v>
      </c>
      <c r="I456" t="str">
        <f>IF(customers[[#This Row],[Income]]&lt;=30000, "Low", IF(customers[[#This Row],[Income]]&lt;=50000,"Medium", IF(customers[[#This Row],[Income]]&lt;=100000,"High","Premium")))</f>
        <v>Premium</v>
      </c>
      <c r="J456" t="s">
        <v>14</v>
      </c>
      <c r="K456" s="1">
        <v>45476</v>
      </c>
      <c r="L456" s="1">
        <f t="shared" ca="1" si="7"/>
        <v>45908</v>
      </c>
      <c r="M456">
        <f ca="1">DATEDIF(customers[[#This Row],[Join_Date]],customers[[#This Row],[Today]],"Y")</f>
        <v>1</v>
      </c>
      <c r="N456">
        <f ca="1">DATEDIF(customers[[#This Row],[Join_Date]], customers[[#This Row],[Today]], "D")</f>
        <v>432</v>
      </c>
      <c r="O456" s="7" t="str">
        <f ca="1">IF(customers[[#This Row],[Years of Loyalty]]&gt;=8, "Loyal", IF(customers[[#This Row],[Years of Loyalty]]=7,"Legacy", IF(customers[[#This Row],[Years of Loyalty]]&gt;=3,"Emerging", IF(customers[[#This Row],[Years of Loyalty]]&lt;3,"New"))))</f>
        <v>New</v>
      </c>
    </row>
    <row r="457" spans="1:15" x14ac:dyDescent="0.25">
      <c r="A457" t="s">
        <v>988</v>
      </c>
      <c r="B457" t="s">
        <v>989</v>
      </c>
      <c r="C457" t="s">
        <v>11</v>
      </c>
      <c r="D457">
        <v>22</v>
      </c>
      <c r="E457" t="str">
        <f>IF(customers[[#This Row],[Age]]&gt;=61,"Boomer",IF(customers[[#This Row],[Age]]&gt;=44,"Gen X",IF(customers[[#This Row],[Age]]&gt;=28,"Millenials",IF(customers[[#This Row],[Age]]&lt;28,"Gen Z"))))</f>
        <v>Gen Z</v>
      </c>
      <c r="F457" t="s">
        <v>30</v>
      </c>
      <c r="G457" t="s">
        <v>23</v>
      </c>
      <c r="H457">
        <v>65272</v>
      </c>
      <c r="I457" t="str">
        <f>IF(customers[[#This Row],[Income]]&lt;=30000, "Low", IF(customers[[#This Row],[Income]]&lt;=50000,"Medium", IF(customers[[#This Row],[Income]]&lt;=100000,"High","Premium")))</f>
        <v>High</v>
      </c>
      <c r="J457" t="s">
        <v>20</v>
      </c>
      <c r="K457" s="1">
        <v>45512</v>
      </c>
      <c r="L457" s="1">
        <f t="shared" ca="1" si="7"/>
        <v>45908</v>
      </c>
      <c r="M457">
        <f ca="1">DATEDIF(customers[[#This Row],[Join_Date]],customers[[#This Row],[Today]],"Y")</f>
        <v>1</v>
      </c>
      <c r="N457">
        <f ca="1">DATEDIF(customers[[#This Row],[Join_Date]], customers[[#This Row],[Today]], "D")</f>
        <v>396</v>
      </c>
      <c r="O457" s="7" t="str">
        <f ca="1">IF(customers[[#This Row],[Years of Loyalty]]&gt;=8, "Loyal", IF(customers[[#This Row],[Years of Loyalty]]=7,"Legacy", IF(customers[[#This Row],[Years of Loyalty]]&gt;=3,"Emerging", IF(customers[[#This Row],[Years of Loyalty]]&lt;3,"New"))))</f>
        <v>New</v>
      </c>
    </row>
    <row r="458" spans="1:15" x14ac:dyDescent="0.25">
      <c r="A458" t="s">
        <v>1008</v>
      </c>
      <c r="B458" t="s">
        <v>1009</v>
      </c>
      <c r="C458" t="s">
        <v>11</v>
      </c>
      <c r="D458">
        <v>27</v>
      </c>
      <c r="E458" t="str">
        <f>IF(customers[[#This Row],[Age]]&gt;=61,"Boomer",IF(customers[[#This Row],[Age]]&gt;=44,"Gen X",IF(customers[[#This Row],[Age]]&gt;=28,"Millenials",IF(customers[[#This Row],[Age]]&lt;28,"Gen Z"))))</f>
        <v>Gen Z</v>
      </c>
      <c r="F458" t="s">
        <v>30</v>
      </c>
      <c r="G458" t="s">
        <v>13</v>
      </c>
      <c r="H458">
        <v>99141</v>
      </c>
      <c r="I458" t="str">
        <f>IF(customers[[#This Row],[Income]]&lt;=30000, "Low", IF(customers[[#This Row],[Income]]&lt;=50000,"Medium", IF(customers[[#This Row],[Income]]&lt;=100000,"High","Premium")))</f>
        <v>High</v>
      </c>
      <c r="J458" t="s">
        <v>14</v>
      </c>
      <c r="K458" s="1">
        <v>45393</v>
      </c>
      <c r="L458" s="1">
        <f t="shared" ca="1" si="7"/>
        <v>45908</v>
      </c>
      <c r="M458">
        <f ca="1">DATEDIF(customers[[#This Row],[Join_Date]],customers[[#This Row],[Today]],"Y")</f>
        <v>1</v>
      </c>
      <c r="N458">
        <f ca="1">DATEDIF(customers[[#This Row],[Join_Date]], customers[[#This Row],[Today]], "D")</f>
        <v>515</v>
      </c>
      <c r="O458" s="7" t="str">
        <f ca="1">IF(customers[[#This Row],[Years of Loyalty]]&gt;=8, "Loyal", IF(customers[[#This Row],[Years of Loyalty]]=7,"Legacy", IF(customers[[#This Row],[Years of Loyalty]]&gt;=3,"Emerging", IF(customers[[#This Row],[Years of Loyalty]]&lt;3,"New"))))</f>
        <v>New</v>
      </c>
    </row>
    <row r="459" spans="1:15" x14ac:dyDescent="0.25">
      <c r="A459" t="s">
        <v>1016</v>
      </c>
      <c r="B459" t="s">
        <v>1017</v>
      </c>
      <c r="C459" t="s">
        <v>11</v>
      </c>
      <c r="D459">
        <v>38</v>
      </c>
      <c r="E459" t="str">
        <f>IF(customers[[#This Row],[Age]]&gt;=61,"Boomer",IF(customers[[#This Row],[Age]]&gt;=44,"Gen X",IF(customers[[#This Row],[Age]]&gt;=28,"Millenials",IF(customers[[#This Row],[Age]]&lt;28,"Gen Z"))))</f>
        <v>Millenials</v>
      </c>
      <c r="F459" t="s">
        <v>18</v>
      </c>
      <c r="G459" t="s">
        <v>23</v>
      </c>
      <c r="H459">
        <v>124061</v>
      </c>
      <c r="I459" t="str">
        <f>IF(customers[[#This Row],[Income]]&lt;=30000, "Low", IF(customers[[#This Row],[Income]]&lt;=50000,"Medium", IF(customers[[#This Row],[Income]]&lt;=100000,"High","Premium")))</f>
        <v>Premium</v>
      </c>
      <c r="J459" t="s">
        <v>20</v>
      </c>
      <c r="K459" s="1">
        <v>45451</v>
      </c>
      <c r="L459" s="1">
        <f t="shared" ca="1" si="7"/>
        <v>45908</v>
      </c>
      <c r="M459">
        <f ca="1">DATEDIF(customers[[#This Row],[Join_Date]],customers[[#This Row],[Today]],"Y")</f>
        <v>1</v>
      </c>
      <c r="N459">
        <f ca="1">DATEDIF(customers[[#This Row],[Join_Date]], customers[[#This Row],[Today]], "D")</f>
        <v>457</v>
      </c>
      <c r="O459" s="7" t="str">
        <f ca="1">IF(customers[[#This Row],[Years of Loyalty]]&gt;=8, "Loyal", IF(customers[[#This Row],[Years of Loyalty]]=7,"Legacy", IF(customers[[#This Row],[Years of Loyalty]]&gt;=3,"Emerging", IF(customers[[#This Row],[Years of Loyalty]]&lt;3,"New"))))</f>
        <v>New</v>
      </c>
    </row>
    <row r="460" spans="1:15" x14ac:dyDescent="0.25">
      <c r="A460" t="s">
        <v>1020</v>
      </c>
      <c r="B460" t="s">
        <v>1021</v>
      </c>
      <c r="C460" t="s">
        <v>11</v>
      </c>
      <c r="D460">
        <v>26</v>
      </c>
      <c r="E460" t="str">
        <f>IF(customers[[#This Row],[Age]]&gt;=61,"Boomer",IF(customers[[#This Row],[Age]]&gt;=44,"Gen X",IF(customers[[#This Row],[Age]]&gt;=28,"Millenials",IF(customers[[#This Row],[Age]]&lt;28,"Gen Z"))))</f>
        <v>Gen Z</v>
      </c>
      <c r="F460" t="s">
        <v>34</v>
      </c>
      <c r="G460" t="s">
        <v>23</v>
      </c>
      <c r="H460">
        <v>148335</v>
      </c>
      <c r="I460" t="str">
        <f>IF(customers[[#This Row],[Income]]&lt;=30000, "Low", IF(customers[[#This Row],[Income]]&lt;=50000,"Medium", IF(customers[[#This Row],[Income]]&lt;=100000,"High","Premium")))</f>
        <v>Premium</v>
      </c>
      <c r="J460" t="s">
        <v>14</v>
      </c>
      <c r="K460" s="1">
        <v>45443</v>
      </c>
      <c r="L460" s="1">
        <f t="shared" ca="1" si="7"/>
        <v>45908</v>
      </c>
      <c r="M460">
        <f ca="1">DATEDIF(customers[[#This Row],[Join_Date]],customers[[#This Row],[Today]],"Y")</f>
        <v>1</v>
      </c>
      <c r="N460">
        <f ca="1">DATEDIF(customers[[#This Row],[Join_Date]], customers[[#This Row],[Today]], "D")</f>
        <v>465</v>
      </c>
      <c r="O460" s="7" t="str">
        <f ca="1">IF(customers[[#This Row],[Years of Loyalty]]&gt;=8, "Loyal", IF(customers[[#This Row],[Years of Loyalty]]=7,"Legacy", IF(customers[[#This Row],[Years of Loyalty]]&gt;=3,"Emerging", IF(customers[[#This Row],[Years of Loyalty]]&lt;3,"New"))))</f>
        <v>New</v>
      </c>
    </row>
    <row r="461" spans="1:15" x14ac:dyDescent="0.25">
      <c r="A461" t="s">
        <v>1022</v>
      </c>
      <c r="B461" t="s">
        <v>1023</v>
      </c>
      <c r="C461" t="s">
        <v>17</v>
      </c>
      <c r="D461">
        <v>63</v>
      </c>
      <c r="E461" t="str">
        <f>IF(customers[[#This Row],[Age]]&gt;=61,"Boomer",IF(customers[[#This Row],[Age]]&gt;=44,"Gen X",IF(customers[[#This Row],[Age]]&gt;=28,"Millenials",IF(customers[[#This Row],[Age]]&lt;28,"Gen Z"))))</f>
        <v>Boomer</v>
      </c>
      <c r="F461" t="s">
        <v>34</v>
      </c>
      <c r="G461" t="s">
        <v>31</v>
      </c>
      <c r="H461">
        <v>21969</v>
      </c>
      <c r="I461" t="str">
        <f>IF(customers[[#This Row],[Income]]&lt;=30000, "Low", IF(customers[[#This Row],[Income]]&lt;=50000,"Medium", IF(customers[[#This Row],[Income]]&lt;=100000,"High","Premium")))</f>
        <v>Low</v>
      </c>
      <c r="J461" t="s">
        <v>20</v>
      </c>
      <c r="K461" s="1">
        <v>45488</v>
      </c>
      <c r="L461" s="1">
        <f t="shared" ca="1" si="7"/>
        <v>45908</v>
      </c>
      <c r="M461">
        <f ca="1">DATEDIF(customers[[#This Row],[Join_Date]],customers[[#This Row],[Today]],"Y")</f>
        <v>1</v>
      </c>
      <c r="N461">
        <f ca="1">DATEDIF(customers[[#This Row],[Join_Date]], customers[[#This Row],[Today]], "D")</f>
        <v>420</v>
      </c>
      <c r="O461" s="7" t="str">
        <f ca="1">IF(customers[[#This Row],[Years of Loyalty]]&gt;=8, "Loyal", IF(customers[[#This Row],[Years of Loyalty]]=7,"Legacy", IF(customers[[#This Row],[Years of Loyalty]]&gt;=3,"Emerging", IF(customers[[#This Row],[Years of Loyalty]]&lt;3,"New"))))</f>
        <v>New</v>
      </c>
    </row>
    <row r="462" spans="1:15" x14ac:dyDescent="0.25">
      <c r="A462" t="s">
        <v>59</v>
      </c>
      <c r="B462" t="s">
        <v>60</v>
      </c>
      <c r="C462" t="s">
        <v>17</v>
      </c>
      <c r="D462">
        <v>39</v>
      </c>
      <c r="E462" t="str">
        <f>IF(customers[[#This Row],[Age]]&gt;=61,"Boomer",IF(customers[[#This Row],[Age]]&gt;=44,"Gen X",IF(customers[[#This Row],[Age]]&gt;=28,"Millenials",IF(customers[[#This Row],[Age]]&lt;28,"Gen Z"))))</f>
        <v>Millenials</v>
      </c>
      <c r="F462" t="s">
        <v>34</v>
      </c>
      <c r="G462" t="s">
        <v>42</v>
      </c>
      <c r="H462">
        <v>44262</v>
      </c>
      <c r="I462" t="str">
        <f>IF(customers[[#This Row],[Income]]&lt;=30000, "Low", IF(customers[[#This Row],[Income]]&lt;=50000,"Medium", IF(customers[[#This Row],[Income]]&lt;=100000,"High","Premium")))</f>
        <v>Medium</v>
      </c>
      <c r="J462" t="s">
        <v>24</v>
      </c>
      <c r="K462" s="1">
        <v>45728</v>
      </c>
      <c r="L462" s="1">
        <f t="shared" ca="1" si="7"/>
        <v>45908</v>
      </c>
      <c r="M462">
        <f ca="1">DATEDIF(customers[[#This Row],[Join_Date]],customers[[#This Row],[Today]],"Y")</f>
        <v>0</v>
      </c>
      <c r="N462">
        <f ca="1">DATEDIF(customers[[#This Row],[Join_Date]], customers[[#This Row],[Today]], "D")</f>
        <v>180</v>
      </c>
      <c r="O462" s="7" t="str">
        <f ca="1">IF(customers[[#This Row],[Years of Loyalty]]&gt;=8, "Loyal", IF(customers[[#This Row],[Years of Loyalty]]=7,"Legacy", IF(customers[[#This Row],[Years of Loyalty]]&gt;=3,"Emerging", IF(customers[[#This Row],[Years of Loyalty]]&lt;3,"New"))))</f>
        <v>New</v>
      </c>
    </row>
    <row r="463" spans="1:15" x14ac:dyDescent="0.25">
      <c r="A463" t="s">
        <v>147</v>
      </c>
      <c r="B463" t="s">
        <v>148</v>
      </c>
      <c r="C463" t="s">
        <v>11</v>
      </c>
      <c r="D463">
        <v>68</v>
      </c>
      <c r="E463" t="str">
        <f>IF(customers[[#This Row],[Age]]&gt;=61,"Boomer",IF(customers[[#This Row],[Age]]&gt;=44,"Gen X",IF(customers[[#This Row],[Age]]&gt;=28,"Millenials",IF(customers[[#This Row],[Age]]&lt;28,"Gen Z"))))</f>
        <v>Boomer</v>
      </c>
      <c r="F463" t="s">
        <v>34</v>
      </c>
      <c r="G463" t="s">
        <v>19</v>
      </c>
      <c r="H463">
        <v>108801</v>
      </c>
      <c r="I463" t="str">
        <f>IF(customers[[#This Row],[Income]]&lt;=30000, "Low", IF(customers[[#This Row],[Income]]&lt;=50000,"Medium", IF(customers[[#This Row],[Income]]&lt;=100000,"High","Premium")))</f>
        <v>Premium</v>
      </c>
      <c r="J463" t="s">
        <v>20</v>
      </c>
      <c r="K463" s="1">
        <v>45597</v>
      </c>
      <c r="L463" s="1">
        <f t="shared" ca="1" si="7"/>
        <v>45908</v>
      </c>
      <c r="M463">
        <f ca="1">DATEDIF(customers[[#This Row],[Join_Date]],customers[[#This Row],[Today]],"Y")</f>
        <v>0</v>
      </c>
      <c r="N463">
        <f ca="1">DATEDIF(customers[[#This Row],[Join_Date]], customers[[#This Row],[Today]], "D")</f>
        <v>311</v>
      </c>
      <c r="O463" s="7" t="str">
        <f ca="1">IF(customers[[#This Row],[Years of Loyalty]]&gt;=8, "Loyal", IF(customers[[#This Row],[Years of Loyalty]]=7,"Legacy", IF(customers[[#This Row],[Years of Loyalty]]&gt;=3,"Emerging", IF(customers[[#This Row],[Years of Loyalty]]&lt;3,"New"))))</f>
        <v>New</v>
      </c>
    </row>
    <row r="464" spans="1:15" x14ac:dyDescent="0.25">
      <c r="A464" t="s">
        <v>165</v>
      </c>
      <c r="B464" t="s">
        <v>166</v>
      </c>
      <c r="C464" t="s">
        <v>17</v>
      </c>
      <c r="D464">
        <v>71</v>
      </c>
      <c r="E464" t="str">
        <f>IF(customers[[#This Row],[Age]]&gt;=61,"Boomer",IF(customers[[#This Row],[Age]]&gt;=44,"Gen X",IF(customers[[#This Row],[Age]]&gt;=28,"Millenials",IF(customers[[#This Row],[Age]]&lt;28,"Gen Z"))))</f>
        <v>Boomer</v>
      </c>
      <c r="F464" t="s">
        <v>12</v>
      </c>
      <c r="G464" t="s">
        <v>23</v>
      </c>
      <c r="H464">
        <v>101121</v>
      </c>
      <c r="I464" t="str">
        <f>IF(customers[[#This Row],[Income]]&lt;=30000, "Low", IF(customers[[#This Row],[Income]]&lt;=50000,"Medium", IF(customers[[#This Row],[Income]]&lt;=100000,"High","Premium")))</f>
        <v>Premium</v>
      </c>
      <c r="J464" t="s">
        <v>20</v>
      </c>
      <c r="K464" s="1">
        <v>45815</v>
      </c>
      <c r="L464" s="1">
        <f t="shared" ca="1" si="7"/>
        <v>45908</v>
      </c>
      <c r="M464">
        <f ca="1">DATEDIF(customers[[#This Row],[Join_Date]],customers[[#This Row],[Today]],"Y")</f>
        <v>0</v>
      </c>
      <c r="N464">
        <f ca="1">DATEDIF(customers[[#This Row],[Join_Date]], customers[[#This Row],[Today]], "D")</f>
        <v>93</v>
      </c>
      <c r="O464" s="7" t="str">
        <f ca="1">IF(customers[[#This Row],[Years of Loyalty]]&gt;=8, "Loyal", IF(customers[[#This Row],[Years of Loyalty]]=7,"Legacy", IF(customers[[#This Row],[Years of Loyalty]]&gt;=3,"Emerging", IF(customers[[#This Row],[Years of Loyalty]]&lt;3,"New"))))</f>
        <v>New</v>
      </c>
    </row>
    <row r="465" spans="1:15" x14ac:dyDescent="0.25">
      <c r="A465" t="s">
        <v>171</v>
      </c>
      <c r="B465" t="s">
        <v>172</v>
      </c>
      <c r="C465" t="s">
        <v>17</v>
      </c>
      <c r="D465">
        <v>50</v>
      </c>
      <c r="E465" t="str">
        <f>IF(customers[[#This Row],[Age]]&gt;=61,"Boomer",IF(customers[[#This Row],[Age]]&gt;=44,"Gen X",IF(customers[[#This Row],[Age]]&gt;=28,"Millenials",IF(customers[[#This Row],[Age]]&lt;28,"Gen Z"))))</f>
        <v>Gen X</v>
      </c>
      <c r="F465" t="s">
        <v>30</v>
      </c>
      <c r="G465" t="s">
        <v>13</v>
      </c>
      <c r="H465">
        <v>53742</v>
      </c>
      <c r="I465" t="str">
        <f>IF(customers[[#This Row],[Income]]&lt;=30000, "Low", IF(customers[[#This Row],[Income]]&lt;=50000,"Medium", IF(customers[[#This Row],[Income]]&lt;=100000,"High","Premium")))</f>
        <v>High</v>
      </c>
      <c r="J465" t="s">
        <v>20</v>
      </c>
      <c r="K465" s="1">
        <v>45677</v>
      </c>
      <c r="L465" s="1">
        <f t="shared" ca="1" si="7"/>
        <v>45908</v>
      </c>
      <c r="M465">
        <f ca="1">DATEDIF(customers[[#This Row],[Join_Date]],customers[[#This Row],[Today]],"Y")</f>
        <v>0</v>
      </c>
      <c r="N465">
        <f ca="1">DATEDIF(customers[[#This Row],[Join_Date]], customers[[#This Row],[Today]], "D")</f>
        <v>231</v>
      </c>
      <c r="O465" s="7" t="str">
        <f ca="1">IF(customers[[#This Row],[Years of Loyalty]]&gt;=8, "Loyal", IF(customers[[#This Row],[Years of Loyalty]]=7,"Legacy", IF(customers[[#This Row],[Years of Loyalty]]&gt;=3,"Emerging", IF(customers[[#This Row],[Years of Loyalty]]&lt;3,"New"))))</f>
        <v>New</v>
      </c>
    </row>
    <row r="466" spans="1:15" x14ac:dyDescent="0.25">
      <c r="A466" t="s">
        <v>187</v>
      </c>
      <c r="B466" t="s">
        <v>188</v>
      </c>
      <c r="C466" t="s">
        <v>17</v>
      </c>
      <c r="D466">
        <v>23</v>
      </c>
      <c r="E466" t="str">
        <f>IF(customers[[#This Row],[Age]]&gt;=61,"Boomer",IF(customers[[#This Row],[Age]]&gt;=44,"Gen X",IF(customers[[#This Row],[Age]]&gt;=28,"Millenials",IF(customers[[#This Row],[Age]]&lt;28,"Gen Z"))))</f>
        <v>Gen Z</v>
      </c>
      <c r="F466" t="s">
        <v>30</v>
      </c>
      <c r="G466" t="s">
        <v>19</v>
      </c>
      <c r="H466">
        <v>146267</v>
      </c>
      <c r="I466" t="str">
        <f>IF(customers[[#This Row],[Income]]&lt;=30000, "Low", IF(customers[[#This Row],[Income]]&lt;=50000,"Medium", IF(customers[[#This Row],[Income]]&lt;=100000,"High","Premium")))</f>
        <v>Premium</v>
      </c>
      <c r="J466" t="s">
        <v>24</v>
      </c>
      <c r="K466" s="1">
        <v>45791</v>
      </c>
      <c r="L466" s="1">
        <f t="shared" ca="1" si="7"/>
        <v>45908</v>
      </c>
      <c r="M466">
        <f ca="1">DATEDIF(customers[[#This Row],[Join_Date]],customers[[#This Row],[Today]],"Y")</f>
        <v>0</v>
      </c>
      <c r="N466">
        <f ca="1">DATEDIF(customers[[#This Row],[Join_Date]], customers[[#This Row],[Today]], "D")</f>
        <v>117</v>
      </c>
      <c r="O466" s="7" t="str">
        <f ca="1">IF(customers[[#This Row],[Years of Loyalty]]&gt;=8, "Loyal", IF(customers[[#This Row],[Years of Loyalty]]=7,"Legacy", IF(customers[[#This Row],[Years of Loyalty]]&gt;=3,"Emerging", IF(customers[[#This Row],[Years of Loyalty]]&lt;3,"New"))))</f>
        <v>New</v>
      </c>
    </row>
    <row r="467" spans="1:15" x14ac:dyDescent="0.25">
      <c r="A467" t="s">
        <v>197</v>
      </c>
      <c r="B467" t="s">
        <v>198</v>
      </c>
      <c r="C467" t="s">
        <v>17</v>
      </c>
      <c r="D467">
        <v>64</v>
      </c>
      <c r="E467" t="str">
        <f>IF(customers[[#This Row],[Age]]&gt;=61,"Boomer",IF(customers[[#This Row],[Age]]&gt;=44,"Gen X",IF(customers[[#This Row],[Age]]&gt;=28,"Millenials",IF(customers[[#This Row],[Age]]&lt;28,"Gen Z"))))</f>
        <v>Boomer</v>
      </c>
      <c r="F467" t="s">
        <v>34</v>
      </c>
      <c r="G467" t="s">
        <v>27</v>
      </c>
      <c r="H467">
        <v>106988</v>
      </c>
      <c r="I467" t="str">
        <f>IF(customers[[#This Row],[Income]]&lt;=30000, "Low", IF(customers[[#This Row],[Income]]&lt;=50000,"Medium", IF(customers[[#This Row],[Income]]&lt;=100000,"High","Premium")))</f>
        <v>Premium</v>
      </c>
      <c r="J467" t="s">
        <v>14</v>
      </c>
      <c r="K467" s="1">
        <v>45811</v>
      </c>
      <c r="L467" s="1">
        <f t="shared" ca="1" si="7"/>
        <v>45908</v>
      </c>
      <c r="M467">
        <f ca="1">DATEDIF(customers[[#This Row],[Join_Date]],customers[[#This Row],[Today]],"Y")</f>
        <v>0</v>
      </c>
      <c r="N467">
        <f ca="1">DATEDIF(customers[[#This Row],[Join_Date]], customers[[#This Row],[Today]], "D")</f>
        <v>97</v>
      </c>
      <c r="O467" s="7" t="str">
        <f ca="1">IF(customers[[#This Row],[Years of Loyalty]]&gt;=8, "Loyal", IF(customers[[#This Row],[Years of Loyalty]]=7,"Legacy", IF(customers[[#This Row],[Years of Loyalty]]&gt;=3,"Emerging", IF(customers[[#This Row],[Years of Loyalty]]&lt;3,"New"))))</f>
        <v>New</v>
      </c>
    </row>
    <row r="468" spans="1:15" x14ac:dyDescent="0.25">
      <c r="A468" t="s">
        <v>233</v>
      </c>
      <c r="B468" t="s">
        <v>234</v>
      </c>
      <c r="C468" t="s">
        <v>17</v>
      </c>
      <c r="D468">
        <v>43</v>
      </c>
      <c r="E468" t="str">
        <f>IF(customers[[#This Row],[Age]]&gt;=61,"Boomer",IF(customers[[#This Row],[Age]]&gt;=44,"Gen X",IF(customers[[#This Row],[Age]]&gt;=28,"Millenials",IF(customers[[#This Row],[Age]]&lt;28,"Gen Z"))))</f>
        <v>Millenials</v>
      </c>
      <c r="F468" t="s">
        <v>30</v>
      </c>
      <c r="G468" t="s">
        <v>42</v>
      </c>
      <c r="H468">
        <v>125228</v>
      </c>
      <c r="I468" t="str">
        <f>IF(customers[[#This Row],[Income]]&lt;=30000, "Low", IF(customers[[#This Row],[Income]]&lt;=50000,"Medium", IF(customers[[#This Row],[Income]]&lt;=100000,"High","Premium")))</f>
        <v>Premium</v>
      </c>
      <c r="J468" t="s">
        <v>14</v>
      </c>
      <c r="K468" s="1">
        <v>45748</v>
      </c>
      <c r="L468" s="1">
        <f t="shared" ca="1" si="7"/>
        <v>45908</v>
      </c>
      <c r="M468">
        <f ca="1">DATEDIF(customers[[#This Row],[Join_Date]],customers[[#This Row],[Today]],"Y")</f>
        <v>0</v>
      </c>
      <c r="N468">
        <f ca="1">DATEDIF(customers[[#This Row],[Join_Date]], customers[[#This Row],[Today]], "D")</f>
        <v>160</v>
      </c>
      <c r="O468" s="7" t="str">
        <f ca="1">IF(customers[[#This Row],[Years of Loyalty]]&gt;=8, "Loyal", IF(customers[[#This Row],[Years of Loyalty]]=7,"Legacy", IF(customers[[#This Row],[Years of Loyalty]]&gt;=3,"Emerging", IF(customers[[#This Row],[Years of Loyalty]]&lt;3,"New"))))</f>
        <v>New</v>
      </c>
    </row>
    <row r="469" spans="1:15" x14ac:dyDescent="0.25">
      <c r="A469" t="s">
        <v>237</v>
      </c>
      <c r="B469" t="s">
        <v>238</v>
      </c>
      <c r="C469" t="s">
        <v>17</v>
      </c>
      <c r="D469">
        <v>40</v>
      </c>
      <c r="E469" t="str">
        <f>IF(customers[[#This Row],[Age]]&gt;=61,"Boomer",IF(customers[[#This Row],[Age]]&gt;=44,"Gen X",IF(customers[[#This Row],[Age]]&gt;=28,"Millenials",IF(customers[[#This Row],[Age]]&lt;28,"Gen Z"))))</f>
        <v>Millenials</v>
      </c>
      <c r="F469" t="s">
        <v>30</v>
      </c>
      <c r="G469" t="s">
        <v>37</v>
      </c>
      <c r="H469">
        <v>117624</v>
      </c>
      <c r="I469" t="str">
        <f>IF(customers[[#This Row],[Income]]&lt;=30000, "Low", IF(customers[[#This Row],[Income]]&lt;=50000,"Medium", IF(customers[[#This Row],[Income]]&lt;=100000,"High","Premium")))</f>
        <v>Premium</v>
      </c>
      <c r="J469" t="s">
        <v>24</v>
      </c>
      <c r="K469" s="1">
        <v>45720</v>
      </c>
      <c r="L469" s="1">
        <f t="shared" ca="1" si="7"/>
        <v>45908</v>
      </c>
      <c r="M469">
        <f ca="1">DATEDIF(customers[[#This Row],[Join_Date]],customers[[#This Row],[Today]],"Y")</f>
        <v>0</v>
      </c>
      <c r="N469">
        <f ca="1">DATEDIF(customers[[#This Row],[Join_Date]], customers[[#This Row],[Today]], "D")</f>
        <v>188</v>
      </c>
      <c r="O469" s="7" t="str">
        <f ca="1">IF(customers[[#This Row],[Years of Loyalty]]&gt;=8, "Loyal", IF(customers[[#This Row],[Years of Loyalty]]=7,"Legacy", IF(customers[[#This Row],[Years of Loyalty]]&gt;=3,"Emerging", IF(customers[[#This Row],[Years of Loyalty]]&lt;3,"New"))))</f>
        <v>New</v>
      </c>
    </row>
    <row r="470" spans="1:15" x14ac:dyDescent="0.25">
      <c r="A470" t="s">
        <v>255</v>
      </c>
      <c r="B470" t="s">
        <v>256</v>
      </c>
      <c r="C470" t="s">
        <v>17</v>
      </c>
      <c r="D470">
        <v>71</v>
      </c>
      <c r="E470" t="str">
        <f>IF(customers[[#This Row],[Age]]&gt;=61,"Boomer",IF(customers[[#This Row],[Age]]&gt;=44,"Gen X",IF(customers[[#This Row],[Age]]&gt;=28,"Millenials",IF(customers[[#This Row],[Age]]&lt;28,"Gen Z"))))</f>
        <v>Boomer</v>
      </c>
      <c r="F470" t="s">
        <v>34</v>
      </c>
      <c r="G470" t="s">
        <v>31</v>
      </c>
      <c r="H470">
        <v>69708</v>
      </c>
      <c r="I470" t="str">
        <f>IF(customers[[#This Row],[Income]]&lt;=30000, "Low", IF(customers[[#This Row],[Income]]&lt;=50000,"Medium", IF(customers[[#This Row],[Income]]&lt;=100000,"High","Premium")))</f>
        <v>High</v>
      </c>
      <c r="J470" t="s">
        <v>20</v>
      </c>
      <c r="K470" s="1">
        <v>45797</v>
      </c>
      <c r="L470" s="1">
        <f t="shared" ca="1" si="7"/>
        <v>45908</v>
      </c>
      <c r="M470">
        <f ca="1">DATEDIF(customers[[#This Row],[Join_Date]],customers[[#This Row],[Today]],"Y")</f>
        <v>0</v>
      </c>
      <c r="N470">
        <f ca="1">DATEDIF(customers[[#This Row],[Join_Date]], customers[[#This Row],[Today]], "D")</f>
        <v>111</v>
      </c>
      <c r="O470" s="7" t="str">
        <f ca="1">IF(customers[[#This Row],[Years of Loyalty]]&gt;=8, "Loyal", IF(customers[[#This Row],[Years of Loyalty]]=7,"Legacy", IF(customers[[#This Row],[Years of Loyalty]]&gt;=3,"Emerging", IF(customers[[#This Row],[Years of Loyalty]]&lt;3,"New"))))</f>
        <v>New</v>
      </c>
    </row>
    <row r="471" spans="1:15" x14ac:dyDescent="0.25">
      <c r="A471" t="s">
        <v>257</v>
      </c>
      <c r="B471" t="s">
        <v>258</v>
      </c>
      <c r="C471" t="s">
        <v>11</v>
      </c>
      <c r="D471">
        <v>65</v>
      </c>
      <c r="E471" t="str">
        <f>IF(customers[[#This Row],[Age]]&gt;=61,"Boomer",IF(customers[[#This Row],[Age]]&gt;=44,"Gen X",IF(customers[[#This Row],[Age]]&gt;=28,"Millenials",IF(customers[[#This Row],[Age]]&lt;28,"Gen Z"))))</f>
        <v>Boomer</v>
      </c>
      <c r="F471" t="s">
        <v>12</v>
      </c>
      <c r="G471" t="s">
        <v>31</v>
      </c>
      <c r="H471">
        <v>94553</v>
      </c>
      <c r="I471" t="str">
        <f>IF(customers[[#This Row],[Income]]&lt;=30000, "Low", IF(customers[[#This Row],[Income]]&lt;=50000,"Medium", IF(customers[[#This Row],[Income]]&lt;=100000,"High","Premium")))</f>
        <v>High</v>
      </c>
      <c r="J471" t="s">
        <v>14</v>
      </c>
      <c r="K471" s="1">
        <v>45706</v>
      </c>
      <c r="L471" s="1">
        <f t="shared" ca="1" si="7"/>
        <v>45908</v>
      </c>
      <c r="M471">
        <f ca="1">DATEDIF(customers[[#This Row],[Join_Date]],customers[[#This Row],[Today]],"Y")</f>
        <v>0</v>
      </c>
      <c r="N471">
        <f ca="1">DATEDIF(customers[[#This Row],[Join_Date]], customers[[#This Row],[Today]], "D")</f>
        <v>202</v>
      </c>
      <c r="O471" s="7" t="str">
        <f ca="1">IF(customers[[#This Row],[Years of Loyalty]]&gt;=8, "Loyal", IF(customers[[#This Row],[Years of Loyalty]]=7,"Legacy", IF(customers[[#This Row],[Years of Loyalty]]&gt;=3,"Emerging", IF(customers[[#This Row],[Years of Loyalty]]&lt;3,"New"))))</f>
        <v>New</v>
      </c>
    </row>
    <row r="472" spans="1:15" x14ac:dyDescent="0.25">
      <c r="A472" t="s">
        <v>259</v>
      </c>
      <c r="B472" t="s">
        <v>260</v>
      </c>
      <c r="C472" t="s">
        <v>17</v>
      </c>
      <c r="D472">
        <v>42</v>
      </c>
      <c r="E472" t="str">
        <f>IF(customers[[#This Row],[Age]]&gt;=61,"Boomer",IF(customers[[#This Row],[Age]]&gt;=44,"Gen X",IF(customers[[#This Row],[Age]]&gt;=28,"Millenials",IF(customers[[#This Row],[Age]]&lt;28,"Gen Z"))))</f>
        <v>Millenials</v>
      </c>
      <c r="F472" t="s">
        <v>34</v>
      </c>
      <c r="G472" t="s">
        <v>27</v>
      </c>
      <c r="H472">
        <v>88344</v>
      </c>
      <c r="I472" t="str">
        <f>IF(customers[[#This Row],[Income]]&lt;=30000, "Low", IF(customers[[#This Row],[Income]]&lt;=50000,"Medium", IF(customers[[#This Row],[Income]]&lt;=100000,"High","Premium")))</f>
        <v>High</v>
      </c>
      <c r="J472" t="s">
        <v>14</v>
      </c>
      <c r="K472" s="1">
        <v>45720</v>
      </c>
      <c r="L472" s="1">
        <f t="shared" ca="1" si="7"/>
        <v>45908</v>
      </c>
      <c r="M472">
        <f ca="1">DATEDIF(customers[[#This Row],[Join_Date]],customers[[#This Row],[Today]],"Y")</f>
        <v>0</v>
      </c>
      <c r="N472">
        <f ca="1">DATEDIF(customers[[#This Row],[Join_Date]], customers[[#This Row],[Today]], "D")</f>
        <v>188</v>
      </c>
      <c r="O472" s="7" t="str">
        <f ca="1">IF(customers[[#This Row],[Years of Loyalty]]&gt;=8, "Loyal", IF(customers[[#This Row],[Years of Loyalty]]=7,"Legacy", IF(customers[[#This Row],[Years of Loyalty]]&gt;=3,"Emerging", IF(customers[[#This Row],[Years of Loyalty]]&lt;3,"New"))))</f>
        <v>New</v>
      </c>
    </row>
    <row r="473" spans="1:15" x14ac:dyDescent="0.25">
      <c r="A473" t="s">
        <v>301</v>
      </c>
      <c r="B473" t="s">
        <v>302</v>
      </c>
      <c r="C473" t="s">
        <v>11</v>
      </c>
      <c r="D473">
        <v>45</v>
      </c>
      <c r="E473" t="str">
        <f>IF(customers[[#This Row],[Age]]&gt;=61,"Boomer",IF(customers[[#This Row],[Age]]&gt;=44,"Gen X",IF(customers[[#This Row],[Age]]&gt;=28,"Millenials",IF(customers[[#This Row],[Age]]&lt;28,"Gen Z"))))</f>
        <v>Gen X</v>
      </c>
      <c r="F473" t="s">
        <v>34</v>
      </c>
      <c r="G473" t="s">
        <v>19</v>
      </c>
      <c r="H473">
        <v>164059</v>
      </c>
      <c r="I473" t="str">
        <f>IF(customers[[#This Row],[Income]]&lt;=30000, "Low", IF(customers[[#This Row],[Income]]&lt;=50000,"Medium", IF(customers[[#This Row],[Income]]&lt;=100000,"High","Premium")))</f>
        <v>Premium</v>
      </c>
      <c r="J473" t="s">
        <v>14</v>
      </c>
      <c r="K473" s="1">
        <v>45619</v>
      </c>
      <c r="L473" s="1">
        <f t="shared" ca="1" si="7"/>
        <v>45908</v>
      </c>
      <c r="M473">
        <f ca="1">DATEDIF(customers[[#This Row],[Join_Date]],customers[[#This Row],[Today]],"Y")</f>
        <v>0</v>
      </c>
      <c r="N473">
        <f ca="1">DATEDIF(customers[[#This Row],[Join_Date]], customers[[#This Row],[Today]], "D")</f>
        <v>289</v>
      </c>
      <c r="O473" s="7" t="str">
        <f ca="1">IF(customers[[#This Row],[Years of Loyalty]]&gt;=8, "Loyal", IF(customers[[#This Row],[Years of Loyalty]]=7,"Legacy", IF(customers[[#This Row],[Years of Loyalty]]&gt;=3,"Emerging", IF(customers[[#This Row],[Years of Loyalty]]&lt;3,"New"))))</f>
        <v>New</v>
      </c>
    </row>
    <row r="474" spans="1:15" x14ac:dyDescent="0.25">
      <c r="A474" t="s">
        <v>307</v>
      </c>
      <c r="B474" t="s">
        <v>308</v>
      </c>
      <c r="C474" t="s">
        <v>11</v>
      </c>
      <c r="D474">
        <v>66</v>
      </c>
      <c r="E474" t="str">
        <f>IF(customers[[#This Row],[Age]]&gt;=61,"Boomer",IF(customers[[#This Row],[Age]]&gt;=44,"Gen X",IF(customers[[#This Row],[Age]]&gt;=28,"Millenials",IF(customers[[#This Row],[Age]]&lt;28,"Gen Z"))))</f>
        <v>Boomer</v>
      </c>
      <c r="F474" t="s">
        <v>12</v>
      </c>
      <c r="G474" t="s">
        <v>42</v>
      </c>
      <c r="H474">
        <v>83852</v>
      </c>
      <c r="I474" t="str">
        <f>IF(customers[[#This Row],[Income]]&lt;=30000, "Low", IF(customers[[#This Row],[Income]]&lt;=50000,"Medium", IF(customers[[#This Row],[Income]]&lt;=100000,"High","Premium")))</f>
        <v>High</v>
      </c>
      <c r="J474" t="s">
        <v>14</v>
      </c>
      <c r="K474" s="1">
        <v>45560</v>
      </c>
      <c r="L474" s="1">
        <f t="shared" ca="1" si="7"/>
        <v>45908</v>
      </c>
      <c r="M474">
        <f ca="1">DATEDIF(customers[[#This Row],[Join_Date]],customers[[#This Row],[Today]],"Y")</f>
        <v>0</v>
      </c>
      <c r="N474">
        <f ca="1">DATEDIF(customers[[#This Row],[Join_Date]], customers[[#This Row],[Today]], "D")</f>
        <v>348</v>
      </c>
      <c r="O474" s="7" t="str">
        <f ca="1">IF(customers[[#This Row],[Years of Loyalty]]&gt;=8, "Loyal", IF(customers[[#This Row],[Years of Loyalty]]=7,"Legacy", IF(customers[[#This Row],[Years of Loyalty]]&gt;=3,"Emerging", IF(customers[[#This Row],[Years of Loyalty]]&lt;3,"New"))))</f>
        <v>New</v>
      </c>
    </row>
    <row r="475" spans="1:15" x14ac:dyDescent="0.25">
      <c r="A475" t="s">
        <v>339</v>
      </c>
      <c r="B475" t="s">
        <v>340</v>
      </c>
      <c r="C475" t="s">
        <v>17</v>
      </c>
      <c r="D475">
        <v>40</v>
      </c>
      <c r="E475" t="str">
        <f>IF(customers[[#This Row],[Age]]&gt;=61,"Boomer",IF(customers[[#This Row],[Age]]&gt;=44,"Gen X",IF(customers[[#This Row],[Age]]&gt;=28,"Millenials",IF(customers[[#This Row],[Age]]&lt;28,"Gen Z"))))</f>
        <v>Millenials</v>
      </c>
      <c r="F475" t="s">
        <v>12</v>
      </c>
      <c r="G475" t="s">
        <v>37</v>
      </c>
      <c r="H475">
        <v>158563</v>
      </c>
      <c r="I475" t="str">
        <f>IF(customers[[#This Row],[Income]]&lt;=30000, "Low", IF(customers[[#This Row],[Income]]&lt;=50000,"Medium", IF(customers[[#This Row],[Income]]&lt;=100000,"High","Premium")))</f>
        <v>Premium</v>
      </c>
      <c r="J475" t="s">
        <v>14</v>
      </c>
      <c r="K475" s="1">
        <v>45774</v>
      </c>
      <c r="L475" s="1">
        <f t="shared" ca="1" si="7"/>
        <v>45908</v>
      </c>
      <c r="M475">
        <f ca="1">DATEDIF(customers[[#This Row],[Join_Date]],customers[[#This Row],[Today]],"Y")</f>
        <v>0</v>
      </c>
      <c r="N475">
        <f ca="1">DATEDIF(customers[[#This Row],[Join_Date]], customers[[#This Row],[Today]], "D")</f>
        <v>134</v>
      </c>
      <c r="O475" s="7" t="str">
        <f ca="1">IF(customers[[#This Row],[Years of Loyalty]]&gt;=8, "Loyal", IF(customers[[#This Row],[Years of Loyalty]]=7,"Legacy", IF(customers[[#This Row],[Years of Loyalty]]&gt;=3,"Emerging", IF(customers[[#This Row],[Years of Loyalty]]&lt;3,"New"))))</f>
        <v>New</v>
      </c>
    </row>
    <row r="476" spans="1:15" x14ac:dyDescent="0.25">
      <c r="A476" t="s">
        <v>361</v>
      </c>
      <c r="B476" t="s">
        <v>362</v>
      </c>
      <c r="C476" t="s">
        <v>11</v>
      </c>
      <c r="D476">
        <v>18</v>
      </c>
      <c r="E476" t="str">
        <f>IF(customers[[#This Row],[Age]]&gt;=61,"Boomer",IF(customers[[#This Row],[Age]]&gt;=44,"Gen X",IF(customers[[#This Row],[Age]]&gt;=28,"Millenials",IF(customers[[#This Row],[Age]]&lt;28,"Gen Z"))))</f>
        <v>Gen Z</v>
      </c>
      <c r="F476" t="s">
        <v>34</v>
      </c>
      <c r="G476" t="s">
        <v>27</v>
      </c>
      <c r="H476">
        <v>44860</v>
      </c>
      <c r="I476" t="str">
        <f>IF(customers[[#This Row],[Income]]&lt;=30000, "Low", IF(customers[[#This Row],[Income]]&lt;=50000,"Medium", IF(customers[[#This Row],[Income]]&lt;=100000,"High","Premium")))</f>
        <v>Medium</v>
      </c>
      <c r="J476" t="s">
        <v>14</v>
      </c>
      <c r="K476" s="1">
        <v>45714</v>
      </c>
      <c r="L476" s="1">
        <f t="shared" ca="1" si="7"/>
        <v>45908</v>
      </c>
      <c r="M476">
        <f ca="1">DATEDIF(customers[[#This Row],[Join_Date]],customers[[#This Row],[Today]],"Y")</f>
        <v>0</v>
      </c>
      <c r="N476">
        <f ca="1">DATEDIF(customers[[#This Row],[Join_Date]], customers[[#This Row],[Today]], "D")</f>
        <v>194</v>
      </c>
      <c r="O476" s="7" t="str">
        <f ca="1">IF(customers[[#This Row],[Years of Loyalty]]&gt;=8, "Loyal", IF(customers[[#This Row],[Years of Loyalty]]=7,"Legacy", IF(customers[[#This Row],[Years of Loyalty]]&gt;=3,"Emerging", IF(customers[[#This Row],[Years of Loyalty]]&lt;3,"New"))))</f>
        <v>New</v>
      </c>
    </row>
    <row r="477" spans="1:15" x14ac:dyDescent="0.25">
      <c r="A477" t="s">
        <v>377</v>
      </c>
      <c r="B477" t="s">
        <v>378</v>
      </c>
      <c r="C477" t="s">
        <v>11</v>
      </c>
      <c r="D477">
        <v>72</v>
      </c>
      <c r="E477" t="str">
        <f>IF(customers[[#This Row],[Age]]&gt;=61,"Boomer",IF(customers[[#This Row],[Age]]&gt;=44,"Gen X",IF(customers[[#This Row],[Age]]&gt;=28,"Millenials",IF(customers[[#This Row],[Age]]&lt;28,"Gen Z"))))</f>
        <v>Boomer</v>
      </c>
      <c r="F477" t="s">
        <v>34</v>
      </c>
      <c r="G477" t="s">
        <v>31</v>
      </c>
      <c r="H477">
        <v>143786</v>
      </c>
      <c r="I477" t="str">
        <f>IF(customers[[#This Row],[Income]]&lt;=30000, "Low", IF(customers[[#This Row],[Income]]&lt;=50000,"Medium", IF(customers[[#This Row],[Income]]&lt;=100000,"High","Premium")))</f>
        <v>Premium</v>
      </c>
      <c r="J477" t="s">
        <v>14</v>
      </c>
      <c r="K477" s="1">
        <v>45538</v>
      </c>
      <c r="L477" s="1">
        <f t="shared" ca="1" si="7"/>
        <v>45908</v>
      </c>
      <c r="M477">
        <f ca="1">DATEDIF(customers[[#This Row],[Join_Date]],customers[[#This Row],[Today]],"Y")</f>
        <v>1</v>
      </c>
      <c r="N477">
        <f ca="1">DATEDIF(customers[[#This Row],[Join_Date]], customers[[#This Row],[Today]], "D")</f>
        <v>370</v>
      </c>
      <c r="O477" s="7" t="str">
        <f ca="1">IF(customers[[#This Row],[Years of Loyalty]]&gt;=8, "Loyal", IF(customers[[#This Row],[Years of Loyalty]]=7,"Legacy", IF(customers[[#This Row],[Years of Loyalty]]&gt;=3,"Emerging", IF(customers[[#This Row],[Years of Loyalty]]&lt;3,"New"))))</f>
        <v>New</v>
      </c>
    </row>
    <row r="478" spans="1:15" x14ac:dyDescent="0.25">
      <c r="A478" t="s">
        <v>379</v>
      </c>
      <c r="B478" t="s">
        <v>380</v>
      </c>
      <c r="C478" t="s">
        <v>11</v>
      </c>
      <c r="D478">
        <v>19</v>
      </c>
      <c r="E478" t="str">
        <f>IF(customers[[#This Row],[Age]]&gt;=61,"Boomer",IF(customers[[#This Row],[Age]]&gt;=44,"Gen X",IF(customers[[#This Row],[Age]]&gt;=28,"Millenials",IF(customers[[#This Row],[Age]]&lt;28,"Gen Z"))))</f>
        <v>Gen Z</v>
      </c>
      <c r="F478" t="s">
        <v>34</v>
      </c>
      <c r="G478" t="s">
        <v>31</v>
      </c>
      <c r="H478">
        <v>195136</v>
      </c>
      <c r="I478" t="str">
        <f>IF(customers[[#This Row],[Income]]&lt;=30000, "Low", IF(customers[[#This Row],[Income]]&lt;=50000,"Medium", IF(customers[[#This Row],[Income]]&lt;=100000,"High","Premium")))</f>
        <v>Premium</v>
      </c>
      <c r="J478" t="s">
        <v>20</v>
      </c>
      <c r="K478" s="1">
        <v>45642</v>
      </c>
      <c r="L478" s="1">
        <f t="shared" ca="1" si="7"/>
        <v>45908</v>
      </c>
      <c r="M478">
        <f ca="1">DATEDIF(customers[[#This Row],[Join_Date]],customers[[#This Row],[Today]],"Y")</f>
        <v>0</v>
      </c>
      <c r="N478">
        <f ca="1">DATEDIF(customers[[#This Row],[Join_Date]], customers[[#This Row],[Today]], "D")</f>
        <v>266</v>
      </c>
      <c r="O478" s="7" t="str">
        <f ca="1">IF(customers[[#This Row],[Years of Loyalty]]&gt;=8, "Loyal", IF(customers[[#This Row],[Years of Loyalty]]=7,"Legacy", IF(customers[[#This Row],[Years of Loyalty]]&gt;=3,"Emerging", IF(customers[[#This Row],[Years of Loyalty]]&lt;3,"New"))))</f>
        <v>New</v>
      </c>
    </row>
    <row r="479" spans="1:15" x14ac:dyDescent="0.25">
      <c r="A479" t="s">
        <v>383</v>
      </c>
      <c r="B479" t="s">
        <v>384</v>
      </c>
      <c r="C479" t="s">
        <v>11</v>
      </c>
      <c r="D479">
        <v>45</v>
      </c>
      <c r="E479" t="str">
        <f>IF(customers[[#This Row],[Age]]&gt;=61,"Boomer",IF(customers[[#This Row],[Age]]&gt;=44,"Gen X",IF(customers[[#This Row],[Age]]&gt;=28,"Millenials",IF(customers[[#This Row],[Age]]&lt;28,"Gen Z"))))</f>
        <v>Gen X</v>
      </c>
      <c r="F479" t="s">
        <v>30</v>
      </c>
      <c r="G479" t="s">
        <v>19</v>
      </c>
      <c r="H479">
        <v>51598</v>
      </c>
      <c r="I479" t="str">
        <f>IF(customers[[#This Row],[Income]]&lt;=30000, "Low", IF(customers[[#This Row],[Income]]&lt;=50000,"Medium", IF(customers[[#This Row],[Income]]&lt;=100000,"High","Premium")))</f>
        <v>High</v>
      </c>
      <c r="J479" t="s">
        <v>20</v>
      </c>
      <c r="K479" s="1">
        <v>45704</v>
      </c>
      <c r="L479" s="1">
        <f t="shared" ca="1" si="7"/>
        <v>45908</v>
      </c>
      <c r="M479">
        <f ca="1">DATEDIF(customers[[#This Row],[Join_Date]],customers[[#This Row],[Today]],"Y")</f>
        <v>0</v>
      </c>
      <c r="N479">
        <f ca="1">DATEDIF(customers[[#This Row],[Join_Date]], customers[[#This Row],[Today]], "D")</f>
        <v>204</v>
      </c>
      <c r="O479" s="7" t="str">
        <f ca="1">IF(customers[[#This Row],[Years of Loyalty]]&gt;=8, "Loyal", IF(customers[[#This Row],[Years of Loyalty]]=7,"Legacy", IF(customers[[#This Row],[Years of Loyalty]]&gt;=3,"Emerging", IF(customers[[#This Row],[Years of Loyalty]]&lt;3,"New"))))</f>
        <v>New</v>
      </c>
    </row>
    <row r="480" spans="1:15" x14ac:dyDescent="0.25">
      <c r="A480" t="s">
        <v>387</v>
      </c>
      <c r="B480" t="s">
        <v>388</v>
      </c>
      <c r="C480" t="s">
        <v>11</v>
      </c>
      <c r="D480">
        <v>44</v>
      </c>
      <c r="E480" t="str">
        <f>IF(customers[[#This Row],[Age]]&gt;=61,"Boomer",IF(customers[[#This Row],[Age]]&gt;=44,"Gen X",IF(customers[[#This Row],[Age]]&gt;=28,"Millenials",IF(customers[[#This Row],[Age]]&lt;28,"Gen Z"))))</f>
        <v>Gen X</v>
      </c>
      <c r="F480" t="s">
        <v>18</v>
      </c>
      <c r="G480" t="s">
        <v>27</v>
      </c>
      <c r="H480">
        <v>47082</v>
      </c>
      <c r="I480" t="str">
        <f>IF(customers[[#This Row],[Income]]&lt;=30000, "Low", IF(customers[[#This Row],[Income]]&lt;=50000,"Medium", IF(customers[[#This Row],[Income]]&lt;=100000,"High","Premium")))</f>
        <v>Medium</v>
      </c>
      <c r="J480" t="s">
        <v>20</v>
      </c>
      <c r="K480" s="1">
        <v>45843</v>
      </c>
      <c r="L480" s="1">
        <f t="shared" ca="1" si="7"/>
        <v>45908</v>
      </c>
      <c r="M480">
        <f ca="1">DATEDIF(customers[[#This Row],[Join_Date]],customers[[#This Row],[Today]],"Y")</f>
        <v>0</v>
      </c>
      <c r="N480">
        <f ca="1">DATEDIF(customers[[#This Row],[Join_Date]], customers[[#This Row],[Today]], "D")</f>
        <v>65</v>
      </c>
      <c r="O480" s="7" t="str">
        <f ca="1">IF(customers[[#This Row],[Years of Loyalty]]&gt;=8, "Loyal", IF(customers[[#This Row],[Years of Loyalty]]=7,"Legacy", IF(customers[[#This Row],[Years of Loyalty]]&gt;=3,"Emerging", IF(customers[[#This Row],[Years of Loyalty]]&lt;3,"New"))))</f>
        <v>New</v>
      </c>
    </row>
    <row r="481" spans="1:15" x14ac:dyDescent="0.25">
      <c r="A481" t="s">
        <v>401</v>
      </c>
      <c r="B481" t="s">
        <v>402</v>
      </c>
      <c r="C481" t="s">
        <v>11</v>
      </c>
      <c r="D481">
        <v>50</v>
      </c>
      <c r="E481" t="str">
        <f>IF(customers[[#This Row],[Age]]&gt;=61,"Boomer",IF(customers[[#This Row],[Age]]&gt;=44,"Gen X",IF(customers[[#This Row],[Age]]&gt;=28,"Millenials",IF(customers[[#This Row],[Age]]&lt;28,"Gen Z"))))</f>
        <v>Gen X</v>
      </c>
      <c r="F481" t="s">
        <v>30</v>
      </c>
      <c r="G481" t="s">
        <v>42</v>
      </c>
      <c r="H481">
        <v>165360</v>
      </c>
      <c r="I481" t="str">
        <f>IF(customers[[#This Row],[Income]]&lt;=30000, "Low", IF(customers[[#This Row],[Income]]&lt;=50000,"Medium", IF(customers[[#This Row],[Income]]&lt;=100000,"High","Premium")))</f>
        <v>Premium</v>
      </c>
      <c r="J481" t="s">
        <v>14</v>
      </c>
      <c r="K481" s="1">
        <v>45535</v>
      </c>
      <c r="L481" s="1">
        <f t="shared" ca="1" si="7"/>
        <v>45908</v>
      </c>
      <c r="M481">
        <f ca="1">DATEDIF(customers[[#This Row],[Join_Date]],customers[[#This Row],[Today]],"Y")</f>
        <v>1</v>
      </c>
      <c r="N481">
        <f ca="1">DATEDIF(customers[[#This Row],[Join_Date]], customers[[#This Row],[Today]], "D")</f>
        <v>373</v>
      </c>
      <c r="O481" s="7" t="str">
        <f ca="1">IF(customers[[#This Row],[Years of Loyalty]]&gt;=8, "Loyal", IF(customers[[#This Row],[Years of Loyalty]]=7,"Legacy", IF(customers[[#This Row],[Years of Loyalty]]&gt;=3,"Emerging", IF(customers[[#This Row],[Years of Loyalty]]&lt;3,"New"))))</f>
        <v>New</v>
      </c>
    </row>
    <row r="482" spans="1:15" x14ac:dyDescent="0.25">
      <c r="A482" t="s">
        <v>407</v>
      </c>
      <c r="B482" t="s">
        <v>408</v>
      </c>
      <c r="C482" t="s">
        <v>11</v>
      </c>
      <c r="D482">
        <v>54</v>
      </c>
      <c r="E482" t="str">
        <f>IF(customers[[#This Row],[Age]]&gt;=61,"Boomer",IF(customers[[#This Row],[Age]]&gt;=44,"Gen X",IF(customers[[#This Row],[Age]]&gt;=28,"Millenials",IF(customers[[#This Row],[Age]]&lt;28,"Gen Z"))))</f>
        <v>Gen X</v>
      </c>
      <c r="F482" t="s">
        <v>34</v>
      </c>
      <c r="G482" t="s">
        <v>37</v>
      </c>
      <c r="H482">
        <v>117768</v>
      </c>
      <c r="I482" t="str">
        <f>IF(customers[[#This Row],[Income]]&lt;=30000, "Low", IF(customers[[#This Row],[Income]]&lt;=50000,"Medium", IF(customers[[#This Row],[Income]]&lt;=100000,"High","Premium")))</f>
        <v>Premium</v>
      </c>
      <c r="J482" t="s">
        <v>14</v>
      </c>
      <c r="K482" s="1">
        <v>45891</v>
      </c>
      <c r="L482" s="1">
        <f t="shared" ca="1" si="7"/>
        <v>45908</v>
      </c>
      <c r="M482">
        <f ca="1">DATEDIF(customers[[#This Row],[Join_Date]],customers[[#This Row],[Today]],"Y")</f>
        <v>0</v>
      </c>
      <c r="N482">
        <f ca="1">DATEDIF(customers[[#This Row],[Join_Date]], customers[[#This Row],[Today]], "D")</f>
        <v>17</v>
      </c>
      <c r="O482" s="7" t="str">
        <f ca="1">IF(customers[[#This Row],[Years of Loyalty]]&gt;=8, "Loyal", IF(customers[[#This Row],[Years of Loyalty]]=7,"Legacy", IF(customers[[#This Row],[Years of Loyalty]]&gt;=3,"Emerging", IF(customers[[#This Row],[Years of Loyalty]]&lt;3,"New"))))</f>
        <v>New</v>
      </c>
    </row>
    <row r="483" spans="1:15" x14ac:dyDescent="0.25">
      <c r="A483" t="s">
        <v>433</v>
      </c>
      <c r="B483" t="s">
        <v>434</v>
      </c>
      <c r="C483" t="s">
        <v>17</v>
      </c>
      <c r="D483">
        <v>63</v>
      </c>
      <c r="E483" t="str">
        <f>IF(customers[[#This Row],[Age]]&gt;=61,"Boomer",IF(customers[[#This Row],[Age]]&gt;=44,"Gen X",IF(customers[[#This Row],[Age]]&gt;=28,"Millenials",IF(customers[[#This Row],[Age]]&lt;28,"Gen Z"))))</f>
        <v>Boomer</v>
      </c>
      <c r="F483" t="s">
        <v>12</v>
      </c>
      <c r="G483" t="s">
        <v>27</v>
      </c>
      <c r="H483">
        <v>73268</v>
      </c>
      <c r="I483" t="str">
        <f>IF(customers[[#This Row],[Income]]&lt;=30000, "Low", IF(customers[[#This Row],[Income]]&lt;=50000,"Medium", IF(customers[[#This Row],[Income]]&lt;=100000,"High","Premium")))</f>
        <v>High</v>
      </c>
      <c r="J483" t="s">
        <v>14</v>
      </c>
      <c r="K483" s="1">
        <v>45587</v>
      </c>
      <c r="L483" s="1">
        <f t="shared" ca="1" si="7"/>
        <v>45908</v>
      </c>
      <c r="M483">
        <f ca="1">DATEDIF(customers[[#This Row],[Join_Date]],customers[[#This Row],[Today]],"Y")</f>
        <v>0</v>
      </c>
      <c r="N483">
        <f ca="1">DATEDIF(customers[[#This Row],[Join_Date]], customers[[#This Row],[Today]], "D")</f>
        <v>321</v>
      </c>
      <c r="O483" s="7" t="str">
        <f ca="1">IF(customers[[#This Row],[Years of Loyalty]]&gt;=8, "Loyal", IF(customers[[#This Row],[Years of Loyalty]]=7,"Legacy", IF(customers[[#This Row],[Years of Loyalty]]&gt;=3,"Emerging", IF(customers[[#This Row],[Years of Loyalty]]&lt;3,"New"))))</f>
        <v>New</v>
      </c>
    </row>
    <row r="484" spans="1:15" x14ac:dyDescent="0.25">
      <c r="A484" t="s">
        <v>497</v>
      </c>
      <c r="B484" t="s">
        <v>498</v>
      </c>
      <c r="C484" t="s">
        <v>17</v>
      </c>
      <c r="D484">
        <v>41</v>
      </c>
      <c r="E484" t="str">
        <f>IF(customers[[#This Row],[Age]]&gt;=61,"Boomer",IF(customers[[#This Row],[Age]]&gt;=44,"Gen X",IF(customers[[#This Row],[Age]]&gt;=28,"Millenials",IF(customers[[#This Row],[Age]]&lt;28,"Gen Z"))))</f>
        <v>Millenials</v>
      </c>
      <c r="F484" t="s">
        <v>30</v>
      </c>
      <c r="G484" t="s">
        <v>13</v>
      </c>
      <c r="H484">
        <v>189899</v>
      </c>
      <c r="I484" t="str">
        <f>IF(customers[[#This Row],[Income]]&lt;=30000, "Low", IF(customers[[#This Row],[Income]]&lt;=50000,"Medium", IF(customers[[#This Row],[Income]]&lt;=100000,"High","Premium")))</f>
        <v>Premium</v>
      </c>
      <c r="J484" t="s">
        <v>20</v>
      </c>
      <c r="K484" s="1">
        <v>45579</v>
      </c>
      <c r="L484" s="1">
        <f t="shared" ca="1" si="7"/>
        <v>45908</v>
      </c>
      <c r="M484">
        <f ca="1">DATEDIF(customers[[#This Row],[Join_Date]],customers[[#This Row],[Today]],"Y")</f>
        <v>0</v>
      </c>
      <c r="N484">
        <f ca="1">DATEDIF(customers[[#This Row],[Join_Date]], customers[[#This Row],[Today]], "D")</f>
        <v>329</v>
      </c>
      <c r="O484" s="7" t="str">
        <f ca="1">IF(customers[[#This Row],[Years of Loyalty]]&gt;=8, "Loyal", IF(customers[[#This Row],[Years of Loyalty]]=7,"Legacy", IF(customers[[#This Row],[Years of Loyalty]]&gt;=3,"Emerging", IF(customers[[#This Row],[Years of Loyalty]]&lt;3,"New"))))</f>
        <v>New</v>
      </c>
    </row>
    <row r="485" spans="1:15" x14ac:dyDescent="0.25">
      <c r="A485" t="s">
        <v>501</v>
      </c>
      <c r="B485" t="s">
        <v>502</v>
      </c>
      <c r="C485" t="s">
        <v>11</v>
      </c>
      <c r="D485">
        <v>66</v>
      </c>
      <c r="E485" t="str">
        <f>IF(customers[[#This Row],[Age]]&gt;=61,"Boomer",IF(customers[[#This Row],[Age]]&gt;=44,"Gen X",IF(customers[[#This Row],[Age]]&gt;=28,"Millenials",IF(customers[[#This Row],[Age]]&lt;28,"Gen Z"))))</f>
        <v>Boomer</v>
      </c>
      <c r="F485" t="s">
        <v>30</v>
      </c>
      <c r="G485" t="s">
        <v>31</v>
      </c>
      <c r="H485">
        <v>64859</v>
      </c>
      <c r="I485" t="str">
        <f>IF(customers[[#This Row],[Income]]&lt;=30000, "Low", IF(customers[[#This Row],[Income]]&lt;=50000,"Medium", IF(customers[[#This Row],[Income]]&lt;=100000,"High","Premium")))</f>
        <v>High</v>
      </c>
      <c r="J485" t="s">
        <v>14</v>
      </c>
      <c r="K485" s="1">
        <v>45601</v>
      </c>
      <c r="L485" s="1">
        <f t="shared" ca="1" si="7"/>
        <v>45908</v>
      </c>
      <c r="M485">
        <f ca="1">DATEDIF(customers[[#This Row],[Join_Date]],customers[[#This Row],[Today]],"Y")</f>
        <v>0</v>
      </c>
      <c r="N485">
        <f ca="1">DATEDIF(customers[[#This Row],[Join_Date]], customers[[#This Row],[Today]], "D")</f>
        <v>307</v>
      </c>
      <c r="O485" s="7" t="str">
        <f ca="1">IF(customers[[#This Row],[Years of Loyalty]]&gt;=8, "Loyal", IF(customers[[#This Row],[Years of Loyalty]]=7,"Legacy", IF(customers[[#This Row],[Years of Loyalty]]&gt;=3,"Emerging", IF(customers[[#This Row],[Years of Loyalty]]&lt;3,"New"))))</f>
        <v>New</v>
      </c>
    </row>
    <row r="486" spans="1:15" x14ac:dyDescent="0.25">
      <c r="A486" t="s">
        <v>539</v>
      </c>
      <c r="B486" t="s">
        <v>540</v>
      </c>
      <c r="C486" t="s">
        <v>17</v>
      </c>
      <c r="D486">
        <v>58</v>
      </c>
      <c r="E486" t="str">
        <f>IF(customers[[#This Row],[Age]]&gt;=61,"Boomer",IF(customers[[#This Row],[Age]]&gt;=44,"Gen X",IF(customers[[#This Row],[Age]]&gt;=28,"Millenials",IF(customers[[#This Row],[Age]]&lt;28,"Gen Z"))))</f>
        <v>Gen X</v>
      </c>
      <c r="F486" t="s">
        <v>18</v>
      </c>
      <c r="G486" t="s">
        <v>13</v>
      </c>
      <c r="H486">
        <v>102503</v>
      </c>
      <c r="I486" t="str">
        <f>IF(customers[[#This Row],[Income]]&lt;=30000, "Low", IF(customers[[#This Row],[Income]]&lt;=50000,"Medium", IF(customers[[#This Row],[Income]]&lt;=100000,"High","Premium")))</f>
        <v>Premium</v>
      </c>
      <c r="J486" t="s">
        <v>14</v>
      </c>
      <c r="K486" s="1">
        <v>45819</v>
      </c>
      <c r="L486" s="1">
        <f t="shared" ca="1" si="7"/>
        <v>45908</v>
      </c>
      <c r="M486">
        <f ca="1">DATEDIF(customers[[#This Row],[Join_Date]],customers[[#This Row],[Today]],"Y")</f>
        <v>0</v>
      </c>
      <c r="N486">
        <f ca="1">DATEDIF(customers[[#This Row],[Join_Date]], customers[[#This Row],[Today]], "D")</f>
        <v>89</v>
      </c>
      <c r="O486" s="7" t="str">
        <f ca="1">IF(customers[[#This Row],[Years of Loyalty]]&gt;=8, "Loyal", IF(customers[[#This Row],[Years of Loyalty]]=7,"Legacy", IF(customers[[#This Row],[Years of Loyalty]]&gt;=3,"Emerging", IF(customers[[#This Row],[Years of Loyalty]]&lt;3,"New"))))</f>
        <v>New</v>
      </c>
    </row>
    <row r="487" spans="1:15" x14ac:dyDescent="0.25">
      <c r="A487" t="s">
        <v>571</v>
      </c>
      <c r="B487" t="s">
        <v>572</v>
      </c>
      <c r="C487" t="s">
        <v>17</v>
      </c>
      <c r="D487">
        <v>26</v>
      </c>
      <c r="E487" t="str">
        <f>IF(customers[[#This Row],[Age]]&gt;=61,"Boomer",IF(customers[[#This Row],[Age]]&gt;=44,"Gen X",IF(customers[[#This Row],[Age]]&gt;=28,"Millenials",IF(customers[[#This Row],[Age]]&lt;28,"Gen Z"))))</f>
        <v>Gen Z</v>
      </c>
      <c r="F487" t="s">
        <v>18</v>
      </c>
      <c r="G487" t="s">
        <v>27</v>
      </c>
      <c r="H487">
        <v>40581</v>
      </c>
      <c r="I487" t="str">
        <f>IF(customers[[#This Row],[Income]]&lt;=30000, "Low", IF(customers[[#This Row],[Income]]&lt;=50000,"Medium", IF(customers[[#This Row],[Income]]&lt;=100000,"High","Premium")))</f>
        <v>Medium</v>
      </c>
      <c r="J487" t="s">
        <v>14</v>
      </c>
      <c r="K487" s="1">
        <v>45559</v>
      </c>
      <c r="L487" s="1">
        <f t="shared" ca="1" si="7"/>
        <v>45908</v>
      </c>
      <c r="M487">
        <f ca="1">DATEDIF(customers[[#This Row],[Join_Date]],customers[[#This Row],[Today]],"Y")</f>
        <v>0</v>
      </c>
      <c r="N487">
        <f ca="1">DATEDIF(customers[[#This Row],[Join_Date]], customers[[#This Row],[Today]], "D")</f>
        <v>349</v>
      </c>
      <c r="O487" s="7" t="str">
        <f ca="1">IF(customers[[#This Row],[Years of Loyalty]]&gt;=8, "Loyal", IF(customers[[#This Row],[Years of Loyalty]]=7,"Legacy", IF(customers[[#This Row],[Years of Loyalty]]&gt;=3,"Emerging", IF(customers[[#This Row],[Years of Loyalty]]&lt;3,"New"))))</f>
        <v>New</v>
      </c>
    </row>
    <row r="488" spans="1:15" x14ac:dyDescent="0.25">
      <c r="A488" t="s">
        <v>597</v>
      </c>
      <c r="B488" t="s">
        <v>598</v>
      </c>
      <c r="C488" t="s">
        <v>11</v>
      </c>
      <c r="D488">
        <v>42</v>
      </c>
      <c r="E488" t="str">
        <f>IF(customers[[#This Row],[Age]]&gt;=61,"Boomer",IF(customers[[#This Row],[Age]]&gt;=44,"Gen X",IF(customers[[#This Row],[Age]]&gt;=28,"Millenials",IF(customers[[#This Row],[Age]]&lt;28,"Gen Z"))))</f>
        <v>Millenials</v>
      </c>
      <c r="F488" t="s">
        <v>34</v>
      </c>
      <c r="G488" t="s">
        <v>27</v>
      </c>
      <c r="H488">
        <v>42431</v>
      </c>
      <c r="I488" t="str">
        <f>IF(customers[[#This Row],[Income]]&lt;=30000, "Low", IF(customers[[#This Row],[Income]]&lt;=50000,"Medium", IF(customers[[#This Row],[Income]]&lt;=100000,"High","Premium")))</f>
        <v>Medium</v>
      </c>
      <c r="J488" t="s">
        <v>20</v>
      </c>
      <c r="K488" s="1">
        <v>45769</v>
      </c>
      <c r="L488" s="1">
        <f t="shared" ca="1" si="7"/>
        <v>45908</v>
      </c>
      <c r="M488">
        <f ca="1">DATEDIF(customers[[#This Row],[Join_Date]],customers[[#This Row],[Today]],"Y")</f>
        <v>0</v>
      </c>
      <c r="N488">
        <f ca="1">DATEDIF(customers[[#This Row],[Join_Date]], customers[[#This Row],[Today]], "D")</f>
        <v>139</v>
      </c>
      <c r="O488" s="7" t="str">
        <f ca="1">IF(customers[[#This Row],[Years of Loyalty]]&gt;=8, "Loyal", IF(customers[[#This Row],[Years of Loyalty]]=7,"Legacy", IF(customers[[#This Row],[Years of Loyalty]]&gt;=3,"Emerging", IF(customers[[#This Row],[Years of Loyalty]]&lt;3,"New"))))</f>
        <v>New</v>
      </c>
    </row>
    <row r="489" spans="1:15" x14ac:dyDescent="0.25">
      <c r="A489" t="s">
        <v>653</v>
      </c>
      <c r="B489" t="s">
        <v>654</v>
      </c>
      <c r="C489" t="s">
        <v>11</v>
      </c>
      <c r="D489">
        <v>55</v>
      </c>
      <c r="E489" t="str">
        <f>IF(customers[[#This Row],[Age]]&gt;=61,"Boomer",IF(customers[[#This Row],[Age]]&gt;=44,"Gen X",IF(customers[[#This Row],[Age]]&gt;=28,"Millenials",IF(customers[[#This Row],[Age]]&lt;28,"Gen Z"))))</f>
        <v>Gen X</v>
      </c>
      <c r="F489" t="s">
        <v>34</v>
      </c>
      <c r="G489" t="s">
        <v>42</v>
      </c>
      <c r="H489">
        <v>177087</v>
      </c>
      <c r="I489" t="str">
        <f>IF(customers[[#This Row],[Income]]&lt;=30000, "Low", IF(customers[[#This Row],[Income]]&lt;=50000,"Medium", IF(customers[[#This Row],[Income]]&lt;=100000,"High","Premium")))</f>
        <v>Premium</v>
      </c>
      <c r="J489" t="s">
        <v>14</v>
      </c>
      <c r="K489" s="1">
        <v>45794</v>
      </c>
      <c r="L489" s="1">
        <f t="shared" ca="1" si="7"/>
        <v>45908</v>
      </c>
      <c r="M489">
        <f ca="1">DATEDIF(customers[[#This Row],[Join_Date]],customers[[#This Row],[Today]],"Y")</f>
        <v>0</v>
      </c>
      <c r="N489">
        <f ca="1">DATEDIF(customers[[#This Row],[Join_Date]], customers[[#This Row],[Today]], "D")</f>
        <v>114</v>
      </c>
      <c r="O489" s="7" t="str">
        <f ca="1">IF(customers[[#This Row],[Years of Loyalty]]&gt;=8, "Loyal", IF(customers[[#This Row],[Years of Loyalty]]=7,"Legacy", IF(customers[[#This Row],[Years of Loyalty]]&gt;=3,"Emerging", IF(customers[[#This Row],[Years of Loyalty]]&lt;3,"New"))))</f>
        <v>New</v>
      </c>
    </row>
    <row r="490" spans="1:15" x14ac:dyDescent="0.25">
      <c r="A490" t="s">
        <v>697</v>
      </c>
      <c r="B490" t="s">
        <v>698</v>
      </c>
      <c r="C490" t="s">
        <v>11</v>
      </c>
      <c r="D490">
        <v>24</v>
      </c>
      <c r="E490" t="str">
        <f>IF(customers[[#This Row],[Age]]&gt;=61,"Boomer",IF(customers[[#This Row],[Age]]&gt;=44,"Gen X",IF(customers[[#This Row],[Age]]&gt;=28,"Millenials",IF(customers[[#This Row],[Age]]&lt;28,"Gen Z"))))</f>
        <v>Gen Z</v>
      </c>
      <c r="F490" t="s">
        <v>30</v>
      </c>
      <c r="G490" t="s">
        <v>13</v>
      </c>
      <c r="H490">
        <v>56877</v>
      </c>
      <c r="I490" t="str">
        <f>IF(customers[[#This Row],[Income]]&lt;=30000, "Low", IF(customers[[#This Row],[Income]]&lt;=50000,"Medium", IF(customers[[#This Row],[Income]]&lt;=100000,"High","Premium")))</f>
        <v>High</v>
      </c>
      <c r="J490" t="s">
        <v>20</v>
      </c>
      <c r="K490" s="1">
        <v>45877</v>
      </c>
      <c r="L490" s="1">
        <f t="shared" ca="1" si="7"/>
        <v>45908</v>
      </c>
      <c r="M490">
        <f ca="1">DATEDIF(customers[[#This Row],[Join_Date]],customers[[#This Row],[Today]],"Y")</f>
        <v>0</v>
      </c>
      <c r="N490">
        <f ca="1">DATEDIF(customers[[#This Row],[Join_Date]], customers[[#This Row],[Today]], "D")</f>
        <v>31</v>
      </c>
      <c r="O490" s="7" t="str">
        <f ca="1">IF(customers[[#This Row],[Years of Loyalty]]&gt;=8, "Loyal", IF(customers[[#This Row],[Years of Loyalty]]=7,"Legacy", IF(customers[[#This Row],[Years of Loyalty]]&gt;=3,"Emerging", IF(customers[[#This Row],[Years of Loyalty]]&lt;3,"New"))))</f>
        <v>New</v>
      </c>
    </row>
    <row r="491" spans="1:15" x14ac:dyDescent="0.25">
      <c r="A491" t="s">
        <v>717</v>
      </c>
      <c r="B491" t="s">
        <v>718</v>
      </c>
      <c r="C491" t="s">
        <v>11</v>
      </c>
      <c r="D491">
        <v>56</v>
      </c>
      <c r="E491" t="str">
        <f>IF(customers[[#This Row],[Age]]&gt;=61,"Boomer",IF(customers[[#This Row],[Age]]&gt;=44,"Gen X",IF(customers[[#This Row],[Age]]&gt;=28,"Millenials",IF(customers[[#This Row],[Age]]&lt;28,"Gen Z"))))</f>
        <v>Gen X</v>
      </c>
      <c r="F491" t="s">
        <v>34</v>
      </c>
      <c r="G491" t="s">
        <v>37</v>
      </c>
      <c r="H491">
        <v>182962</v>
      </c>
      <c r="I491" t="str">
        <f>IF(customers[[#This Row],[Income]]&lt;=30000, "Low", IF(customers[[#This Row],[Income]]&lt;=50000,"Medium", IF(customers[[#This Row],[Income]]&lt;=100000,"High","Premium")))</f>
        <v>Premium</v>
      </c>
      <c r="J491" t="s">
        <v>20</v>
      </c>
      <c r="K491" s="1">
        <v>45560</v>
      </c>
      <c r="L491" s="1">
        <f t="shared" ca="1" si="7"/>
        <v>45908</v>
      </c>
      <c r="M491">
        <f ca="1">DATEDIF(customers[[#This Row],[Join_Date]],customers[[#This Row],[Today]],"Y")</f>
        <v>0</v>
      </c>
      <c r="N491">
        <f ca="1">DATEDIF(customers[[#This Row],[Join_Date]], customers[[#This Row],[Today]], "D")</f>
        <v>348</v>
      </c>
      <c r="O491" s="7" t="str">
        <f ca="1">IF(customers[[#This Row],[Years of Loyalty]]&gt;=8, "Loyal", IF(customers[[#This Row],[Years of Loyalty]]=7,"Legacy", IF(customers[[#This Row],[Years of Loyalty]]&gt;=3,"Emerging", IF(customers[[#This Row],[Years of Loyalty]]&lt;3,"New"))))</f>
        <v>New</v>
      </c>
    </row>
    <row r="492" spans="1:15" x14ac:dyDescent="0.25">
      <c r="A492" t="s">
        <v>721</v>
      </c>
      <c r="B492" t="s">
        <v>722</v>
      </c>
      <c r="C492" t="s">
        <v>17</v>
      </c>
      <c r="D492">
        <v>27</v>
      </c>
      <c r="E492" t="str">
        <f>IF(customers[[#This Row],[Age]]&gt;=61,"Boomer",IF(customers[[#This Row],[Age]]&gt;=44,"Gen X",IF(customers[[#This Row],[Age]]&gt;=28,"Millenials",IF(customers[[#This Row],[Age]]&lt;28,"Gen Z"))))</f>
        <v>Gen Z</v>
      </c>
      <c r="F492" t="s">
        <v>18</v>
      </c>
      <c r="G492" t="s">
        <v>13</v>
      </c>
      <c r="H492">
        <v>143629</v>
      </c>
      <c r="I492" t="str">
        <f>IF(customers[[#This Row],[Income]]&lt;=30000, "Low", IF(customers[[#This Row],[Income]]&lt;=50000,"Medium", IF(customers[[#This Row],[Income]]&lt;=100000,"High","Premium")))</f>
        <v>Premium</v>
      </c>
      <c r="J492" t="s">
        <v>20</v>
      </c>
      <c r="K492" s="1">
        <v>45888</v>
      </c>
      <c r="L492" s="1">
        <f t="shared" ca="1" si="7"/>
        <v>45908</v>
      </c>
      <c r="M492">
        <f ca="1">DATEDIF(customers[[#This Row],[Join_Date]],customers[[#This Row],[Today]],"Y")</f>
        <v>0</v>
      </c>
      <c r="N492">
        <f ca="1">DATEDIF(customers[[#This Row],[Join_Date]], customers[[#This Row],[Today]], "D")</f>
        <v>20</v>
      </c>
      <c r="O492" s="7" t="str">
        <f ca="1">IF(customers[[#This Row],[Years of Loyalty]]&gt;=8, "Loyal", IF(customers[[#This Row],[Years of Loyalty]]=7,"Legacy", IF(customers[[#This Row],[Years of Loyalty]]&gt;=3,"Emerging", IF(customers[[#This Row],[Years of Loyalty]]&lt;3,"New"))))</f>
        <v>New</v>
      </c>
    </row>
    <row r="493" spans="1:15" x14ac:dyDescent="0.25">
      <c r="A493" t="s">
        <v>753</v>
      </c>
      <c r="B493" t="s">
        <v>754</v>
      </c>
      <c r="C493" t="s">
        <v>11</v>
      </c>
      <c r="D493">
        <v>30</v>
      </c>
      <c r="E493" t="str">
        <f>IF(customers[[#This Row],[Age]]&gt;=61,"Boomer",IF(customers[[#This Row],[Age]]&gt;=44,"Gen X",IF(customers[[#This Row],[Age]]&gt;=28,"Millenials",IF(customers[[#This Row],[Age]]&lt;28,"Gen Z"))))</f>
        <v>Millenials</v>
      </c>
      <c r="F493" t="s">
        <v>18</v>
      </c>
      <c r="G493" t="s">
        <v>27</v>
      </c>
      <c r="H493">
        <v>196572</v>
      </c>
      <c r="I493" t="str">
        <f>IF(customers[[#This Row],[Income]]&lt;=30000, "Low", IF(customers[[#This Row],[Income]]&lt;=50000,"Medium", IF(customers[[#This Row],[Income]]&lt;=100000,"High","Premium")))</f>
        <v>Premium</v>
      </c>
      <c r="J493" t="s">
        <v>14</v>
      </c>
      <c r="K493" s="1">
        <v>45607</v>
      </c>
      <c r="L493" s="1">
        <f t="shared" ca="1" si="7"/>
        <v>45908</v>
      </c>
      <c r="M493">
        <f ca="1">DATEDIF(customers[[#This Row],[Join_Date]],customers[[#This Row],[Today]],"Y")</f>
        <v>0</v>
      </c>
      <c r="N493">
        <f ca="1">DATEDIF(customers[[#This Row],[Join_Date]], customers[[#This Row],[Today]], "D")</f>
        <v>301</v>
      </c>
      <c r="O493" s="7" t="str">
        <f ca="1">IF(customers[[#This Row],[Years of Loyalty]]&gt;=8, "Loyal", IF(customers[[#This Row],[Years of Loyalty]]=7,"Legacy", IF(customers[[#This Row],[Years of Loyalty]]&gt;=3,"Emerging", IF(customers[[#This Row],[Years of Loyalty]]&lt;3,"New"))))</f>
        <v>New</v>
      </c>
    </row>
    <row r="494" spans="1:15" x14ac:dyDescent="0.25">
      <c r="A494" t="s">
        <v>821</v>
      </c>
      <c r="B494" t="s">
        <v>822</v>
      </c>
      <c r="C494" t="s">
        <v>17</v>
      </c>
      <c r="D494">
        <v>70</v>
      </c>
      <c r="E494" t="str">
        <f>IF(customers[[#This Row],[Age]]&gt;=61,"Boomer",IF(customers[[#This Row],[Age]]&gt;=44,"Gen X",IF(customers[[#This Row],[Age]]&gt;=28,"Millenials",IF(customers[[#This Row],[Age]]&lt;28,"Gen Z"))))</f>
        <v>Boomer</v>
      </c>
      <c r="F494" t="s">
        <v>30</v>
      </c>
      <c r="G494" t="s">
        <v>42</v>
      </c>
      <c r="H494">
        <v>106652</v>
      </c>
      <c r="I494" t="str">
        <f>IF(customers[[#This Row],[Income]]&lt;=30000, "Low", IF(customers[[#This Row],[Income]]&lt;=50000,"Medium", IF(customers[[#This Row],[Income]]&lt;=100000,"High","Premium")))</f>
        <v>Premium</v>
      </c>
      <c r="J494" t="s">
        <v>14</v>
      </c>
      <c r="K494" s="1">
        <v>45702</v>
      </c>
      <c r="L494" s="1">
        <f t="shared" ca="1" si="7"/>
        <v>45908</v>
      </c>
      <c r="M494">
        <f ca="1">DATEDIF(customers[[#This Row],[Join_Date]],customers[[#This Row],[Today]],"Y")</f>
        <v>0</v>
      </c>
      <c r="N494">
        <f ca="1">DATEDIF(customers[[#This Row],[Join_Date]], customers[[#This Row],[Today]], "D")</f>
        <v>206</v>
      </c>
      <c r="O494" s="7" t="str">
        <f ca="1">IF(customers[[#This Row],[Years of Loyalty]]&gt;=8, "Loyal", IF(customers[[#This Row],[Years of Loyalty]]=7,"Legacy", IF(customers[[#This Row],[Years of Loyalty]]&gt;=3,"Emerging", IF(customers[[#This Row],[Years of Loyalty]]&lt;3,"New"))))</f>
        <v>New</v>
      </c>
    </row>
    <row r="495" spans="1:15" x14ac:dyDescent="0.25">
      <c r="A495" t="s">
        <v>847</v>
      </c>
      <c r="B495" t="s">
        <v>848</v>
      </c>
      <c r="C495" t="s">
        <v>17</v>
      </c>
      <c r="D495">
        <v>55</v>
      </c>
      <c r="E495" t="str">
        <f>IF(customers[[#This Row],[Age]]&gt;=61,"Boomer",IF(customers[[#This Row],[Age]]&gt;=44,"Gen X",IF(customers[[#This Row],[Age]]&gt;=28,"Millenials",IF(customers[[#This Row],[Age]]&lt;28,"Gen Z"))))</f>
        <v>Gen X</v>
      </c>
      <c r="F495" t="s">
        <v>12</v>
      </c>
      <c r="G495" t="s">
        <v>13</v>
      </c>
      <c r="H495">
        <v>46916</v>
      </c>
      <c r="I495" t="str">
        <f>IF(customers[[#This Row],[Income]]&lt;=30000, "Low", IF(customers[[#This Row],[Income]]&lt;=50000,"Medium", IF(customers[[#This Row],[Income]]&lt;=100000,"High","Premium")))</f>
        <v>Medium</v>
      </c>
      <c r="J495" t="s">
        <v>20</v>
      </c>
      <c r="K495" s="1">
        <v>45608</v>
      </c>
      <c r="L495" s="1">
        <f t="shared" ca="1" si="7"/>
        <v>45908</v>
      </c>
      <c r="M495">
        <f ca="1">DATEDIF(customers[[#This Row],[Join_Date]],customers[[#This Row],[Today]],"Y")</f>
        <v>0</v>
      </c>
      <c r="N495">
        <f ca="1">DATEDIF(customers[[#This Row],[Join_Date]], customers[[#This Row],[Today]], "D")</f>
        <v>300</v>
      </c>
      <c r="O495" s="7" t="str">
        <f ca="1">IF(customers[[#This Row],[Years of Loyalty]]&gt;=8, "Loyal", IF(customers[[#This Row],[Years of Loyalty]]=7,"Legacy", IF(customers[[#This Row],[Years of Loyalty]]&gt;=3,"Emerging", IF(customers[[#This Row],[Years of Loyalty]]&lt;3,"New"))))</f>
        <v>New</v>
      </c>
    </row>
    <row r="496" spans="1:15" x14ac:dyDescent="0.25">
      <c r="A496" t="s">
        <v>853</v>
      </c>
      <c r="B496" t="s">
        <v>854</v>
      </c>
      <c r="C496" t="s">
        <v>11</v>
      </c>
      <c r="D496">
        <v>45</v>
      </c>
      <c r="E496" t="str">
        <f>IF(customers[[#This Row],[Age]]&gt;=61,"Boomer",IF(customers[[#This Row],[Age]]&gt;=44,"Gen X",IF(customers[[#This Row],[Age]]&gt;=28,"Millenials",IF(customers[[#This Row],[Age]]&lt;28,"Gen Z"))))</f>
        <v>Gen X</v>
      </c>
      <c r="F496" t="s">
        <v>34</v>
      </c>
      <c r="G496" t="s">
        <v>42</v>
      </c>
      <c r="H496">
        <v>145932</v>
      </c>
      <c r="I496" t="str">
        <f>IF(customers[[#This Row],[Income]]&lt;=30000, "Low", IF(customers[[#This Row],[Income]]&lt;=50000,"Medium", IF(customers[[#This Row],[Income]]&lt;=100000,"High","Premium")))</f>
        <v>Premium</v>
      </c>
      <c r="J496" t="s">
        <v>20</v>
      </c>
      <c r="K496" s="1">
        <v>45884</v>
      </c>
      <c r="L496" s="1">
        <f t="shared" ca="1" si="7"/>
        <v>45908</v>
      </c>
      <c r="M496">
        <f ca="1">DATEDIF(customers[[#This Row],[Join_Date]],customers[[#This Row],[Today]],"Y")</f>
        <v>0</v>
      </c>
      <c r="N496">
        <f ca="1">DATEDIF(customers[[#This Row],[Join_Date]], customers[[#This Row],[Today]], "D")</f>
        <v>24</v>
      </c>
      <c r="O496" s="7" t="str">
        <f ca="1">IF(customers[[#This Row],[Years of Loyalty]]&gt;=8, "Loyal", IF(customers[[#This Row],[Years of Loyalty]]=7,"Legacy", IF(customers[[#This Row],[Years of Loyalty]]&gt;=3,"Emerging", IF(customers[[#This Row],[Years of Loyalty]]&lt;3,"New"))))</f>
        <v>New</v>
      </c>
    </row>
    <row r="497" spans="1:15" x14ac:dyDescent="0.25">
      <c r="A497" t="s">
        <v>857</v>
      </c>
      <c r="B497" t="s">
        <v>858</v>
      </c>
      <c r="C497" t="s">
        <v>11</v>
      </c>
      <c r="D497">
        <v>25</v>
      </c>
      <c r="E497" t="str">
        <f>IF(customers[[#This Row],[Age]]&gt;=61,"Boomer",IF(customers[[#This Row],[Age]]&gt;=44,"Gen X",IF(customers[[#This Row],[Age]]&gt;=28,"Millenials",IF(customers[[#This Row],[Age]]&lt;28,"Gen Z"))))</f>
        <v>Gen Z</v>
      </c>
      <c r="F497" t="s">
        <v>12</v>
      </c>
      <c r="G497" t="s">
        <v>23</v>
      </c>
      <c r="H497">
        <v>186205</v>
      </c>
      <c r="I497" t="str">
        <f>IF(customers[[#This Row],[Income]]&lt;=30000, "Low", IF(customers[[#This Row],[Income]]&lt;=50000,"Medium", IF(customers[[#This Row],[Income]]&lt;=100000,"High","Premium")))</f>
        <v>Premium</v>
      </c>
      <c r="J497" t="s">
        <v>24</v>
      </c>
      <c r="K497" s="1">
        <v>45595</v>
      </c>
      <c r="L497" s="1">
        <f t="shared" ca="1" si="7"/>
        <v>45908</v>
      </c>
      <c r="M497">
        <f ca="1">DATEDIF(customers[[#This Row],[Join_Date]],customers[[#This Row],[Today]],"Y")</f>
        <v>0</v>
      </c>
      <c r="N497">
        <f ca="1">DATEDIF(customers[[#This Row],[Join_Date]], customers[[#This Row],[Today]], "D")</f>
        <v>313</v>
      </c>
      <c r="O497" s="7" t="str">
        <f ca="1">IF(customers[[#This Row],[Years of Loyalty]]&gt;=8, "Loyal", IF(customers[[#This Row],[Years of Loyalty]]=7,"Legacy", IF(customers[[#This Row],[Years of Loyalty]]&gt;=3,"Emerging", IF(customers[[#This Row],[Years of Loyalty]]&lt;3,"New"))))</f>
        <v>New</v>
      </c>
    </row>
    <row r="498" spans="1:15" x14ac:dyDescent="0.25">
      <c r="A498" t="s">
        <v>952</v>
      </c>
      <c r="B498" t="s">
        <v>953</v>
      </c>
      <c r="C498" t="s">
        <v>17</v>
      </c>
      <c r="D498">
        <v>38</v>
      </c>
      <c r="E498" t="str">
        <f>IF(customers[[#This Row],[Age]]&gt;=61,"Boomer",IF(customers[[#This Row],[Age]]&gt;=44,"Gen X",IF(customers[[#This Row],[Age]]&gt;=28,"Millenials",IF(customers[[#This Row],[Age]]&lt;28,"Gen Z"))))</f>
        <v>Millenials</v>
      </c>
      <c r="F498" t="s">
        <v>12</v>
      </c>
      <c r="G498" t="s">
        <v>27</v>
      </c>
      <c r="H498">
        <v>198686</v>
      </c>
      <c r="I498" t="str">
        <f>IF(customers[[#This Row],[Income]]&lt;=30000, "Low", IF(customers[[#This Row],[Income]]&lt;=50000,"Medium", IF(customers[[#This Row],[Income]]&lt;=100000,"High","Premium")))</f>
        <v>Premium</v>
      </c>
      <c r="J498" t="s">
        <v>20</v>
      </c>
      <c r="K498" s="1">
        <v>45801</v>
      </c>
      <c r="L498" s="1">
        <f t="shared" ca="1" si="7"/>
        <v>45908</v>
      </c>
      <c r="M498">
        <f ca="1">DATEDIF(customers[[#This Row],[Join_Date]],customers[[#This Row],[Today]],"Y")</f>
        <v>0</v>
      </c>
      <c r="N498">
        <f ca="1">DATEDIF(customers[[#This Row],[Join_Date]], customers[[#This Row],[Today]], "D")</f>
        <v>107</v>
      </c>
      <c r="O498" s="7" t="str">
        <f ca="1">IF(customers[[#This Row],[Years of Loyalty]]&gt;=8, "Loyal", IF(customers[[#This Row],[Years of Loyalty]]=7,"Legacy", IF(customers[[#This Row],[Years of Loyalty]]&gt;=3,"Emerging", IF(customers[[#This Row],[Years of Loyalty]]&lt;3,"New"))))</f>
        <v>New</v>
      </c>
    </row>
    <row r="499" spans="1:15" x14ac:dyDescent="0.25">
      <c r="A499" t="s">
        <v>964</v>
      </c>
      <c r="B499" t="s">
        <v>965</v>
      </c>
      <c r="C499" t="s">
        <v>11</v>
      </c>
      <c r="D499">
        <v>30</v>
      </c>
      <c r="E499" t="str">
        <f>IF(customers[[#This Row],[Age]]&gt;=61,"Boomer",IF(customers[[#This Row],[Age]]&gt;=44,"Gen X",IF(customers[[#This Row],[Age]]&gt;=28,"Millenials",IF(customers[[#This Row],[Age]]&lt;28,"Gen Z"))))</f>
        <v>Millenials</v>
      </c>
      <c r="F499" t="s">
        <v>30</v>
      </c>
      <c r="G499" t="s">
        <v>19</v>
      </c>
      <c r="H499">
        <v>96260</v>
      </c>
      <c r="I499" t="str">
        <f>IF(customers[[#This Row],[Income]]&lt;=30000, "Low", IF(customers[[#This Row],[Income]]&lt;=50000,"Medium", IF(customers[[#This Row],[Income]]&lt;=100000,"High","Premium")))</f>
        <v>High</v>
      </c>
      <c r="J499" t="s">
        <v>14</v>
      </c>
      <c r="K499" s="1">
        <v>45664</v>
      </c>
      <c r="L499" s="1">
        <f t="shared" ca="1" si="7"/>
        <v>45908</v>
      </c>
      <c r="M499">
        <f ca="1">DATEDIF(customers[[#This Row],[Join_Date]],customers[[#This Row],[Today]],"Y")</f>
        <v>0</v>
      </c>
      <c r="N499">
        <f ca="1">DATEDIF(customers[[#This Row],[Join_Date]], customers[[#This Row],[Today]], "D")</f>
        <v>244</v>
      </c>
      <c r="O499" s="7" t="str">
        <f ca="1">IF(customers[[#This Row],[Years of Loyalty]]&gt;=8, "Loyal", IF(customers[[#This Row],[Years of Loyalty]]=7,"Legacy", IF(customers[[#This Row],[Years of Loyalty]]&gt;=3,"Emerging", IF(customers[[#This Row],[Years of Loyalty]]&lt;3,"New"))))</f>
        <v>New</v>
      </c>
    </row>
    <row r="500" spans="1:15" x14ac:dyDescent="0.25">
      <c r="A500" t="s">
        <v>994</v>
      </c>
      <c r="B500" t="s">
        <v>995</v>
      </c>
      <c r="C500" t="s">
        <v>17</v>
      </c>
      <c r="D500">
        <v>55</v>
      </c>
      <c r="E500" t="str">
        <f>IF(customers[[#This Row],[Age]]&gt;=61,"Boomer",IF(customers[[#This Row],[Age]]&gt;=44,"Gen X",IF(customers[[#This Row],[Age]]&gt;=28,"Millenials",IF(customers[[#This Row],[Age]]&lt;28,"Gen Z"))))</f>
        <v>Gen X</v>
      </c>
      <c r="F500" t="s">
        <v>18</v>
      </c>
      <c r="G500" t="s">
        <v>42</v>
      </c>
      <c r="H500">
        <v>166470</v>
      </c>
      <c r="I500" t="str">
        <f>IF(customers[[#This Row],[Income]]&lt;=30000, "Low", IF(customers[[#This Row],[Income]]&lt;=50000,"Medium", IF(customers[[#This Row],[Income]]&lt;=100000,"High","Premium")))</f>
        <v>Premium</v>
      </c>
      <c r="J500" t="s">
        <v>14</v>
      </c>
      <c r="K500" s="1">
        <v>45621</v>
      </c>
      <c r="L500" s="1">
        <f t="shared" ca="1" si="7"/>
        <v>45908</v>
      </c>
      <c r="M500">
        <f ca="1">DATEDIF(customers[[#This Row],[Join_Date]],customers[[#This Row],[Today]],"Y")</f>
        <v>0</v>
      </c>
      <c r="N500">
        <f ca="1">DATEDIF(customers[[#This Row],[Join_Date]], customers[[#This Row],[Today]], "D")</f>
        <v>287</v>
      </c>
      <c r="O500" s="7" t="str">
        <f ca="1">IF(customers[[#This Row],[Years of Loyalty]]&gt;=8, "Loyal", IF(customers[[#This Row],[Years of Loyalty]]=7,"Legacy", IF(customers[[#This Row],[Years of Loyalty]]&gt;=3,"Emerging", IF(customers[[#This Row],[Years of Loyalty]]&lt;3,"New"))))</f>
        <v>New</v>
      </c>
    </row>
    <row r="501" spans="1:15" x14ac:dyDescent="0.25">
      <c r="A501" t="s">
        <v>998</v>
      </c>
      <c r="B501" t="s">
        <v>999</v>
      </c>
      <c r="C501" t="s">
        <v>17</v>
      </c>
      <c r="D501">
        <v>70</v>
      </c>
      <c r="E501" t="str">
        <f>IF(customers[[#This Row],[Age]]&gt;=61,"Boomer",IF(customers[[#This Row],[Age]]&gt;=44,"Gen X",IF(customers[[#This Row],[Age]]&gt;=28,"Millenials",IF(customers[[#This Row],[Age]]&lt;28,"Gen Z"))))</f>
        <v>Boomer</v>
      </c>
      <c r="F501" t="s">
        <v>12</v>
      </c>
      <c r="G501" t="s">
        <v>19</v>
      </c>
      <c r="H501">
        <v>76503</v>
      </c>
      <c r="I501" t="str">
        <f>IF(customers[[#This Row],[Income]]&lt;=30000, "Low", IF(customers[[#This Row],[Income]]&lt;=50000,"Medium", IF(customers[[#This Row],[Income]]&lt;=100000,"High","Premium")))</f>
        <v>High</v>
      </c>
      <c r="J501" t="s">
        <v>14</v>
      </c>
      <c r="K501" s="1">
        <v>45681</v>
      </c>
      <c r="L501" s="1">
        <f t="shared" ca="1" si="7"/>
        <v>45908</v>
      </c>
      <c r="M501">
        <f ca="1">DATEDIF(customers[[#This Row],[Join_Date]],customers[[#This Row],[Today]],"Y")</f>
        <v>0</v>
      </c>
      <c r="N501">
        <f ca="1">DATEDIF(customers[[#This Row],[Join_Date]], customers[[#This Row],[Today]], "D")</f>
        <v>227</v>
      </c>
      <c r="O501" s="7" t="str">
        <f ca="1">IF(customers[[#This Row],[Years of Loyalty]]&gt;=8, "Loyal", IF(customers[[#This Row],[Years of Loyalty]]=7,"Legacy", IF(customers[[#This Row],[Years of Loyalty]]&gt;=3,"Emerging", IF(customers[[#This Row],[Years of Loyalty]]&lt;3,"New"))))</f>
        <v>New</v>
      </c>
    </row>
    <row r="502" spans="1:15" x14ac:dyDescent="0.25">
      <c r="K502" s="1"/>
      <c r="L502" s="1"/>
      <c r="M502" s="1"/>
    </row>
    <row r="503" spans="1:15" x14ac:dyDescent="0.25">
      <c r="K503" s="1"/>
      <c r="L503" s="1"/>
      <c r="M503" s="1"/>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FCCA5-3FE3-42DD-B46F-8A0C90A6F8CA}">
  <dimension ref="B2:K26"/>
  <sheetViews>
    <sheetView workbookViewId="0">
      <selection activeCell="F2" sqref="F2"/>
    </sheetView>
  </sheetViews>
  <sheetFormatPr defaultRowHeight="15" x14ac:dyDescent="0.25"/>
  <cols>
    <col min="2" max="2" width="13.140625" bestFit="1" customWidth="1"/>
    <col min="3" max="3" width="19.7109375" bestFit="1" customWidth="1"/>
    <col min="5" max="5" width="17.42578125" bestFit="1" customWidth="1"/>
    <col min="6" max="6" width="21.7109375" bestFit="1" customWidth="1"/>
    <col min="7" max="8" width="26" bestFit="1" customWidth="1"/>
    <col min="9" max="9" width="22.42578125" bestFit="1" customWidth="1"/>
  </cols>
  <sheetData>
    <row r="2" spans="2:11" x14ac:dyDescent="0.25">
      <c r="B2" s="2" t="s">
        <v>1029</v>
      </c>
      <c r="C2" t="s">
        <v>1031</v>
      </c>
      <c r="E2" s="2" t="s">
        <v>1029</v>
      </c>
      <c r="F2" t="s">
        <v>1035</v>
      </c>
      <c r="H2" t="s">
        <v>1036</v>
      </c>
    </row>
    <row r="3" spans="2:11" x14ac:dyDescent="0.25">
      <c r="B3" s="3" t="s">
        <v>18</v>
      </c>
      <c r="C3" s="7">
        <v>133</v>
      </c>
      <c r="E3" s="3" t="s">
        <v>204</v>
      </c>
      <c r="F3" s="7">
        <v>3669</v>
      </c>
      <c r="H3" s="4">
        <v>114398.822</v>
      </c>
    </row>
    <row r="4" spans="2:11" x14ac:dyDescent="0.25">
      <c r="B4" s="3" t="s">
        <v>12</v>
      </c>
      <c r="C4" s="7">
        <v>120</v>
      </c>
      <c r="E4" s="3" t="s">
        <v>640</v>
      </c>
      <c r="F4" s="7">
        <v>3669</v>
      </c>
    </row>
    <row r="5" spans="2:11" x14ac:dyDescent="0.25">
      <c r="B5" s="3" t="s">
        <v>34</v>
      </c>
      <c r="C5" s="7">
        <v>137</v>
      </c>
      <c r="E5" s="3" t="s">
        <v>348</v>
      </c>
      <c r="F5" s="7">
        <v>3660</v>
      </c>
    </row>
    <row r="6" spans="2:11" x14ac:dyDescent="0.25">
      <c r="B6" s="3" t="s">
        <v>30</v>
      </c>
      <c r="C6" s="7">
        <v>110</v>
      </c>
      <c r="E6" s="3" t="s">
        <v>414</v>
      </c>
      <c r="F6" s="7">
        <v>3639</v>
      </c>
    </row>
    <row r="7" spans="2:11" x14ac:dyDescent="0.25">
      <c r="B7" s="3" t="s">
        <v>1030</v>
      </c>
      <c r="C7" s="7">
        <v>500</v>
      </c>
      <c r="E7" s="3" t="s">
        <v>268</v>
      </c>
      <c r="F7" s="7">
        <v>3638</v>
      </c>
    </row>
    <row r="8" spans="2:11" x14ac:dyDescent="0.25">
      <c r="E8" s="3" t="s">
        <v>1030</v>
      </c>
      <c r="F8" s="7">
        <v>18275</v>
      </c>
    </row>
    <row r="9" spans="2:11" x14ac:dyDescent="0.25">
      <c r="B9" s="2" t="s">
        <v>1029</v>
      </c>
      <c r="C9" t="s">
        <v>1031</v>
      </c>
    </row>
    <row r="10" spans="2:11" x14ac:dyDescent="0.25">
      <c r="B10" s="3" t="s">
        <v>17</v>
      </c>
      <c r="C10" s="7">
        <v>256</v>
      </c>
      <c r="E10" t="s">
        <v>1031</v>
      </c>
      <c r="G10" t="s">
        <v>1037</v>
      </c>
      <c r="H10" t="s">
        <v>1043</v>
      </c>
    </row>
    <row r="11" spans="2:11" x14ac:dyDescent="0.25">
      <c r="B11" s="3" t="s">
        <v>11</v>
      </c>
      <c r="C11" s="7">
        <v>244</v>
      </c>
      <c r="E11" s="7">
        <v>500</v>
      </c>
      <c r="G11" s="7">
        <v>3669</v>
      </c>
      <c r="H11" s="8">
        <v>4.6379999999999999</v>
      </c>
    </row>
    <row r="12" spans="2:11" x14ac:dyDescent="0.25">
      <c r="B12" s="3" t="s">
        <v>1030</v>
      </c>
      <c r="C12" s="7">
        <v>500</v>
      </c>
    </row>
    <row r="14" spans="2:11" x14ac:dyDescent="0.25">
      <c r="B14" s="2" t="s">
        <v>1029</v>
      </c>
      <c r="C14" t="s">
        <v>1031</v>
      </c>
    </row>
    <row r="15" spans="2:11" x14ac:dyDescent="0.25">
      <c r="B15" s="3" t="s">
        <v>1032</v>
      </c>
      <c r="C15" s="7">
        <v>81</v>
      </c>
      <c r="K15" s="5"/>
    </row>
    <row r="16" spans="2:11" x14ac:dyDescent="0.25">
      <c r="B16" s="3" t="s">
        <v>1042</v>
      </c>
      <c r="C16" s="7">
        <v>126</v>
      </c>
      <c r="E16" s="2" t="s">
        <v>1029</v>
      </c>
      <c r="F16" t="s">
        <v>1036</v>
      </c>
      <c r="I16">
        <f>MAX(H17:H19)*1.2</f>
        <v>91470.531428571427</v>
      </c>
      <c r="K16" s="5"/>
    </row>
    <row r="17" spans="2:9" x14ac:dyDescent="0.25">
      <c r="B17" s="3" t="s">
        <v>1033</v>
      </c>
      <c r="C17" s="7">
        <v>146</v>
      </c>
      <c r="E17" s="3" t="s">
        <v>1039</v>
      </c>
      <c r="F17" s="7">
        <v>76225.442857142858</v>
      </c>
      <c r="G17" t="str" cm="1">
        <f t="array" ref="G17:H19">E17:F19</f>
        <v>High</v>
      </c>
      <c r="H17">
        <v>76225.442857142858</v>
      </c>
      <c r="I17">
        <f>$I$16-$H$17</f>
        <v>15245.088571428569</v>
      </c>
    </row>
    <row r="18" spans="2:9" x14ac:dyDescent="0.25">
      <c r="B18" s="3" t="s">
        <v>1034</v>
      </c>
      <c r="C18" s="7">
        <v>147</v>
      </c>
      <c r="E18" s="3" t="s">
        <v>1041</v>
      </c>
      <c r="F18" s="7">
        <v>25482.307692307691</v>
      </c>
      <c r="G18" t="str">
        <v>Low</v>
      </c>
      <c r="H18">
        <v>25482.307692307691</v>
      </c>
      <c r="I18">
        <f>I16-H18</f>
        <v>65988.223736263739</v>
      </c>
    </row>
    <row r="19" spans="2:9" x14ac:dyDescent="0.25">
      <c r="B19" s="3" t="s">
        <v>1030</v>
      </c>
      <c r="C19" s="7">
        <v>500</v>
      </c>
      <c r="E19" s="3" t="s">
        <v>1040</v>
      </c>
      <c r="F19" s="7">
        <v>42160.066666666666</v>
      </c>
      <c r="G19" t="str">
        <v>Medium</v>
      </c>
      <c r="H19">
        <v>42160.066666666666</v>
      </c>
      <c r="I19">
        <f>I16-H19</f>
        <v>49310.464761904761</v>
      </c>
    </row>
    <row r="20" spans="2:9" x14ac:dyDescent="0.25">
      <c r="E20" s="3" t="s">
        <v>1038</v>
      </c>
      <c r="F20" s="7">
        <v>152138.77508650519</v>
      </c>
    </row>
    <row r="21" spans="2:9" x14ac:dyDescent="0.25">
      <c r="B21" s="2" t="s">
        <v>1029</v>
      </c>
      <c r="C21" t="s">
        <v>1031</v>
      </c>
      <c r="E21" s="3" t="s">
        <v>1030</v>
      </c>
      <c r="F21" s="7">
        <v>114398.822</v>
      </c>
    </row>
    <row r="22" spans="2:9" x14ac:dyDescent="0.25">
      <c r="B22" s="3" t="s">
        <v>20</v>
      </c>
      <c r="C22" s="7">
        <v>169</v>
      </c>
    </row>
    <row r="23" spans="2:9" x14ac:dyDescent="0.25">
      <c r="B23" s="3" t="s">
        <v>24</v>
      </c>
      <c r="C23" s="7">
        <v>45</v>
      </c>
      <c r="E23" s="2" t="s">
        <v>1029</v>
      </c>
      <c r="F23" t="s">
        <v>1031</v>
      </c>
    </row>
    <row r="24" spans="2:9" x14ac:dyDescent="0.25">
      <c r="B24" s="3" t="s">
        <v>14</v>
      </c>
      <c r="C24" s="7">
        <v>286</v>
      </c>
      <c r="E24" s="3" t="s">
        <v>17</v>
      </c>
      <c r="F24" s="7">
        <v>256</v>
      </c>
      <c r="G24" s="3" t="s">
        <v>17</v>
      </c>
      <c r="H24">
        <v>256</v>
      </c>
    </row>
    <row r="25" spans="2:9" x14ac:dyDescent="0.25">
      <c r="B25" s="3" t="s">
        <v>1030</v>
      </c>
      <c r="C25" s="7">
        <v>500</v>
      </c>
      <c r="E25" s="3" t="s">
        <v>11</v>
      </c>
      <c r="F25" s="7">
        <v>244</v>
      </c>
      <c r="G25" s="3" t="s">
        <v>11</v>
      </c>
      <c r="H25">
        <v>244</v>
      </c>
    </row>
    <row r="26" spans="2:9" x14ac:dyDescent="0.25">
      <c r="E26" s="3" t="s">
        <v>1030</v>
      </c>
      <c r="F26" s="7">
        <v>500</v>
      </c>
    </row>
  </sheetData>
  <autoFilter ref="B2:C7" xr:uid="{358FCCA5-3FE3-42DD-B46F-8A0C90A6F8CA}"/>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2D516-DEA1-47B0-9BBA-265F042CA884}">
  <dimension ref="E4"/>
  <sheetViews>
    <sheetView showGridLines="0" zoomScale="58" zoomScaleNormal="60" workbookViewId="0">
      <selection activeCell="AE8" sqref="AE8"/>
    </sheetView>
  </sheetViews>
  <sheetFormatPr defaultRowHeight="15" x14ac:dyDescent="0.25"/>
  <cols>
    <col min="5" max="5" width="9.140625" style="6"/>
  </cols>
  <sheetData>
    <row r="4" s="6" customForma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9F039C-D0B6-4052-86EF-26526E17AA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customers</vt:lpstr>
      <vt:lpstr>Analysis</vt:lpstr>
      <vt:lpstr>Dashboard</vt:lpstr>
      <vt:lpstr>AvI</vt:lpstr>
      <vt:lpstr>CustN</vt:lpstr>
      <vt:lpstr>DaysN</vt:lpstr>
      <vt:lpstr>YearsN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2025-08-26T11:23:15Z</dcterms:created>
  <dcterms:modified xsi:type="dcterms:W3CDTF">2025-09-08T12:19:08Z</dcterms:modified>
</cp:coreProperties>
</file>