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GA\Accounting\"/>
    </mc:Choice>
  </mc:AlternateContent>
  <bookViews>
    <workbookView xWindow="0" yWindow="0" windowWidth="20490" windowHeight="6555" activeTab="1"/>
  </bookViews>
  <sheets>
    <sheet name="BS" sheetId="1" r:id="rId1"/>
    <sheet name="IS" sheetId="3" r:id="rId2"/>
    <sheet name="Journal Entries" sheetId="4" r:id="rId3"/>
  </sheets>
  <definedNames>
    <definedName name="_xlnm.Print_Area" localSheetId="1">IS!$A$1:$F$187</definedName>
    <definedName name="_xlnm.Print_Titles" localSheetId="0">BS!$6:$6</definedName>
    <definedName name="_xlnm.Print_Titles" localSheetId="1">IS!$6:$6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9" i="3" l="1"/>
  <c r="C170" i="3"/>
  <c r="C171" i="3" s="1"/>
  <c r="C172" i="3" s="1"/>
  <c r="C173" i="3" s="1"/>
  <c r="C174" i="3" s="1"/>
  <c r="C168" i="3"/>
  <c r="C90" i="3"/>
  <c r="C91" i="3"/>
  <c r="C89" i="3"/>
  <c r="B177" i="1"/>
  <c r="B178" i="1"/>
  <c r="B176" i="1"/>
  <c r="B69" i="1"/>
  <c r="B70" i="1" s="1"/>
  <c r="B68" i="1"/>
  <c r="F104" i="3" l="1"/>
  <c r="F99" i="3"/>
  <c r="F103" i="3"/>
  <c r="F102" i="3"/>
  <c r="F101" i="3"/>
  <c r="F100" i="3"/>
  <c r="F98" i="3"/>
  <c r="F97" i="3"/>
  <c r="F96" i="3"/>
  <c r="F95" i="3"/>
  <c r="F94" i="3"/>
  <c r="C104" i="3"/>
  <c r="C102" i="3"/>
  <c r="C103" i="3"/>
  <c r="C101" i="3"/>
  <c r="C100" i="3"/>
  <c r="C99" i="3"/>
  <c r="C97" i="3"/>
  <c r="C98" i="3"/>
  <c r="C96" i="3"/>
  <c r="C95" i="3"/>
  <c r="C94" i="3"/>
  <c r="C93" i="3"/>
  <c r="F91" i="3"/>
  <c r="F90" i="3"/>
  <c r="F89" i="3"/>
  <c r="F88" i="3"/>
  <c r="F86" i="3"/>
  <c r="F85" i="3"/>
  <c r="F84" i="3"/>
  <c r="F83" i="3"/>
  <c r="C92" i="3"/>
  <c r="C88" i="3"/>
  <c r="C87" i="3"/>
  <c r="C83" i="3"/>
  <c r="C82" i="3"/>
  <c r="C77" i="3"/>
  <c r="C78" i="3" s="1"/>
  <c r="C76" i="3"/>
  <c r="C72" i="3"/>
  <c r="C73" i="3" s="1"/>
  <c r="C71" i="3"/>
  <c r="C40" i="3"/>
  <c r="C35" i="3"/>
  <c r="B89" i="1"/>
  <c r="B90" i="1" s="1"/>
  <c r="B91" i="1" s="1"/>
  <c r="B84" i="1"/>
  <c r="B85" i="1" s="1"/>
  <c r="B86" i="1" s="1"/>
  <c r="B80" i="1"/>
  <c r="B81" i="1" s="1"/>
  <c r="B79" i="1"/>
  <c r="B77" i="1"/>
  <c r="B75" i="1"/>
  <c r="B76" i="1" s="1"/>
  <c r="B74" i="1"/>
  <c r="C27" i="3"/>
  <c r="C28" i="3" s="1"/>
  <c r="C29" i="3" s="1"/>
  <c r="C13" i="3"/>
  <c r="C14" i="3" s="1"/>
  <c r="C12" i="3"/>
  <c r="B58" i="1"/>
  <c r="B59" i="1" s="1"/>
  <c r="B60" i="1" s="1"/>
  <c r="B63" i="1"/>
  <c r="B64" i="1" s="1"/>
  <c r="B65" i="1" s="1"/>
  <c r="B53" i="1"/>
  <c r="B54" i="1" s="1"/>
  <c r="B55" i="1" s="1"/>
  <c r="C193" i="3" l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184" i="3"/>
  <c r="C177" i="3"/>
  <c r="C178" i="3" s="1"/>
  <c r="C158" i="3"/>
  <c r="C159" i="3" s="1"/>
  <c r="C160" i="3" s="1"/>
  <c r="C161" i="3" s="1"/>
  <c r="C162" i="3" s="1"/>
  <c r="C163" i="3" s="1"/>
  <c r="C164" i="3" s="1"/>
  <c r="C165" i="3" s="1"/>
  <c r="C155" i="3"/>
  <c r="C150" i="3"/>
  <c r="C151" i="3" s="1"/>
  <c r="C152" i="3" s="1"/>
  <c r="C145" i="3"/>
  <c r="C146" i="3" s="1"/>
  <c r="C147" i="3" s="1"/>
  <c r="C135" i="3"/>
  <c r="C136" i="3" s="1"/>
  <c r="C137" i="3" s="1"/>
  <c r="C138" i="3" s="1"/>
  <c r="C139" i="3" s="1"/>
  <c r="C140" i="3" s="1"/>
  <c r="C127" i="3"/>
  <c r="C128" i="3" s="1"/>
  <c r="C129" i="3" s="1"/>
  <c r="C130" i="3" s="1"/>
  <c r="C122" i="3"/>
  <c r="C123" i="3" s="1"/>
  <c r="C124" i="3" s="1"/>
  <c r="C117" i="3"/>
  <c r="C118" i="3" s="1"/>
  <c r="C119" i="3" s="1"/>
  <c r="C112" i="3"/>
  <c r="C113" i="3" s="1"/>
  <c r="C114" i="3" s="1"/>
  <c r="C107" i="3"/>
  <c r="C108" i="3" s="1"/>
  <c r="C109" i="3" s="1"/>
  <c r="C84" i="3"/>
  <c r="C85" i="3" s="1"/>
  <c r="C86" i="3" s="1"/>
  <c r="C142" i="3" l="1"/>
  <c r="C141" i="3"/>
  <c r="C61" i="3"/>
  <c r="C62" i="3" s="1"/>
  <c r="C48" i="3"/>
  <c r="C49" i="3" s="1"/>
  <c r="C50" i="3" s="1"/>
  <c r="C53" i="3" s="1"/>
  <c r="C54" i="3" s="1"/>
  <c r="C55" i="3" s="1"/>
  <c r="C57" i="3" s="1"/>
  <c r="C36" i="3"/>
  <c r="C37" i="3" s="1"/>
  <c r="C17" i="3"/>
  <c r="C18" i="3" s="1"/>
  <c r="C19" i="3" s="1"/>
  <c r="E133" i="1"/>
  <c r="E131" i="1"/>
  <c r="E129" i="1"/>
  <c r="E127" i="1"/>
  <c r="E125" i="1"/>
  <c r="E123" i="1"/>
  <c r="E121" i="1"/>
  <c r="B171" i="1"/>
  <c r="B172" i="1" s="1"/>
  <c r="B173" i="1" s="1"/>
  <c r="B174" i="1" s="1"/>
  <c r="B175" i="1" s="1"/>
  <c r="B168" i="1"/>
  <c r="B163" i="1"/>
  <c r="B164" i="1" s="1"/>
  <c r="B165" i="1" s="1"/>
  <c r="B158" i="1"/>
  <c r="B159" i="1" s="1"/>
  <c r="B160" i="1" s="1"/>
  <c r="B152" i="1"/>
  <c r="B153" i="1" s="1"/>
  <c r="B154" i="1" s="1"/>
  <c r="B155" i="1" s="1"/>
  <c r="B145" i="1"/>
  <c r="B146" i="1" s="1"/>
  <c r="B147" i="1" s="1"/>
  <c r="B136" i="1"/>
  <c r="B137" i="1" s="1"/>
  <c r="B138" i="1" s="1"/>
  <c r="B139" i="1" s="1"/>
  <c r="B140" i="1" s="1"/>
  <c r="B141" i="1" s="1"/>
  <c r="B118" i="1"/>
  <c r="B114" i="1"/>
  <c r="B115" i="1" s="1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71" i="1"/>
  <c r="B72" i="1" s="1"/>
  <c r="B92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8" i="1"/>
  <c r="B2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C63" i="3" l="1"/>
  <c r="C66" i="3" s="1"/>
  <c r="C67" i="3" s="1"/>
  <c r="C68" i="3" s="1"/>
  <c r="C79" i="3" s="1"/>
  <c r="C41" i="3"/>
  <c r="C42" i="3" s="1"/>
  <c r="C44" i="3" s="1"/>
  <c r="C30" i="3"/>
  <c r="C22" i="3"/>
  <c r="C23" i="3" s="1"/>
  <c r="C24" i="3" s="1"/>
  <c r="E69" i="4"/>
  <c r="E74" i="4"/>
  <c r="E73" i="4"/>
  <c r="D69" i="4"/>
  <c r="E72" i="4"/>
  <c r="D71" i="4"/>
  <c r="C73" i="4"/>
  <c r="C72" i="4"/>
  <c r="E64" i="4"/>
  <c r="E63" i="4"/>
  <c r="D62" i="4"/>
  <c r="D61" i="4"/>
  <c r="J60" i="4"/>
  <c r="K60" i="4"/>
  <c r="I60" i="4"/>
  <c r="K59" i="4"/>
  <c r="K58" i="4"/>
  <c r="J59" i="4"/>
  <c r="J58" i="4"/>
  <c r="I59" i="4"/>
  <c r="I58" i="4"/>
  <c r="E51" i="4" l="1"/>
  <c r="D47" i="4"/>
  <c r="D40" i="4"/>
  <c r="E33" i="4"/>
  <c r="D46" i="4"/>
  <c r="G21" i="4"/>
  <c r="E52" i="4"/>
  <c r="E50" i="4"/>
  <c r="E49" i="4"/>
  <c r="G42" i="4"/>
  <c r="G39" i="4"/>
  <c r="E42" i="4"/>
  <c r="E41" i="4"/>
  <c r="D39" i="4"/>
  <c r="E20" i="4"/>
  <c r="E21" i="4"/>
  <c r="F11" i="4"/>
  <c r="D19" i="4"/>
  <c r="E10" i="4"/>
  <c r="E11" i="4"/>
  <c r="I22" i="4"/>
  <c r="C16" i="4"/>
  <c r="I23" i="4"/>
  <c r="I21" i="4"/>
  <c r="I16" i="4"/>
  <c r="I18" i="4" s="1"/>
  <c r="I20" i="4" s="1"/>
  <c r="I13" i="4"/>
  <c r="I12" i="4"/>
  <c r="I14" i="4" s="1"/>
  <c r="I17" i="4" s="1"/>
  <c r="I26" i="4" l="1"/>
  <c r="I24" i="4"/>
  <c r="L2" i="4" s="1"/>
  <c r="E6" i="4" l="1"/>
</calcChain>
</file>

<file path=xl/comments1.xml><?xml version="1.0" encoding="utf-8"?>
<comments xmlns="http://schemas.openxmlformats.org/spreadsheetml/2006/main">
  <authors>
    <author>HP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<sst xmlns="http://schemas.openxmlformats.org/spreadsheetml/2006/main" count="936" uniqueCount="512">
  <si>
    <t>ASSETS</t>
  </si>
  <si>
    <t>Cash for Deposit</t>
  </si>
  <si>
    <t>Inter branch collection</t>
  </si>
  <si>
    <t>Revolving Fund</t>
  </si>
  <si>
    <t>Creditable Withholding tax</t>
  </si>
  <si>
    <t>Input VAT</t>
  </si>
  <si>
    <t>Building</t>
  </si>
  <si>
    <t>Building Under Construction</t>
  </si>
  <si>
    <t>Computer Software</t>
  </si>
  <si>
    <t>Land</t>
  </si>
  <si>
    <t>Land Improvements</t>
  </si>
  <si>
    <t>Shop Equipment</t>
  </si>
  <si>
    <t>Tools and Other Equipment</t>
  </si>
  <si>
    <t>Withholding Tax Payable</t>
  </si>
  <si>
    <t>Retirement Fund Payable</t>
  </si>
  <si>
    <t>Capital Stock</t>
  </si>
  <si>
    <t>Installment Sales Discount</t>
  </si>
  <si>
    <t>Cost of Goods Sold</t>
  </si>
  <si>
    <t>Advertising and Promotion</t>
  </si>
  <si>
    <t>Bank Service Charge</t>
  </si>
  <si>
    <t>Litigation Expense</t>
  </si>
  <si>
    <t>LTO Registration</t>
  </si>
  <si>
    <t>Miscellaneous Expenses</t>
  </si>
  <si>
    <t>Office Supplies</t>
  </si>
  <si>
    <t>Rent Expense</t>
  </si>
  <si>
    <t>Shop Expenses</t>
  </si>
  <si>
    <t>Taxes and Licenses</t>
  </si>
  <si>
    <t>Tools and Other Expenses</t>
  </si>
  <si>
    <t>AccountCode</t>
  </si>
  <si>
    <t>S</t>
  </si>
  <si>
    <t>D</t>
  </si>
  <si>
    <t>CASH IN BANK AND ON HAND</t>
  </si>
  <si>
    <t>CASH IN BANK</t>
  </si>
  <si>
    <t>CASH ON HAND</t>
  </si>
  <si>
    <t>PBCOM-RB - SA #001-10-0187871 (Retiremnt)</t>
  </si>
  <si>
    <t>Land Bank SA# 0511-2432-89</t>
  </si>
  <si>
    <t>MERCHANDISE INVENTORY</t>
  </si>
  <si>
    <t>Power Products</t>
  </si>
  <si>
    <t>Advances to Employee (CA)</t>
  </si>
  <si>
    <t>Advances to Other Officers</t>
  </si>
  <si>
    <t>Advances to Executives - Car Plan</t>
  </si>
  <si>
    <t>Advances to Executives (CA)</t>
  </si>
  <si>
    <t>Other Receivables - Retirement Fund Loan</t>
  </si>
  <si>
    <t>Allowance for Doubtful Accounts - Others</t>
  </si>
  <si>
    <t>Unused Supplies</t>
  </si>
  <si>
    <t>Leasehold Rights &amp; Improvements</t>
  </si>
  <si>
    <t xml:space="preserve">LIABILITIES  </t>
  </si>
  <si>
    <t>Information Technology Equipment</t>
  </si>
  <si>
    <t>Other Office Equipment</t>
  </si>
  <si>
    <t>Pag-Ibig Loans Payable</t>
  </si>
  <si>
    <t>SSS Loans Payable</t>
  </si>
  <si>
    <t>SSS, Medicare &amp; Pag-Ibig Premium Payable</t>
  </si>
  <si>
    <t>Unearned Financing Income -REPO</t>
  </si>
  <si>
    <t>Retained Earnings - Free</t>
  </si>
  <si>
    <t>Retained Earnings - Reserved</t>
  </si>
  <si>
    <t>Net Income</t>
  </si>
  <si>
    <t>Customer's Deposit - Reservation</t>
  </si>
  <si>
    <t>Motorcycle - Honda - Brand New</t>
  </si>
  <si>
    <t>EXPENSES</t>
  </si>
  <si>
    <t>Journal Entries:</t>
  </si>
  <si>
    <t>Cash</t>
  </si>
  <si>
    <t>CS: Motorcyle - Honda - Brand New</t>
  </si>
  <si>
    <t>Downpayment</t>
  </si>
  <si>
    <t>AOC</t>
  </si>
  <si>
    <t>2. Installment Sales</t>
  </si>
  <si>
    <t>LCP</t>
  </si>
  <si>
    <t>M.A.</t>
  </si>
  <si>
    <t>Down Payment (DP)</t>
  </si>
  <si>
    <t>Add On Cash (AOC)</t>
  </si>
  <si>
    <t xml:space="preserve">Term </t>
  </si>
  <si>
    <t>mos.</t>
  </si>
  <si>
    <t>Effective Rate (ER)</t>
  </si>
  <si>
    <t>INSTALLMENT COMPUTATION</t>
  </si>
  <si>
    <t>Less: Add On Cash (AOC)</t>
  </si>
  <si>
    <t>Total Net Down Payment (DP)</t>
  </si>
  <si>
    <t>Less: Net Down Payment</t>
  </si>
  <si>
    <t>Amount Finance</t>
  </si>
  <si>
    <t>Multiplied By: Effective Rate (ER)</t>
  </si>
  <si>
    <t>TotaL balance</t>
  </si>
  <si>
    <t>Divided By Term</t>
  </si>
  <si>
    <t>Monthly Amortization</t>
  </si>
  <si>
    <t>Remaining Interest Disclosure</t>
  </si>
  <si>
    <t xml:space="preserve"> </t>
  </si>
  <si>
    <t>Output Vat</t>
  </si>
  <si>
    <t>1. Cash Sales at Php 65,000; Cost - Php 55,000</t>
  </si>
  <si>
    <t>Installment Sales</t>
  </si>
  <si>
    <t>Issuance of Sales Invoice - SAGA Motors</t>
  </si>
  <si>
    <t>Cost of Sales</t>
  </si>
  <si>
    <t>Receipt of Php3,000</t>
  </si>
  <si>
    <t>Cash on Hand</t>
  </si>
  <si>
    <t>Accounts Receivable - COD Finance</t>
  </si>
  <si>
    <t>Receipt of 3,000 from customer for the down payment</t>
  </si>
  <si>
    <t xml:space="preserve">Installment Receivable - Principal - (Brand New) </t>
  </si>
  <si>
    <t xml:space="preserve">Installment Receivable - Interest - (Brand New) </t>
  </si>
  <si>
    <t>Accounts Payable - Motors</t>
  </si>
  <si>
    <t>Unearned Financing Income- Brand New</t>
  </si>
  <si>
    <t>To record in the Financing Books for the Sales</t>
  </si>
  <si>
    <t>Unearned Financing Income - Brand New</t>
  </si>
  <si>
    <t>Monthly Principal</t>
  </si>
  <si>
    <t>Monthly Interest</t>
  </si>
  <si>
    <t>Earned Financing Income - Brand New</t>
  </si>
  <si>
    <t>To record collection within due date</t>
  </si>
  <si>
    <t>Prepaid Expenses - Rental</t>
  </si>
  <si>
    <t>Prepaid Expenses - Others</t>
  </si>
  <si>
    <t>Refundable Deposit - Supplier</t>
  </si>
  <si>
    <t xml:space="preserve">Transportation Equipment </t>
  </si>
  <si>
    <t xml:space="preserve">Furniture and Fixtures </t>
  </si>
  <si>
    <t>Accounts Payable - MV/MC Registration</t>
  </si>
  <si>
    <t>Accounts Payable - Insurance</t>
  </si>
  <si>
    <t>Overages</t>
  </si>
  <si>
    <t>Shortages</t>
  </si>
  <si>
    <t>COGS: Spare Parts</t>
  </si>
  <si>
    <t>COGS: Lubricants</t>
  </si>
  <si>
    <t>COGS: Power Products</t>
  </si>
  <si>
    <t>Security Expenses</t>
  </si>
  <si>
    <t>Messengerial/Janitorial Expenses</t>
  </si>
  <si>
    <t>Marketing Expenses</t>
  </si>
  <si>
    <t>Membership Dues and Contribution</t>
  </si>
  <si>
    <t>Representation &amp; Entertainment Expenses</t>
  </si>
  <si>
    <t>Repossession Expense - Reconditioning</t>
  </si>
  <si>
    <t xml:space="preserve">Repossession Expense - Pull-out </t>
  </si>
  <si>
    <t>Output VAT</t>
  </si>
  <si>
    <t>VAT Payable</t>
  </si>
  <si>
    <t>TRADE AND OTHER RECEIVABLES</t>
  </si>
  <si>
    <t>OTHER ASSETS</t>
  </si>
  <si>
    <t>CAPITAL AND RESERVES</t>
  </si>
  <si>
    <t>PROFIT FOR THE YEAR</t>
  </si>
  <si>
    <t>ACQUIRED ASSET - FINANCE</t>
  </si>
  <si>
    <t>Unearned Financing Income</t>
  </si>
  <si>
    <t>Installment Receivable - Principal</t>
  </si>
  <si>
    <t>Installment Receivable - Interest</t>
  </si>
  <si>
    <t>6 Months of Payment</t>
  </si>
  <si>
    <t>ORIG. AMOUNT</t>
  </si>
  <si>
    <t>PAYMENT</t>
  </si>
  <si>
    <t>BALANCE</t>
  </si>
  <si>
    <t>1. REPO of Motorcyle with payment good for 6 months</t>
  </si>
  <si>
    <t>Booking of repossessed asset to Asset Acquired</t>
  </si>
  <si>
    <t>2. Sale of the Acquired Asset @P50,000 at ER of 102%</t>
  </si>
  <si>
    <t>Installment Receivable - Principal - REPO</t>
  </si>
  <si>
    <t>Installment Receivable - Interest - REPO</t>
  </si>
  <si>
    <t>Assets Acquired - REPO</t>
  </si>
  <si>
    <t>Gain/Loss on Sale of Acquired Asset - REPO</t>
  </si>
  <si>
    <t>INCOME</t>
  </si>
  <si>
    <t>COST OF GOODS SOLD</t>
  </si>
  <si>
    <t>GROSS PROFIT ON SALE</t>
  </si>
  <si>
    <t>Management and Professional Fees</t>
  </si>
  <si>
    <t>PBCOM-RB - SA #  (SMC) 001-11-0144990</t>
  </si>
  <si>
    <t>PBCOM-RB - SA #  (SFC) 001-10-0032002</t>
  </si>
  <si>
    <t>Security Bank (SFC) CA# 0000016176540</t>
  </si>
  <si>
    <t>Security Bank (SMC) CA#0000013435080</t>
  </si>
  <si>
    <t>Metrobank (DPL) - (SMC) CA#124-7-12451400-9</t>
  </si>
  <si>
    <t>1st Valley Bank (ORO )SA#51-05584-4</t>
  </si>
  <si>
    <t>Bank of Philippine Islands - (DPL) CA#1825-0103-66</t>
  </si>
  <si>
    <t>Chinabank (SMC) CA# 276064241-8</t>
  </si>
  <si>
    <t>Chinabank (SFC) CA# 117602002882</t>
  </si>
  <si>
    <t>Allowance for Doubtful Accounts</t>
  </si>
  <si>
    <t>Accounts Payable - Suppliers</t>
  </si>
  <si>
    <t>Other Liabilities</t>
  </si>
  <si>
    <t>Retained Earnings</t>
  </si>
  <si>
    <t>INSTALLMENT SALES &amp; SALES DISCOUNT</t>
  </si>
  <si>
    <t>TOTAL GROSS INCOME</t>
  </si>
  <si>
    <t>SALES</t>
  </si>
  <si>
    <t>PROPERTY, PLANT AND EQUIPMENT</t>
  </si>
  <si>
    <t>1st Valley Bank (DPL) SA#115-51-00839-5</t>
  </si>
  <si>
    <t>1st Valley Bank (LIL) (SMC) SA#119-2000-18109</t>
  </si>
  <si>
    <t>1st Valley Bank (ORO) (SMC) #51-05580-7</t>
  </si>
  <si>
    <t>Metrobank (ORO) SA#623-3-623-05541-9</t>
  </si>
  <si>
    <t>1st Valley Bank (IME) (SMC) SA#114-0510-16801</t>
  </si>
  <si>
    <t>Dealer's Incentive Income</t>
  </si>
  <si>
    <t>REPOSSESSION EXPENSES</t>
  </si>
  <si>
    <t>OTHER OPERATING EXPENSES</t>
  </si>
  <si>
    <t>Income</t>
  </si>
  <si>
    <t>Sales</t>
  </si>
  <si>
    <t>A</t>
  </si>
  <si>
    <t>B</t>
  </si>
  <si>
    <t>C</t>
  </si>
  <si>
    <t>E</t>
  </si>
  <si>
    <t>F</t>
  </si>
  <si>
    <t>G</t>
  </si>
  <si>
    <t>Cash Sales</t>
  </si>
  <si>
    <t>Gross Profit on Sales</t>
  </si>
  <si>
    <t>Earned Financing Income</t>
  </si>
  <si>
    <t>Installment Sales Discounts</t>
  </si>
  <si>
    <t>Dealers' Subsidy Income</t>
  </si>
  <si>
    <t>Service Coupon Income</t>
  </si>
  <si>
    <t>Penalty Income</t>
  </si>
  <si>
    <t>Other Operating Income</t>
  </si>
  <si>
    <t>Expenses</t>
  </si>
  <si>
    <t>Salaries, Wages, &amp; Other Benefits</t>
  </si>
  <si>
    <t>Commission &amp; Incentives Expenses</t>
  </si>
  <si>
    <t>Gasoline And Oil Expenses</t>
  </si>
  <si>
    <t>Travelling Expenses</t>
  </si>
  <si>
    <t>Repairs And Maintenance</t>
  </si>
  <si>
    <t>Depreciation Expenses</t>
  </si>
  <si>
    <t>Utilitiy Expenses</t>
  </si>
  <si>
    <t>Freight And Handling</t>
  </si>
  <si>
    <t>Trainings And Seminars</t>
  </si>
  <si>
    <t>Interest Expenses</t>
  </si>
  <si>
    <t>Repossession Expenses</t>
  </si>
  <si>
    <t>Other Operating Expenses</t>
  </si>
  <si>
    <t>H</t>
  </si>
  <si>
    <t>I</t>
  </si>
  <si>
    <t>J</t>
  </si>
  <si>
    <t>K</t>
  </si>
  <si>
    <t>L</t>
  </si>
  <si>
    <t>M</t>
  </si>
  <si>
    <t>N</t>
  </si>
  <si>
    <t>O</t>
  </si>
  <si>
    <t>Total Gross Income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</si>
  <si>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</si>
  <si>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</si>
  <si>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</si>
  <si>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</si>
  <si>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</si>
  <si>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</si>
  <si>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</si>
  <si>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</si>
  <si>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</si>
  <si>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</si>
  <si>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</si>
  <si>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</si>
  <si>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B - F</t>
  </si>
  <si>
    <t>C + (D - E)</t>
  </si>
  <si>
    <t>G + (H to M)</t>
  </si>
  <si>
    <t>Total of P to AA)</t>
  </si>
  <si>
    <t>N -O</t>
  </si>
  <si>
    <t>5</t>
  </si>
  <si>
    <t>SAGA MOTORS AND FINANCE CORPORATION</t>
  </si>
  <si>
    <t>Calibo St., Dipolog City</t>
  </si>
  <si>
    <t xml:space="preserve">CHART OF ACCOUNTS </t>
  </si>
  <si>
    <t>Income and Expense Accounts</t>
  </si>
  <si>
    <t>Balance Sheet Accounts</t>
  </si>
  <si>
    <t>Summary Account</t>
  </si>
  <si>
    <t>Level Number</t>
  </si>
  <si>
    <t>Account Type</t>
  </si>
  <si>
    <t>PARTICULARS</t>
  </si>
  <si>
    <t>Account Code</t>
  </si>
  <si>
    <t>Account Level</t>
  </si>
  <si>
    <t>Motorcycle - Brand New in Transit (Supplier)</t>
  </si>
  <si>
    <t>Motorcycle In Transit - REPO (Interbranch)</t>
  </si>
  <si>
    <t>Motorcycle - Brand New on Hand</t>
  </si>
  <si>
    <t>Motorcycle - REPO on Hand</t>
  </si>
  <si>
    <t>Spare Parts on Hand</t>
  </si>
  <si>
    <t>Motor Vehicle on Hand (Four Wheels)</t>
  </si>
  <si>
    <t>Spare Parts in Transit (Supplier)</t>
  </si>
  <si>
    <t>Lubricants on Hand</t>
  </si>
  <si>
    <t>Lubricants on Hand - Honda</t>
  </si>
  <si>
    <t>Lubricants on Hand - Yamaha</t>
  </si>
  <si>
    <t>Lubricants on Hand - Kawasaki</t>
  </si>
  <si>
    <t>Lubricants on Hand - Suzuki</t>
  </si>
  <si>
    <t>Lubricants in Transit - Honda</t>
  </si>
  <si>
    <t>Lubricants in Transit - Yamaha</t>
  </si>
  <si>
    <t>Lubricants in Transit - Kawasaki</t>
  </si>
  <si>
    <t>Lubricants in Transit - Suzuki</t>
  </si>
  <si>
    <t>Lubricants in Transit</t>
  </si>
  <si>
    <t>MC - Honda - Brand New on Hand</t>
  </si>
  <si>
    <t>MC - Yamaha - Brand New on Hand</t>
  </si>
  <si>
    <t>MC - Kawasaki - Brand New on Hand</t>
  </si>
  <si>
    <t>MC - Suzuki - Brand New on Hand</t>
  </si>
  <si>
    <t>MC in Transit -  Honda - Brand New  (Supplier)</t>
  </si>
  <si>
    <t>MC -  Yamaha - Brand New  (Supplier)</t>
  </si>
  <si>
    <t>MC - Kawasaki - Brand New (Supplier)</t>
  </si>
  <si>
    <t>MC - Suzuki - Brand New (Supplier)</t>
  </si>
  <si>
    <t>MC - Honda - REPO on Hand</t>
  </si>
  <si>
    <t>MC - Yamaha - REPO on Hand</t>
  </si>
  <si>
    <t>MC - Kawasaki - REPO on Hand</t>
  </si>
  <si>
    <t>MC - Suzuki - REPO on Hand</t>
  </si>
  <si>
    <t>MC in Transit - Honda - REPO  (Interbranch)</t>
  </si>
  <si>
    <t>MC in Transit - Yamaha - REPO  (Interbranch)</t>
  </si>
  <si>
    <t>MC in Transit - Kawasaki - REPO (Interbranch)</t>
  </si>
  <si>
    <t>MC in Transit - Suzuki - REPO  (Interbranch)</t>
  </si>
  <si>
    <t xml:space="preserve">SP on Hand - Honda </t>
  </si>
  <si>
    <t xml:space="preserve">SP on Hand - Yamaha </t>
  </si>
  <si>
    <t xml:space="preserve">SP on Hand - Kawasaki </t>
  </si>
  <si>
    <t xml:space="preserve">SP on Hand - Suzuki </t>
  </si>
  <si>
    <t xml:space="preserve">SP in Transit - Honda </t>
  </si>
  <si>
    <t xml:space="preserve">SP in Transit - Yamaha </t>
  </si>
  <si>
    <t xml:space="preserve">SP in Transit - Kawasaki </t>
  </si>
  <si>
    <t xml:space="preserve">SP in Transit - Suzuki </t>
  </si>
  <si>
    <t>AR - SAGA Finance</t>
  </si>
  <si>
    <t>AR - SAGA Motors (COD)</t>
  </si>
  <si>
    <t>AR - Spare Parts - Sub-dealer</t>
  </si>
  <si>
    <t>AR - Spare Parts - Walk-in</t>
  </si>
  <si>
    <t>AR - Spare Parts - Employees</t>
  </si>
  <si>
    <t>AR - Power Products</t>
  </si>
  <si>
    <t>AR - Litigation Expenses</t>
  </si>
  <si>
    <t>AR - Supplier (Honda)</t>
  </si>
  <si>
    <t>AR - Supplier (Yamaha)</t>
  </si>
  <si>
    <t>AR - Supplier (Kawasaki)</t>
  </si>
  <si>
    <t>AR - Supplier (Suzuki)</t>
  </si>
  <si>
    <t xml:space="preserve">AR – Others </t>
  </si>
  <si>
    <t>AP - Honda</t>
  </si>
  <si>
    <t>AP - Yamaha</t>
  </si>
  <si>
    <t>AP - Kawasaki</t>
  </si>
  <si>
    <t>AP - Suzuki</t>
  </si>
  <si>
    <t>AP - Motors</t>
  </si>
  <si>
    <t>AP - Finance</t>
  </si>
  <si>
    <t>AP - Other Liabilities</t>
  </si>
  <si>
    <t>AP - MV/MC Registration</t>
  </si>
  <si>
    <t>AP -  Acquired Asset - Finance</t>
  </si>
  <si>
    <t>AP - Insurance</t>
  </si>
  <si>
    <t>AP - Notarial</t>
  </si>
  <si>
    <t>AP - Others</t>
  </si>
  <si>
    <t>LP - Metrobank</t>
  </si>
  <si>
    <t>LP - Landbank</t>
  </si>
  <si>
    <t>LP - Security Bank</t>
  </si>
  <si>
    <t>LP - Others</t>
  </si>
  <si>
    <t>AEP - Fringe Benefits - Management</t>
  </si>
  <si>
    <t>AEP - Fringe Benefits - Others</t>
  </si>
  <si>
    <t>AEP - 13th Month Pay</t>
  </si>
  <si>
    <t>AEP - Performance Based Bonus (PBB)</t>
  </si>
  <si>
    <t>Accrued Expenses Payable (AEP)</t>
  </si>
  <si>
    <t>Loans Payable (LP)</t>
  </si>
  <si>
    <t>COGS: MC - Honda - Brand New</t>
  </si>
  <si>
    <t>COGS: MC - Yamaha - Brand New</t>
  </si>
  <si>
    <t>COGS: MC - Kawasaki - Brand New</t>
  </si>
  <si>
    <t>COGS: MC - Suzuki - Brand New</t>
  </si>
  <si>
    <t>COGS: MC - Honda - REPO</t>
  </si>
  <si>
    <t>COGS: MC - Yamaha  - REPO</t>
  </si>
  <si>
    <t>COGS: MC - Kawasaki  - REPO</t>
  </si>
  <si>
    <t>COGS: MC - Suzuki  - REPO</t>
  </si>
  <si>
    <t>COGS: MC - Brand New</t>
  </si>
  <si>
    <t>COGS: MC - REPO</t>
  </si>
  <si>
    <t>COGS: Spare Parts - Honda</t>
  </si>
  <si>
    <t>COGS: Spare Parts - Yamaha</t>
  </si>
  <si>
    <t>COGS: Spare Parts - Kawasaki</t>
  </si>
  <si>
    <t>COGS: Spare Parts - Suzuki</t>
  </si>
  <si>
    <t>COGS: Lubricants - Honda</t>
  </si>
  <si>
    <t>COGS: Lubricants - Yamaha</t>
  </si>
  <si>
    <t>COGS: Lubricants - Kawasaki</t>
  </si>
  <si>
    <t>COGS: Lubricants - Suzuki</t>
  </si>
  <si>
    <t>DEPRECIATION EXPENSES (Dep'n)</t>
  </si>
  <si>
    <t>Dep'n.: Building</t>
  </si>
  <si>
    <t>Dep'n.: Transportation Equipment</t>
  </si>
  <si>
    <t>Dep'n.: Furniture and Fixtures</t>
  </si>
  <si>
    <t>Dep'n.: Shop Equipment</t>
  </si>
  <si>
    <t>Dep'n.: Tools and Others Equipment</t>
  </si>
  <si>
    <t>Dep'n.: Information Technology Equipment</t>
  </si>
  <si>
    <t>Dep'n.: Computer Software</t>
  </si>
  <si>
    <t>Dep'n.: Other Office Equipment</t>
  </si>
  <si>
    <t>REPAIRS AND MAINTENANCE (Rep. &amp; Maint.)</t>
  </si>
  <si>
    <t>Rep. &amp; Maint.: Building</t>
  </si>
  <si>
    <t>Rep. &amp; Maint.: Leasehold Rights</t>
  </si>
  <si>
    <t>Rep. &amp; Maint.: Transportation Equipment</t>
  </si>
  <si>
    <t>Rep. &amp; Maint.: Furniture and Fixtures</t>
  </si>
  <si>
    <t>Rep. &amp; Maint.: Shop Equipment</t>
  </si>
  <si>
    <t>Rep. &amp; Maint.: Tools and Other Equipments</t>
  </si>
  <si>
    <t>Rep. &amp; Maint.: InfoRep. &amp; Maint.ation Technology Equipment</t>
  </si>
  <si>
    <t>Rep. &amp; Maint.: Others Office Equipment</t>
  </si>
  <si>
    <t>Rep. &amp; Maint.: Others</t>
  </si>
  <si>
    <t>GASOLINE AND OIL EXPENSES (Gas. &amp; Oil)</t>
  </si>
  <si>
    <t>Gas. &amp; Oil: Collection</t>
  </si>
  <si>
    <t>Gas. &amp; Oil: Management</t>
  </si>
  <si>
    <t>Gas. &amp; Oil: Pre-delivery Inspection (PDI)</t>
  </si>
  <si>
    <t>Gas. &amp; Oil: Others</t>
  </si>
  <si>
    <t>UTILITIY EXPENSES (Utility)</t>
  </si>
  <si>
    <t>Utility: Light &amp; Power</t>
  </si>
  <si>
    <t>Utility: Water</t>
  </si>
  <si>
    <t>Utility: Telephone &amp; Internet</t>
  </si>
  <si>
    <t>INTEREST EXPENSES (Int. Ex.)</t>
  </si>
  <si>
    <t>Int. Exp.: Loans</t>
  </si>
  <si>
    <t>Int. Exp.:  Others</t>
  </si>
  <si>
    <t>FREIGHT AND HANDLING (Frgt. &amp; Hdlng.)</t>
  </si>
  <si>
    <t>Frgt. &amp; Hdlng.:  Courier</t>
  </si>
  <si>
    <t>Frgt. &amp; Hdlng.:  Delivery Expenses</t>
  </si>
  <si>
    <t>TRAININGS AND SEMINARS (Trng. &amp; Sem.)</t>
  </si>
  <si>
    <t>Trng. &amp; Sem.: In-house</t>
  </si>
  <si>
    <t>Trng. &amp; Sem.: Outsourced</t>
  </si>
  <si>
    <t>TRAVELLING EXPENSES (Trvlng.)</t>
  </si>
  <si>
    <t>Trvlng: Branches</t>
  </si>
  <si>
    <t>Trvlng: Others</t>
  </si>
  <si>
    <t>COMMISSION &amp; INCENTIVE EXPENSES (Com. &amp; Inc'v.)</t>
  </si>
  <si>
    <t>Com. &amp; Inc'v.: Sales Outlet</t>
  </si>
  <si>
    <t>Com. &amp; Inc'v.:  Information Center</t>
  </si>
  <si>
    <t xml:space="preserve">Com. &amp; Inc'v.: Sales </t>
  </si>
  <si>
    <t xml:space="preserve">Com. &amp; Inc'v.: Collection </t>
  </si>
  <si>
    <t>SALARIES, WAGES, AND OTHER BENEFITS (Sal. &amp; Wages, &amp; OB)</t>
  </si>
  <si>
    <t xml:space="preserve">Sal. &amp; Wages, &amp; OB: Salaries and Wages </t>
  </si>
  <si>
    <t>Sal. &amp; Wages, &amp; OB: HDMF Contribution</t>
  </si>
  <si>
    <t>Sal. &amp; Wages, &amp; OB: PHIC Contribution</t>
  </si>
  <si>
    <t>Sal. &amp; Wages, &amp; OB: SSS Contribution</t>
  </si>
  <si>
    <t>Sal. &amp; Wages, &amp; OB: Fringe Benefits - Management</t>
  </si>
  <si>
    <t>Sal. &amp; Wages, &amp; OB: Fringe Benefits - Others</t>
  </si>
  <si>
    <t>Sal. &amp; Wages, &amp; OB: 13th Month Pay</t>
  </si>
  <si>
    <t>Sal. &amp; Wages, &amp; OB: Performance Based Bonus (PBB)</t>
  </si>
  <si>
    <t>Sal. &amp; Wages, &amp; OB: Retirement Fund Contribution</t>
  </si>
  <si>
    <t>PENALTY INCOME (Pen. Inc.)</t>
  </si>
  <si>
    <t>Pen.Inc.: Honda - Brand New</t>
  </si>
  <si>
    <t>Pen.Inc.: Yamaha - Brand New</t>
  </si>
  <si>
    <t>Pen.Inc.: Kawasaki - Brand New</t>
  </si>
  <si>
    <t>Pen.Inc.: Susuki - Brand New</t>
  </si>
  <si>
    <t>OTHER OPERATING INCOME (Other. Op. Inc.)</t>
  </si>
  <si>
    <t xml:space="preserve">Other Op. Inc.: Service Mechanic Income </t>
  </si>
  <si>
    <t>Other Op. Inc.: Interest Income from Bank Deposits</t>
  </si>
  <si>
    <t>Other Op. Inc.: Rental Income</t>
  </si>
  <si>
    <t>Other Op. Inc.: Other Income</t>
  </si>
  <si>
    <t>Other Op. Inc.: Gain/Loss on Sale of Acquired Asset - REPO</t>
  </si>
  <si>
    <t>Del. Inc'v. Inc.: Honda</t>
  </si>
  <si>
    <t>Del. Inc'v. Inc.: Yamaha</t>
  </si>
  <si>
    <t>Del. Inc'v. Inc.: Kawasaki</t>
  </si>
  <si>
    <t>SERVICE COUPON INCOME (Serv. Coup. Inc.)</t>
  </si>
  <si>
    <t>Serv. Coup. Inc.: Honda</t>
  </si>
  <si>
    <t>Serv. Coup. Inc.: Yamaha</t>
  </si>
  <si>
    <t>Serv. Coup. Inc.: Kawasaki</t>
  </si>
  <si>
    <t>Serv. Coup. Inc.: Susuki</t>
  </si>
  <si>
    <t>DEALERS' INCENTIVE INCOME (Del. Inc'v. Inc.)</t>
  </si>
  <si>
    <t>DEALERS' SUBSIDY INCOME (Del. Sub. Inc.)</t>
  </si>
  <si>
    <t>Del. Sub. Inc.: Honda</t>
  </si>
  <si>
    <t>Del. Sub. Inc.: Yamaha</t>
  </si>
  <si>
    <t>Del. Sub. Inc.: Kawasaki</t>
  </si>
  <si>
    <t>Del. Sub. Inc.:  Suzuki</t>
  </si>
  <si>
    <t>Del. Inc'v. Inc.: Suzuki</t>
  </si>
  <si>
    <t>EARNED FINANCING DISCOUNTS (Ernd. Fin. Disc.)</t>
  </si>
  <si>
    <t>Ernd. Fin. Disc.: Brand New</t>
  </si>
  <si>
    <t>Ernd. Fin. Disc.: Honda - Brand New</t>
  </si>
  <si>
    <t>Ernd. Fin. Disc.: Yamaha - Brand New</t>
  </si>
  <si>
    <t>Ernd. Fin. Disc.: Kawasaki - Brand New</t>
  </si>
  <si>
    <t>Ernd. Fin. Disc.: Susuki - Brand New</t>
  </si>
  <si>
    <t>Ernd. Fin. Disc.: REPO</t>
  </si>
  <si>
    <t>Ernd. Fin. Disc.: Honda - REPO</t>
  </si>
  <si>
    <t>Ernd. Fin. Disc.: Yamaha - REPO</t>
  </si>
  <si>
    <t>Ernd. Fin. Disc.: Kawasaki - REPO</t>
  </si>
  <si>
    <t>Ernd. Fin. Disc.: Susuki - REPO</t>
  </si>
  <si>
    <t>Ernd. Fin. Disc.: Power Products</t>
  </si>
  <si>
    <t>EARNED FINANCING INCOME (Ernd. Fin. Inc.)</t>
  </si>
  <si>
    <t>Ernd. Fin. Inc.: Brand New</t>
  </si>
  <si>
    <t>Ernd. Fin. Inc.: Honda - Brand New</t>
  </si>
  <si>
    <t>Ernd. Fin. Inc.: Yamaha - Brand New</t>
  </si>
  <si>
    <t>Ernd. Fin. Inc.: Kawasaki - Brand New</t>
  </si>
  <si>
    <t>Ernd. Fin. Inc.: Susuki - Brand New</t>
  </si>
  <si>
    <t>Ernd. Fin. Inc.: REPO</t>
  </si>
  <si>
    <t>Ernd. Fin. Inc.: Honda - REPO</t>
  </si>
  <si>
    <t>Ernd. Fin. Inc.: Yamaha - REPO</t>
  </si>
  <si>
    <t>Ernd. Fin. Inc.: Kawasaki - REPO</t>
  </si>
  <si>
    <t>Ernd. Fin. Inc.: Susuki - REPO</t>
  </si>
  <si>
    <t>Ernd. Fin. Inc.: Power Products</t>
  </si>
  <si>
    <t>SALES DISCOUNTS (Sales Disc.)</t>
  </si>
  <si>
    <t>Sales Disc.: MC - Brand New</t>
  </si>
  <si>
    <t>Sales Disc.: MC - Honda - Brand New</t>
  </si>
  <si>
    <t>Sales Disc.: MC - Yamaha - Brand New</t>
  </si>
  <si>
    <t>Sales Disc.: MC - Kawasaki  - Brand New</t>
  </si>
  <si>
    <t>Sales Disc.: MC - Suzuki  - Brand New</t>
  </si>
  <si>
    <t>Sales Disc.: MC - REPO</t>
  </si>
  <si>
    <t>Sales Disc.: MC - Honda - REPO</t>
  </si>
  <si>
    <t>Sales Disc.: MC - Yamaha  - REPO</t>
  </si>
  <si>
    <t>Sales Disc.: MC - Kawasaki  - REPO</t>
  </si>
  <si>
    <t>Sales Disc.: MC - Suzuki  - REPO</t>
  </si>
  <si>
    <t>Sales Disc.: Spare Parts</t>
  </si>
  <si>
    <t>Sales Disc.: Power Products</t>
  </si>
  <si>
    <t>INSTALLMENT SALES (Ins. Sales)</t>
  </si>
  <si>
    <t>Ins. Sales: Motorcycle - Brand New</t>
  </si>
  <si>
    <t>Ins. Sales: MC - Honda - Brand New</t>
  </si>
  <si>
    <t>Ins. Sales: MC - Yamaha - Brand New</t>
  </si>
  <si>
    <t>Ins. Sales: MC - Kawasaki  - Brand New</t>
  </si>
  <si>
    <t>Ins. Sales: MC - Suzuki  - Brand New</t>
  </si>
  <si>
    <t>Ins. Sales: Motorcycle  - REPO</t>
  </si>
  <si>
    <t>Ins. Sales: MC - Honda - REPO</t>
  </si>
  <si>
    <t>Ins. Sales: MC - Yamaha  - REPO</t>
  </si>
  <si>
    <t>Ins. Sales: MC - Kawasaki  - REPO</t>
  </si>
  <si>
    <t>Ins. Sales: MC - Suzuki  - REPO</t>
  </si>
  <si>
    <t>Ins. Sales: Spare Parts</t>
  </si>
  <si>
    <t>Ins. Sales: Power Products</t>
  </si>
  <si>
    <t>CASH SALES (Csh. Sales)</t>
  </si>
  <si>
    <t>Csh. Sales: Motorcycle - Brand New</t>
  </si>
  <si>
    <t>Csh. Sales: MC - Honda - Brand New</t>
  </si>
  <si>
    <t>Csh. Sales: MC - Yamaha - Brand New</t>
  </si>
  <si>
    <t>Csh. Sales: MC - Kawasaki  - Brand New</t>
  </si>
  <si>
    <t>Csh. Sales: MC - Suzuki  - Brand New</t>
  </si>
  <si>
    <t>Csh. Sales: Motorcycle - REPO</t>
  </si>
  <si>
    <t>Csh. Sales: MC - Honda - REPO</t>
  </si>
  <si>
    <t>Csh. Sales: MC - Yamaha  - REPO</t>
  </si>
  <si>
    <t>Csh. Sales: MC - Kawasaki  - REPO</t>
  </si>
  <si>
    <t>Csh. Sales: MC - Suzuki  - REPO</t>
  </si>
  <si>
    <t xml:space="preserve">Csh. Sales: Spare Parts </t>
  </si>
  <si>
    <t>Csh. Sales: Spare Parts - Honda</t>
  </si>
  <si>
    <t>Csh. Sales: Spare Parts - Yamaha</t>
  </si>
  <si>
    <t>Csh. Sales: Spare Parts - Kawasaki</t>
  </si>
  <si>
    <t>Csh. Sales: Spare Parts - Suzuki</t>
  </si>
  <si>
    <t>Csh. Sales: Lubricants</t>
  </si>
  <si>
    <t>Csh. Sales: Lubricants - Honda</t>
  </si>
  <si>
    <t>Csh. Sales: Lubricants - Yamaha</t>
  </si>
  <si>
    <t>Csh. Sales: Lubricants - Kawasaki</t>
  </si>
  <si>
    <t>Csh. Sales: Lubricants - Suzuki</t>
  </si>
  <si>
    <t>Csh. Sales: Power Products</t>
  </si>
  <si>
    <t>INSTALLMENT RECEIVABLE (Ins. Rec.)</t>
  </si>
  <si>
    <t>Ins. Rec. - Principal - (Brand New)A31:A46rrent</t>
  </si>
  <si>
    <t>Ins. Rec. - Interest - (Brand New) - Current</t>
  </si>
  <si>
    <t>Ins. Rec. - Principal - (Brand New) - Overdue</t>
  </si>
  <si>
    <t xml:space="preserve">Ins. Rec. - Interest - (Brand New) - Overdue </t>
  </si>
  <si>
    <t>Ins. Rec. - Principal - (Brand New) - Current - DEPO</t>
  </si>
  <si>
    <t xml:space="preserve">Ins. Rec. - Interest - (Brand New) - Current - DEPO </t>
  </si>
  <si>
    <t>Ins. Rec. - Principal - (Brand New) - Overdue- DEPO</t>
  </si>
  <si>
    <t xml:space="preserve">Ins. Rec. - Interest - (Brand New) - Overdue - DEPO </t>
  </si>
  <si>
    <t>Ins. Rec. - Principal - (REPO) - Current</t>
  </si>
  <si>
    <t>Ins. Rec. - Interest - (REPO) - Current</t>
  </si>
  <si>
    <t xml:space="preserve">Ins. Rec. - Principal - (REPO) - Overdue </t>
  </si>
  <si>
    <t>Ins. Rec. - Interest - (REPO) - Overdue</t>
  </si>
  <si>
    <t>Ins. Rec. - Principal - (Brand New) - Litigation</t>
  </si>
  <si>
    <t>Ins. Rec. - Interest - (Brand New) - Litigation</t>
  </si>
  <si>
    <t>Ins. Rec. - Principal - (REPO) - Litigation</t>
  </si>
  <si>
    <t>Ins. Rec. - Interest - (REPO) - Litigation</t>
  </si>
  <si>
    <t>Allow.  for Doubtful Accounts (Brand New)</t>
  </si>
  <si>
    <t>Allow. for Doubtful Accounts (REPO)</t>
  </si>
  <si>
    <t>Acc. Dep'n.: - Building</t>
  </si>
  <si>
    <t>Acc. Dep'n.: - Leasehold Rights &amp; Improvements</t>
  </si>
  <si>
    <t xml:space="preserve">Acc. Dep'n.: - Transportation Equipment </t>
  </si>
  <si>
    <t xml:space="preserve">Acc. Dep'n.: - Furniture &amp; Fixtures </t>
  </si>
  <si>
    <t>Acc. Dep'n.: - Shop Equipment</t>
  </si>
  <si>
    <t>Acc. Dep'n.: - Tools and Other Equipment</t>
  </si>
  <si>
    <t>Acc. Dep'n.: - Information Technology Equipment</t>
  </si>
  <si>
    <t>Acc. Dep'n.: - Other Office Equipment</t>
  </si>
  <si>
    <t>Acc. Dep'n.: - Computer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</si>
</sst>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00000_-;\-* #,##0.000000_-;_-* &quot;-&quot;??_-;_-@_-"/>
  </numFmts>
  <fonts count="22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1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  <font>
      <sz val="10"/>
      <color rgb="FF323232"/>
      <name val="Arial"/>
      <family val="2"/>
    </font>
    <font>
      <b/>
      <sz val="10"/>
      <color rgb="FF323232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8">
    <xf numFmtId="0" fontId="0" fillId="0" borderId="0" xfId="0"/>
    <xf numFmtId="49" fontId="3" fillId="0" borderId="0" xfId="0" applyNumberFormat="1" applyFont="1" applyFill="1"/>
    <xf numFmtId="43" fontId="0" fillId="0" borderId="0" xfId="1" applyFont="1"/>
    <xf numFmtId="0" fontId="6" fillId="0" borderId="0" xfId="0" applyFont="1"/>
    <xf numFmtId="43" fontId="6" fillId="0" borderId="0" xfId="1" applyFont="1"/>
    <xf numFmtId="0" fontId="8" fillId="0" borderId="0" xfId="0" applyFont="1"/>
    <xf numFmtId="164" fontId="8" fillId="4" borderId="1" xfId="0" applyNumberFormat="1" applyFont="1" applyFill="1" applyBorder="1"/>
    <xf numFmtId="0" fontId="6" fillId="0" borderId="2" xfId="0" applyFont="1" applyBorder="1"/>
    <xf numFmtId="165" fontId="2" fillId="3" borderId="2" xfId="1" applyNumberFormat="1" applyFont="1" applyFill="1" applyBorder="1"/>
    <xf numFmtId="43" fontId="6" fillId="3" borderId="2" xfId="1" applyFont="1" applyFill="1" applyBorder="1" applyProtection="1">
      <protection locked="0"/>
    </xf>
    <xf numFmtId="0" fontId="6" fillId="3" borderId="2" xfId="1" applyNumberFormat="1" applyFont="1" applyFill="1" applyBorder="1" applyProtection="1">
      <protection locked="0"/>
    </xf>
    <xf numFmtId="9" fontId="6" fillId="3" borderId="2" xfId="2" applyFont="1" applyFill="1" applyBorder="1" applyProtection="1">
      <protection locked="0"/>
    </xf>
    <xf numFmtId="0" fontId="6" fillId="5" borderId="2" xfId="0" applyFont="1" applyFill="1" applyBorder="1"/>
    <xf numFmtId="43" fontId="6" fillId="5" borderId="2" xfId="1" applyFont="1" applyFill="1" applyBorder="1"/>
    <xf numFmtId="43" fontId="6" fillId="0" borderId="0" xfId="0" applyNumberFormat="1" applyFont="1"/>
    <xf numFmtId="9" fontId="6" fillId="5" borderId="2" xfId="2" applyFont="1" applyFill="1" applyBorder="1"/>
    <xf numFmtId="0" fontId="6" fillId="5" borderId="2" xfId="1" applyNumberFormat="1" applyFont="1" applyFill="1" applyBorder="1"/>
    <xf numFmtId="166" fontId="0" fillId="0" borderId="0" xfId="1" applyNumberFormat="1" applyFont="1"/>
    <xf numFmtId="43" fontId="0" fillId="3" borderId="0" xfId="1" applyFont="1" applyFill="1"/>
    <xf numFmtId="43" fontId="0" fillId="0" borderId="0" xfId="0" applyNumberFormat="1"/>
    <xf numFmtId="49" fontId="7" fillId="0" borderId="0" xfId="0" applyNumberFormat="1" applyFont="1" applyFill="1"/>
    <xf numFmtId="0" fontId="5" fillId="0" borderId="0" xfId="0" applyFont="1"/>
    <xf numFmtId="43" fontId="5" fillId="0" borderId="0" xfId="1" applyFont="1"/>
    <xf numFmtId="0" fontId="20" fillId="7" borderId="0" xfId="0" applyNumberFormat="1" applyFont="1" applyFill="1"/>
    <xf numFmtId="0" fontId="15" fillId="7" borderId="0" xfId="0" applyFont="1" applyFill="1"/>
    <xf numFmtId="0" fontId="15" fillId="7" borderId="0" xfId="0" applyFont="1" applyFill="1" applyAlignment="1">
      <alignment horizontal="right"/>
    </xf>
    <xf numFmtId="0" fontId="15" fillId="7" borderId="0" xfId="0" applyFont="1" applyFill="1" applyAlignment="1">
      <alignment horizontal="center"/>
    </xf>
    <xf numFmtId="0" fontId="15" fillId="7" borderId="2" xfId="0" applyFont="1" applyFill="1" applyBorder="1"/>
    <xf numFmtId="0" fontId="18" fillId="7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right"/>
    </xf>
    <xf numFmtId="0" fontId="18" fillId="7" borderId="0" xfId="0" applyFont="1" applyFill="1" applyBorder="1" applyAlignment="1">
      <alignment horizontal="right"/>
    </xf>
    <xf numFmtId="49" fontId="20" fillId="7" borderId="2" xfId="0" applyNumberFormat="1" applyFont="1" applyFill="1" applyBorder="1"/>
    <xf numFmtId="0" fontId="21" fillId="7" borderId="0" xfId="0" applyFont="1" applyFill="1"/>
    <xf numFmtId="0" fontId="15" fillId="7" borderId="2" xfId="0" applyFont="1" applyFill="1" applyBorder="1" applyAlignment="1">
      <alignment horizontal="right"/>
    </xf>
    <xf numFmtId="0" fontId="15" fillId="7" borderId="2" xfId="0" applyFont="1" applyFill="1" applyBorder="1" applyAlignment="1">
      <alignment horizontal="center"/>
    </xf>
    <xf numFmtId="49" fontId="19" fillId="7" borderId="2" xfId="0" applyNumberFormat="1" applyFont="1" applyFill="1" applyBorder="1"/>
    <xf numFmtId="0" fontId="21" fillId="7" borderId="0" xfId="0" applyFont="1" applyFill="1" applyAlignment="1">
      <alignment horizontal="center"/>
    </xf>
    <xf numFmtId="0" fontId="21" fillId="7" borderId="2" xfId="0" applyFont="1" applyFill="1" applyBorder="1" applyAlignment="1">
      <alignment horizontal="right"/>
    </xf>
    <xf numFmtId="49" fontId="18" fillId="7" borderId="2" xfId="0" applyNumberFormat="1" applyFont="1" applyFill="1" applyBorder="1"/>
    <xf numFmtId="49" fontId="14" fillId="7" borderId="2" xfId="0" applyNumberFormat="1" applyFont="1" applyFill="1" applyBorder="1"/>
    <xf numFmtId="49" fontId="15" fillId="7" borderId="0" xfId="0" applyNumberFormat="1" applyFont="1" applyFill="1" applyAlignment="1">
      <alignment horizontal="right"/>
    </xf>
    <xf numFmtId="49" fontId="16" fillId="7" borderId="2" xfId="0" applyNumberFormat="1" applyFont="1" applyFill="1" applyBorder="1" applyAlignment="1">
      <alignment horizontal="right"/>
    </xf>
    <xf numFmtId="49" fontId="16" fillId="7" borderId="0" xfId="0" applyNumberFormat="1" applyFont="1" applyFill="1" applyAlignment="1">
      <alignment horizontal="right"/>
    </xf>
    <xf numFmtId="49" fontId="16" fillId="7" borderId="2" xfId="0" applyNumberFormat="1" applyFont="1" applyFill="1" applyBorder="1" applyAlignment="1">
      <alignment horizontal="center"/>
    </xf>
    <xf numFmtId="0" fontId="20" fillId="7" borderId="2" xfId="0" applyFont="1" applyFill="1" applyBorder="1" applyAlignment="1">
      <alignment horizontal="right"/>
    </xf>
    <xf numFmtId="0" fontId="19" fillId="7" borderId="2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right"/>
    </xf>
    <xf numFmtId="0" fontId="19" fillId="7" borderId="0" xfId="0" applyFont="1" applyFill="1" applyAlignment="1">
      <alignment horizontal="right"/>
    </xf>
    <xf numFmtId="0" fontId="20" fillId="7" borderId="0" xfId="0" applyFont="1" applyFill="1" applyAlignment="1">
      <alignment horizontal="center"/>
    </xf>
    <xf numFmtId="0" fontId="20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49" fontId="7" fillId="7" borderId="0" xfId="0" applyNumberFormat="1" applyFont="1" applyFill="1"/>
    <xf numFmtId="0" fontId="1" fillId="7" borderId="0" xfId="0" applyNumberFormat="1" applyFont="1" applyFill="1"/>
    <xf numFmtId="49" fontId="13" fillId="7" borderId="2" xfId="0" applyNumberFormat="1" applyFont="1" applyFill="1" applyBorder="1"/>
    <xf numFmtId="49" fontId="16" fillId="7" borderId="2" xfId="0" applyNumberFormat="1" applyFont="1" applyFill="1" applyBorder="1"/>
    <xf numFmtId="49" fontId="17" fillId="7" borderId="2" xfId="0" applyNumberFormat="1" applyFont="1" applyFill="1" applyBorder="1"/>
    <xf numFmtId="0" fontId="15" fillId="2" borderId="2" xfId="0" applyFont="1" applyFill="1" applyBorder="1"/>
    <xf numFmtId="0" fontId="0" fillId="7" borderId="0" xfId="0" applyFill="1" applyAlignment="1">
      <alignment horizontal="center" vertical="center"/>
    </xf>
    <xf numFmtId="0" fontId="14" fillId="8" borderId="2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right" vertical="center"/>
    </xf>
    <xf numFmtId="0" fontId="15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vertical="center"/>
    </xf>
    <xf numFmtId="49" fontId="13" fillId="8" borderId="2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center" vertical="center" wrapText="1"/>
    </xf>
    <xf numFmtId="0" fontId="21" fillId="7" borderId="2" xfId="0" applyFont="1" applyFill="1" applyBorder="1"/>
    <xf numFmtId="0" fontId="0" fillId="7" borderId="0" xfId="0" applyFill="1" applyAlignment="1">
      <alignment horizontal="right"/>
    </xf>
    <xf numFmtId="0" fontId="12" fillId="9" borderId="2" xfId="0" applyFont="1" applyFill="1" applyBorder="1" applyAlignment="1">
      <alignment horizontal="right" vertical="center" wrapText="1"/>
    </xf>
    <xf numFmtId="0" fontId="21" fillId="7" borderId="2" xfId="0" applyFont="1" applyFill="1" applyBorder="1" applyAlignment="1">
      <alignment horizontal="center"/>
    </xf>
    <xf numFmtId="0" fontId="6" fillId="7" borderId="0" xfId="0" applyFont="1" applyFill="1"/>
    <xf numFmtId="0" fontId="21" fillId="7" borderId="0" xfId="0" applyFont="1" applyFill="1" applyAlignment="1">
      <alignment horizontal="right"/>
    </xf>
    <xf numFmtId="49" fontId="21" fillId="7" borderId="2" xfId="0" applyNumberFormat="1" applyFont="1" applyFill="1" applyBorder="1" applyAlignment="1">
      <alignment horizontal="right"/>
    </xf>
    <xf numFmtId="49" fontId="13" fillId="7" borderId="2" xfId="0" applyNumberFormat="1" applyFont="1" applyFill="1" applyBorder="1" applyAlignment="1">
      <alignment horizontal="right"/>
    </xf>
    <xf numFmtId="49" fontId="13" fillId="7" borderId="2" xfId="0" applyNumberFormat="1" applyFont="1" applyFill="1" applyBorder="1" applyAlignment="1">
      <alignment horizontal="center"/>
    </xf>
    <xf numFmtId="0" fontId="20" fillId="8" borderId="3" xfId="0" applyNumberFormat="1" applyFont="1" applyFill="1" applyBorder="1" applyAlignment="1">
      <alignment horizontal="center" vertical="center"/>
    </xf>
    <xf numFmtId="0" fontId="20" fillId="8" borderId="4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opLeftCell="A4" zoomScale="130" zoomScaleNormal="130" workbookViewId="0">
      <pane xSplit="1" ySplit="3" topLeftCell="B169" activePane="bottomRight" state="frozen"/>
      <selection activeCell="A4" sqref="A4"/>
      <selection pane="topRight" activeCell="B4" sqref="B4"/>
      <selection pane="bottomLeft" activeCell="A7" sqref="A7"/>
      <selection pane="bottomRight" activeCell="B175" sqref="B175:B178"/>
    </sheetView>
  </sheetViews>
  <sheetFormatPr defaultColWidth="9.140625" defaultRowHeight="15" zeroHeight="1" x14ac:dyDescent="0.25"/>
  <cols>
    <col min="1" max="1" width="56.7109375" style="53" bestFit="1" customWidth="1"/>
    <col min="2" max="2" width="13.28515625" style="50" customWidth="1"/>
    <col min="3" max="3" width="9" style="51" customWidth="1"/>
    <col min="4" max="4" width="8" style="51" customWidth="1"/>
    <col min="5" max="5" width="11.140625" style="67" customWidth="1"/>
    <col min="6" max="16384" width="9.140625" style="50"/>
  </cols>
  <sheetData>
    <row r="1" spans="1:5" x14ac:dyDescent="0.25">
      <c r="A1" s="23" t="s">
        <v>227</v>
      </c>
    </row>
    <row r="2" spans="1:5" x14ac:dyDescent="0.25">
      <c r="A2" s="23" t="s">
        <v>228</v>
      </c>
    </row>
    <row r="3" spans="1:5" x14ac:dyDescent="0.25">
      <c r="A3" s="23"/>
    </row>
    <row r="4" spans="1:5" x14ac:dyDescent="0.25">
      <c r="A4" s="23" t="s">
        <v>229</v>
      </c>
    </row>
    <row r="5" spans="1:5" x14ac:dyDescent="0.25">
      <c r="A5" s="23" t="s">
        <v>231</v>
      </c>
    </row>
    <row r="6" spans="1:5" s="58" customFormat="1" ht="24" x14ac:dyDescent="0.25">
      <c r="A6" s="63" t="s">
        <v>235</v>
      </c>
      <c r="B6" s="64" t="s">
        <v>28</v>
      </c>
      <c r="C6" s="65" t="s">
        <v>234</v>
      </c>
      <c r="D6" s="65" t="s">
        <v>233</v>
      </c>
      <c r="E6" s="68" t="s">
        <v>232</v>
      </c>
    </row>
    <row r="7" spans="1:5" x14ac:dyDescent="0.25">
      <c r="A7" s="54" t="s">
        <v>0</v>
      </c>
      <c r="B7" s="66">
        <v>1</v>
      </c>
      <c r="C7" s="69" t="s">
        <v>29</v>
      </c>
      <c r="D7" s="69">
        <v>0</v>
      </c>
      <c r="E7" s="37"/>
    </row>
    <row r="8" spans="1:5" x14ac:dyDescent="0.25">
      <c r="A8" s="54" t="s">
        <v>31</v>
      </c>
      <c r="B8" s="66">
        <v>101</v>
      </c>
      <c r="C8" s="69" t="s">
        <v>29</v>
      </c>
      <c r="D8" s="69">
        <v>1</v>
      </c>
      <c r="E8" s="37">
        <v>1</v>
      </c>
    </row>
    <row r="9" spans="1:5" x14ac:dyDescent="0.25">
      <c r="A9" s="54" t="s">
        <v>32</v>
      </c>
      <c r="B9" s="66">
        <v>10101</v>
      </c>
      <c r="C9" s="69" t="s">
        <v>29</v>
      </c>
      <c r="D9" s="69">
        <v>1</v>
      </c>
      <c r="E9" s="37">
        <v>101</v>
      </c>
    </row>
    <row r="10" spans="1:5" x14ac:dyDescent="0.25">
      <c r="A10" s="55" t="s">
        <v>167</v>
      </c>
      <c r="B10" s="27">
        <v>1010101</v>
      </c>
      <c r="C10" s="34" t="s">
        <v>30</v>
      </c>
      <c r="D10" s="34">
        <v>2</v>
      </c>
      <c r="E10" s="33">
        <v>10101</v>
      </c>
    </row>
    <row r="11" spans="1:5" x14ac:dyDescent="0.25">
      <c r="A11" s="55" t="s">
        <v>163</v>
      </c>
      <c r="B11" s="27">
        <f t="shared" ref="B11:B25" si="0">B10+1</f>
        <v>1010102</v>
      </c>
      <c r="C11" s="34" t="s">
        <v>30</v>
      </c>
      <c r="D11" s="34">
        <v>2</v>
      </c>
      <c r="E11" s="33">
        <v>10101</v>
      </c>
    </row>
    <row r="12" spans="1:5" x14ac:dyDescent="0.25">
      <c r="A12" s="55" t="s">
        <v>164</v>
      </c>
      <c r="B12" s="27">
        <f t="shared" si="0"/>
        <v>1010103</v>
      </c>
      <c r="C12" s="34" t="s">
        <v>30</v>
      </c>
      <c r="D12" s="34">
        <v>2</v>
      </c>
      <c r="E12" s="33">
        <v>10101</v>
      </c>
    </row>
    <row r="13" spans="1:5" x14ac:dyDescent="0.25">
      <c r="A13" s="55" t="s">
        <v>151</v>
      </c>
      <c r="B13" s="27">
        <f t="shared" si="0"/>
        <v>1010104</v>
      </c>
      <c r="C13" s="34" t="s">
        <v>30</v>
      </c>
      <c r="D13" s="34">
        <v>2</v>
      </c>
      <c r="E13" s="33">
        <v>10101</v>
      </c>
    </row>
    <row r="14" spans="1:5" x14ac:dyDescent="0.25">
      <c r="A14" s="55" t="s">
        <v>165</v>
      </c>
      <c r="B14" s="27">
        <f t="shared" si="0"/>
        <v>1010105</v>
      </c>
      <c r="C14" s="34" t="s">
        <v>30</v>
      </c>
      <c r="D14" s="34">
        <v>2</v>
      </c>
      <c r="E14" s="33">
        <v>10101</v>
      </c>
    </row>
    <row r="15" spans="1:5" x14ac:dyDescent="0.25">
      <c r="A15" s="55" t="s">
        <v>152</v>
      </c>
      <c r="B15" s="27">
        <f t="shared" si="0"/>
        <v>1010106</v>
      </c>
      <c r="C15" s="34" t="s">
        <v>30</v>
      </c>
      <c r="D15" s="34">
        <v>2</v>
      </c>
      <c r="E15" s="33">
        <v>10101</v>
      </c>
    </row>
    <row r="16" spans="1:5" x14ac:dyDescent="0.25">
      <c r="A16" s="55" t="s">
        <v>154</v>
      </c>
      <c r="B16" s="27">
        <f t="shared" si="0"/>
        <v>1010107</v>
      </c>
      <c r="C16" s="34" t="s">
        <v>30</v>
      </c>
      <c r="D16" s="34">
        <v>2</v>
      </c>
      <c r="E16" s="33">
        <v>10101</v>
      </c>
    </row>
    <row r="17" spans="1:5" x14ac:dyDescent="0.25">
      <c r="A17" s="55" t="s">
        <v>153</v>
      </c>
      <c r="B17" s="27">
        <f t="shared" si="0"/>
        <v>1010108</v>
      </c>
      <c r="C17" s="34" t="s">
        <v>30</v>
      </c>
      <c r="D17" s="34">
        <v>2</v>
      </c>
      <c r="E17" s="33">
        <v>10101</v>
      </c>
    </row>
    <row r="18" spans="1:5" x14ac:dyDescent="0.25">
      <c r="A18" s="55" t="s">
        <v>35</v>
      </c>
      <c r="B18" s="27">
        <f t="shared" si="0"/>
        <v>1010109</v>
      </c>
      <c r="C18" s="34" t="s">
        <v>30</v>
      </c>
      <c r="D18" s="34">
        <v>2</v>
      </c>
      <c r="E18" s="33">
        <v>10101</v>
      </c>
    </row>
    <row r="19" spans="1:5" x14ac:dyDescent="0.25">
      <c r="A19" s="55" t="s">
        <v>150</v>
      </c>
      <c r="B19" s="27">
        <f t="shared" si="0"/>
        <v>1010110</v>
      </c>
      <c r="C19" s="34" t="s">
        <v>30</v>
      </c>
      <c r="D19" s="34">
        <v>2</v>
      </c>
      <c r="E19" s="33">
        <v>10101</v>
      </c>
    </row>
    <row r="20" spans="1:5" x14ac:dyDescent="0.25">
      <c r="A20" s="55" t="s">
        <v>166</v>
      </c>
      <c r="B20" s="27">
        <f t="shared" si="0"/>
        <v>1010111</v>
      </c>
      <c r="C20" s="34" t="s">
        <v>30</v>
      </c>
      <c r="D20" s="34">
        <v>2</v>
      </c>
      <c r="E20" s="33">
        <v>10101</v>
      </c>
    </row>
    <row r="21" spans="1:5" x14ac:dyDescent="0.25">
      <c r="A21" s="55" t="s">
        <v>147</v>
      </c>
      <c r="B21" s="27">
        <f t="shared" si="0"/>
        <v>1010112</v>
      </c>
      <c r="C21" s="34" t="s">
        <v>30</v>
      </c>
      <c r="D21" s="34">
        <v>2</v>
      </c>
      <c r="E21" s="33">
        <v>10101</v>
      </c>
    </row>
    <row r="22" spans="1:5" x14ac:dyDescent="0.25">
      <c r="A22" s="55" t="s">
        <v>146</v>
      </c>
      <c r="B22" s="27">
        <f t="shared" si="0"/>
        <v>1010113</v>
      </c>
      <c r="C22" s="34" t="s">
        <v>30</v>
      </c>
      <c r="D22" s="34">
        <v>2</v>
      </c>
      <c r="E22" s="33">
        <v>10101</v>
      </c>
    </row>
    <row r="23" spans="1:5" x14ac:dyDescent="0.25">
      <c r="A23" s="55" t="s">
        <v>34</v>
      </c>
      <c r="B23" s="27">
        <f t="shared" si="0"/>
        <v>1010114</v>
      </c>
      <c r="C23" s="34" t="s">
        <v>30</v>
      </c>
      <c r="D23" s="34">
        <v>2</v>
      </c>
      <c r="E23" s="33">
        <v>10101</v>
      </c>
    </row>
    <row r="24" spans="1:5" x14ac:dyDescent="0.25">
      <c r="A24" s="55" t="s">
        <v>148</v>
      </c>
      <c r="B24" s="27">
        <f t="shared" si="0"/>
        <v>1010115</v>
      </c>
      <c r="C24" s="34" t="s">
        <v>30</v>
      </c>
      <c r="D24" s="34">
        <v>2</v>
      </c>
      <c r="E24" s="33">
        <v>10101</v>
      </c>
    </row>
    <row r="25" spans="1:5" x14ac:dyDescent="0.25">
      <c r="A25" s="55" t="s">
        <v>149</v>
      </c>
      <c r="B25" s="27">
        <f t="shared" si="0"/>
        <v>1010116</v>
      </c>
      <c r="C25" s="34" t="s">
        <v>30</v>
      </c>
      <c r="D25" s="34">
        <v>2</v>
      </c>
      <c r="E25" s="33">
        <v>10101</v>
      </c>
    </row>
    <row r="26" spans="1:5" x14ac:dyDescent="0.25">
      <c r="A26" s="54" t="s">
        <v>33</v>
      </c>
      <c r="B26" s="27">
        <v>10102</v>
      </c>
      <c r="C26" s="34" t="s">
        <v>29</v>
      </c>
      <c r="D26" s="34">
        <v>1</v>
      </c>
      <c r="E26" s="33">
        <v>101</v>
      </c>
    </row>
    <row r="27" spans="1:5" x14ac:dyDescent="0.25">
      <c r="A27" s="55" t="s">
        <v>1</v>
      </c>
      <c r="B27" s="27">
        <v>1010201</v>
      </c>
      <c r="C27" s="34" t="s">
        <v>30</v>
      </c>
      <c r="D27" s="34">
        <v>2</v>
      </c>
      <c r="E27" s="33">
        <v>10102</v>
      </c>
    </row>
    <row r="28" spans="1:5" x14ac:dyDescent="0.25">
      <c r="A28" s="55" t="s">
        <v>2</v>
      </c>
      <c r="B28" s="27">
        <f>B27+1</f>
        <v>1010202</v>
      </c>
      <c r="C28" s="34" t="s">
        <v>30</v>
      </c>
      <c r="D28" s="34">
        <v>2</v>
      </c>
      <c r="E28" s="33">
        <v>10102</v>
      </c>
    </row>
    <row r="29" spans="1:5" x14ac:dyDescent="0.25">
      <c r="A29" s="55" t="s">
        <v>3</v>
      </c>
      <c r="B29" s="27">
        <f>B28+1</f>
        <v>1010203</v>
      </c>
      <c r="C29" s="34" t="s">
        <v>30</v>
      </c>
      <c r="D29" s="34">
        <v>2</v>
      </c>
      <c r="E29" s="33">
        <v>10102</v>
      </c>
    </row>
    <row r="30" spans="1:5" x14ac:dyDescent="0.25">
      <c r="A30" s="54" t="s">
        <v>484</v>
      </c>
      <c r="B30" s="66">
        <v>102</v>
      </c>
      <c r="C30" s="69" t="s">
        <v>29</v>
      </c>
      <c r="D30" s="69">
        <v>1</v>
      </c>
      <c r="E30" s="37">
        <v>1</v>
      </c>
    </row>
    <row r="31" spans="1:5" x14ac:dyDescent="0.25">
      <c r="A31" s="55" t="s">
        <v>485</v>
      </c>
      <c r="B31" s="27">
        <v>10201</v>
      </c>
      <c r="C31" s="34" t="s">
        <v>30</v>
      </c>
      <c r="D31" s="34">
        <v>2</v>
      </c>
      <c r="E31" s="33">
        <v>102</v>
      </c>
    </row>
    <row r="32" spans="1:5" x14ac:dyDescent="0.25">
      <c r="A32" s="55" t="s">
        <v>486</v>
      </c>
      <c r="B32" s="27">
        <f>B31+1</f>
        <v>10202</v>
      </c>
      <c r="C32" s="34" t="s">
        <v>30</v>
      </c>
      <c r="D32" s="34">
        <v>2</v>
      </c>
      <c r="E32" s="33">
        <v>102</v>
      </c>
    </row>
    <row r="33" spans="1:5" x14ac:dyDescent="0.25">
      <c r="A33" s="55" t="s">
        <v>487</v>
      </c>
      <c r="B33" s="27">
        <f t="shared" ref="B33:B47" si="1">B32+1</f>
        <v>10203</v>
      </c>
      <c r="C33" s="34" t="s">
        <v>30</v>
      </c>
      <c r="D33" s="34">
        <v>2</v>
      </c>
      <c r="E33" s="33">
        <v>102</v>
      </c>
    </row>
    <row r="34" spans="1:5" x14ac:dyDescent="0.25">
      <c r="A34" s="55" t="s">
        <v>488</v>
      </c>
      <c r="B34" s="27">
        <f t="shared" si="1"/>
        <v>10204</v>
      </c>
      <c r="C34" s="34" t="s">
        <v>30</v>
      </c>
      <c r="D34" s="34">
        <v>2</v>
      </c>
      <c r="E34" s="33">
        <v>102</v>
      </c>
    </row>
    <row r="35" spans="1:5" x14ac:dyDescent="0.25">
      <c r="A35" s="55" t="s">
        <v>489</v>
      </c>
      <c r="B35" s="27">
        <f t="shared" si="1"/>
        <v>10205</v>
      </c>
      <c r="C35" s="34" t="s">
        <v>30</v>
      </c>
      <c r="D35" s="34">
        <v>2</v>
      </c>
      <c r="E35" s="33">
        <v>102</v>
      </c>
    </row>
    <row r="36" spans="1:5" x14ac:dyDescent="0.25">
      <c r="A36" s="55" t="s">
        <v>490</v>
      </c>
      <c r="B36" s="27">
        <f t="shared" si="1"/>
        <v>10206</v>
      </c>
      <c r="C36" s="34" t="s">
        <v>30</v>
      </c>
      <c r="D36" s="34">
        <v>2</v>
      </c>
      <c r="E36" s="33">
        <v>102</v>
      </c>
    </row>
    <row r="37" spans="1:5" x14ac:dyDescent="0.25">
      <c r="A37" s="55" t="s">
        <v>491</v>
      </c>
      <c r="B37" s="27">
        <f t="shared" si="1"/>
        <v>10207</v>
      </c>
      <c r="C37" s="34" t="s">
        <v>30</v>
      </c>
      <c r="D37" s="34">
        <v>2</v>
      </c>
      <c r="E37" s="33">
        <v>102</v>
      </c>
    </row>
    <row r="38" spans="1:5" x14ac:dyDescent="0.25">
      <c r="A38" s="55" t="s">
        <v>492</v>
      </c>
      <c r="B38" s="27">
        <f t="shared" si="1"/>
        <v>10208</v>
      </c>
      <c r="C38" s="34" t="s">
        <v>30</v>
      </c>
      <c r="D38" s="34">
        <v>2</v>
      </c>
      <c r="E38" s="33">
        <v>102</v>
      </c>
    </row>
    <row r="39" spans="1:5" x14ac:dyDescent="0.25">
      <c r="A39" s="55" t="s">
        <v>493</v>
      </c>
      <c r="B39" s="27">
        <f t="shared" si="1"/>
        <v>10209</v>
      </c>
      <c r="C39" s="34" t="s">
        <v>30</v>
      </c>
      <c r="D39" s="34">
        <v>2</v>
      </c>
      <c r="E39" s="33">
        <v>102</v>
      </c>
    </row>
    <row r="40" spans="1:5" x14ac:dyDescent="0.25">
      <c r="A40" s="55" t="s">
        <v>494</v>
      </c>
      <c r="B40" s="27">
        <f t="shared" si="1"/>
        <v>10210</v>
      </c>
      <c r="C40" s="34" t="s">
        <v>30</v>
      </c>
      <c r="D40" s="34">
        <v>2</v>
      </c>
      <c r="E40" s="33">
        <v>102</v>
      </c>
    </row>
    <row r="41" spans="1:5" x14ac:dyDescent="0.25">
      <c r="A41" s="55" t="s">
        <v>495</v>
      </c>
      <c r="B41" s="27">
        <f t="shared" si="1"/>
        <v>10211</v>
      </c>
      <c r="C41" s="34" t="s">
        <v>30</v>
      </c>
      <c r="D41" s="34">
        <v>2</v>
      </c>
      <c r="E41" s="33">
        <v>102</v>
      </c>
    </row>
    <row r="42" spans="1:5" x14ac:dyDescent="0.25">
      <c r="A42" s="55" t="s">
        <v>496</v>
      </c>
      <c r="B42" s="27">
        <f t="shared" si="1"/>
        <v>10212</v>
      </c>
      <c r="C42" s="34" t="s">
        <v>30</v>
      </c>
      <c r="D42" s="34">
        <v>2</v>
      </c>
      <c r="E42" s="33">
        <v>102</v>
      </c>
    </row>
    <row r="43" spans="1:5" x14ac:dyDescent="0.25">
      <c r="A43" s="55" t="s">
        <v>497</v>
      </c>
      <c r="B43" s="27">
        <f t="shared" si="1"/>
        <v>10213</v>
      </c>
      <c r="C43" s="34" t="s">
        <v>30</v>
      </c>
      <c r="D43" s="34">
        <v>2</v>
      </c>
      <c r="E43" s="33">
        <v>102</v>
      </c>
    </row>
    <row r="44" spans="1:5" x14ac:dyDescent="0.25">
      <c r="A44" s="55" t="s">
        <v>498</v>
      </c>
      <c r="B44" s="27">
        <f t="shared" si="1"/>
        <v>10214</v>
      </c>
      <c r="C44" s="34" t="s">
        <v>30</v>
      </c>
      <c r="D44" s="34">
        <v>2</v>
      </c>
      <c r="E44" s="33">
        <v>102</v>
      </c>
    </row>
    <row r="45" spans="1:5" x14ac:dyDescent="0.25">
      <c r="A45" s="55" t="s">
        <v>499</v>
      </c>
      <c r="B45" s="27">
        <f t="shared" si="1"/>
        <v>10215</v>
      </c>
      <c r="C45" s="34" t="s">
        <v>30</v>
      </c>
      <c r="D45" s="34">
        <v>2</v>
      </c>
      <c r="E45" s="33">
        <v>102</v>
      </c>
    </row>
    <row r="46" spans="1:5" x14ac:dyDescent="0.25">
      <c r="A46" s="55" t="s">
        <v>500</v>
      </c>
      <c r="B46" s="27">
        <f t="shared" si="1"/>
        <v>10216</v>
      </c>
      <c r="C46" s="34" t="s">
        <v>30</v>
      </c>
      <c r="D46" s="34">
        <v>2</v>
      </c>
      <c r="E46" s="33">
        <v>102</v>
      </c>
    </row>
    <row r="47" spans="1:5" x14ac:dyDescent="0.25">
      <c r="A47" s="55" t="s">
        <v>155</v>
      </c>
      <c r="B47" s="27">
        <f t="shared" si="1"/>
        <v>10217</v>
      </c>
      <c r="C47" s="34" t="s">
        <v>29</v>
      </c>
      <c r="D47" s="34">
        <v>2</v>
      </c>
      <c r="E47" s="33">
        <v>102</v>
      </c>
    </row>
    <row r="48" spans="1:5" x14ac:dyDescent="0.25">
      <c r="A48" s="56" t="s">
        <v>501</v>
      </c>
      <c r="B48" s="27">
        <v>1021701</v>
      </c>
      <c r="C48" s="34" t="s">
        <v>30</v>
      </c>
      <c r="D48" s="34">
        <v>3</v>
      </c>
      <c r="E48" s="33">
        <v>10217</v>
      </c>
    </row>
    <row r="49" spans="1:5" x14ac:dyDescent="0.25">
      <c r="A49" s="56" t="s">
        <v>502</v>
      </c>
      <c r="B49" s="27">
        <v>1021702</v>
      </c>
      <c r="C49" s="34" t="s">
        <v>30</v>
      </c>
      <c r="D49" s="34">
        <v>3</v>
      </c>
      <c r="E49" s="33">
        <v>10217</v>
      </c>
    </row>
    <row r="50" spans="1:5" x14ac:dyDescent="0.25">
      <c r="A50" s="54" t="s">
        <v>36</v>
      </c>
      <c r="B50" s="66">
        <v>103</v>
      </c>
      <c r="C50" s="69" t="s">
        <v>29</v>
      </c>
      <c r="D50" s="69">
        <v>1</v>
      </c>
      <c r="E50" s="37">
        <v>1</v>
      </c>
    </row>
    <row r="51" spans="1:5" x14ac:dyDescent="0.25">
      <c r="A51" s="54" t="s">
        <v>240</v>
      </c>
      <c r="B51" s="66">
        <v>10301</v>
      </c>
      <c r="C51" s="69" t="s">
        <v>29</v>
      </c>
      <c r="D51" s="69">
        <v>2</v>
      </c>
      <c r="E51" s="37">
        <v>103</v>
      </c>
    </row>
    <row r="52" spans="1:5" x14ac:dyDescent="0.25">
      <c r="A52" s="55" t="s">
        <v>255</v>
      </c>
      <c r="B52" s="27">
        <v>1030101</v>
      </c>
      <c r="C52" s="34" t="s">
        <v>30</v>
      </c>
      <c r="D52" s="34">
        <v>2</v>
      </c>
      <c r="E52" s="33">
        <v>10301</v>
      </c>
    </row>
    <row r="53" spans="1:5" x14ac:dyDescent="0.25">
      <c r="A53" s="55" t="s">
        <v>256</v>
      </c>
      <c r="B53" s="27">
        <f>B52+1</f>
        <v>1030102</v>
      </c>
      <c r="C53" s="34" t="s">
        <v>30</v>
      </c>
      <c r="D53" s="34">
        <v>2</v>
      </c>
      <c r="E53" s="33">
        <v>10301</v>
      </c>
    </row>
    <row r="54" spans="1:5" x14ac:dyDescent="0.25">
      <c r="A54" s="55" t="s">
        <v>257</v>
      </c>
      <c r="B54" s="27">
        <f t="shared" ref="B54:B55" si="2">B53+1</f>
        <v>1030103</v>
      </c>
      <c r="C54" s="34" t="s">
        <v>30</v>
      </c>
      <c r="D54" s="34">
        <v>2</v>
      </c>
      <c r="E54" s="33">
        <v>10301</v>
      </c>
    </row>
    <row r="55" spans="1:5" x14ac:dyDescent="0.25">
      <c r="A55" s="55" t="s">
        <v>258</v>
      </c>
      <c r="B55" s="27">
        <f t="shared" si="2"/>
        <v>1030104</v>
      </c>
      <c r="C55" s="34" t="s">
        <v>30</v>
      </c>
      <c r="D55" s="34">
        <v>2</v>
      </c>
      <c r="E55" s="33">
        <v>10301</v>
      </c>
    </row>
    <row r="56" spans="1:5" x14ac:dyDescent="0.25">
      <c r="A56" s="54" t="s">
        <v>238</v>
      </c>
      <c r="B56" s="66">
        <v>10302</v>
      </c>
      <c r="C56" s="69" t="s">
        <v>29</v>
      </c>
      <c r="D56" s="69">
        <v>1</v>
      </c>
      <c r="E56" s="37">
        <v>103</v>
      </c>
    </row>
    <row r="57" spans="1:5" x14ac:dyDescent="0.25">
      <c r="A57" s="55" t="s">
        <v>259</v>
      </c>
      <c r="B57" s="27">
        <v>1030201</v>
      </c>
      <c r="C57" s="34" t="s">
        <v>30</v>
      </c>
      <c r="D57" s="34">
        <v>2</v>
      </c>
      <c r="E57" s="33">
        <v>10302</v>
      </c>
    </row>
    <row r="58" spans="1:5" x14ac:dyDescent="0.25">
      <c r="A58" s="55" t="s">
        <v>260</v>
      </c>
      <c r="B58" s="27">
        <f>B57+1</f>
        <v>1030202</v>
      </c>
      <c r="C58" s="34" t="s">
        <v>30</v>
      </c>
      <c r="D58" s="34">
        <v>2</v>
      </c>
      <c r="E58" s="33">
        <v>10302</v>
      </c>
    </row>
    <row r="59" spans="1:5" x14ac:dyDescent="0.25">
      <c r="A59" s="55" t="s">
        <v>261</v>
      </c>
      <c r="B59" s="27">
        <f t="shared" ref="B59:B60" si="3">B58+1</f>
        <v>1030203</v>
      </c>
      <c r="C59" s="34" t="s">
        <v>30</v>
      </c>
      <c r="D59" s="34">
        <v>2</v>
      </c>
      <c r="E59" s="33">
        <v>10302</v>
      </c>
    </row>
    <row r="60" spans="1:5" x14ac:dyDescent="0.25">
      <c r="A60" s="55" t="s">
        <v>262</v>
      </c>
      <c r="B60" s="27">
        <f t="shared" si="3"/>
        <v>1030204</v>
      </c>
      <c r="C60" s="34" t="s">
        <v>30</v>
      </c>
      <c r="D60" s="34">
        <v>2</v>
      </c>
      <c r="E60" s="33">
        <v>10302</v>
      </c>
    </row>
    <row r="61" spans="1:5" x14ac:dyDescent="0.25">
      <c r="A61" s="54" t="s">
        <v>241</v>
      </c>
      <c r="B61" s="66">
        <v>10303</v>
      </c>
      <c r="C61" s="69" t="s">
        <v>29</v>
      </c>
      <c r="D61" s="69">
        <v>1</v>
      </c>
      <c r="E61" s="37">
        <v>103</v>
      </c>
    </row>
    <row r="62" spans="1:5" x14ac:dyDescent="0.25">
      <c r="A62" s="55" t="s">
        <v>263</v>
      </c>
      <c r="B62" s="27">
        <v>1030301</v>
      </c>
      <c r="C62" s="34" t="s">
        <v>30</v>
      </c>
      <c r="D62" s="34">
        <v>2</v>
      </c>
      <c r="E62" s="27">
        <v>10303</v>
      </c>
    </row>
    <row r="63" spans="1:5" x14ac:dyDescent="0.25">
      <c r="A63" s="55" t="s">
        <v>264</v>
      </c>
      <c r="B63" s="27">
        <f>B62+1</f>
        <v>1030302</v>
      </c>
      <c r="C63" s="34" t="s">
        <v>30</v>
      </c>
      <c r="D63" s="34">
        <v>2</v>
      </c>
      <c r="E63" s="27">
        <v>10303</v>
      </c>
    </row>
    <row r="64" spans="1:5" x14ac:dyDescent="0.25">
      <c r="A64" s="55" t="s">
        <v>265</v>
      </c>
      <c r="B64" s="27">
        <f t="shared" ref="B64:B65" si="4">B63+1</f>
        <v>1030303</v>
      </c>
      <c r="C64" s="34" t="s">
        <v>30</v>
      </c>
      <c r="D64" s="34">
        <v>2</v>
      </c>
      <c r="E64" s="27">
        <v>10303</v>
      </c>
    </row>
    <row r="65" spans="1:5" x14ac:dyDescent="0.25">
      <c r="A65" s="55" t="s">
        <v>266</v>
      </c>
      <c r="B65" s="27">
        <f t="shared" si="4"/>
        <v>1030304</v>
      </c>
      <c r="C65" s="34" t="s">
        <v>30</v>
      </c>
      <c r="D65" s="34">
        <v>2</v>
      </c>
      <c r="E65" s="27">
        <v>10303</v>
      </c>
    </row>
    <row r="66" spans="1:5" x14ac:dyDescent="0.25">
      <c r="A66" s="54" t="s">
        <v>239</v>
      </c>
      <c r="B66" s="66">
        <v>10304</v>
      </c>
      <c r="C66" s="69" t="s">
        <v>29</v>
      </c>
      <c r="D66" s="69">
        <v>1</v>
      </c>
      <c r="E66" s="37">
        <v>103</v>
      </c>
    </row>
    <row r="67" spans="1:5" x14ac:dyDescent="0.25">
      <c r="A67" s="55" t="s">
        <v>267</v>
      </c>
      <c r="B67" s="27">
        <v>1030401</v>
      </c>
      <c r="C67" s="34" t="s">
        <v>30</v>
      </c>
      <c r="D67" s="34">
        <v>2</v>
      </c>
      <c r="E67" s="27">
        <v>10304</v>
      </c>
    </row>
    <row r="68" spans="1:5" x14ac:dyDescent="0.25">
      <c r="A68" s="55" t="s">
        <v>268</v>
      </c>
      <c r="B68" s="27">
        <f>B67+1</f>
        <v>1030402</v>
      </c>
      <c r="C68" s="34" t="s">
        <v>30</v>
      </c>
      <c r="D68" s="34">
        <v>2</v>
      </c>
      <c r="E68" s="27">
        <v>10304</v>
      </c>
    </row>
    <row r="69" spans="1:5" x14ac:dyDescent="0.25">
      <c r="A69" s="55" t="s">
        <v>269</v>
      </c>
      <c r="B69" s="27">
        <f t="shared" ref="B69:B70" si="5">B68+1</f>
        <v>1030403</v>
      </c>
      <c r="C69" s="34" t="s">
        <v>30</v>
      </c>
      <c r="D69" s="34">
        <v>2</v>
      </c>
      <c r="E69" s="27">
        <v>10304</v>
      </c>
    </row>
    <row r="70" spans="1:5" x14ac:dyDescent="0.25">
      <c r="A70" s="55" t="s">
        <v>270</v>
      </c>
      <c r="B70" s="27">
        <f t="shared" si="5"/>
        <v>1030404</v>
      </c>
      <c r="C70" s="34" t="s">
        <v>30</v>
      </c>
      <c r="D70" s="34">
        <v>2</v>
      </c>
      <c r="E70" s="27">
        <v>10304</v>
      </c>
    </row>
    <row r="71" spans="1:5" x14ac:dyDescent="0.25">
      <c r="A71" s="55" t="s">
        <v>243</v>
      </c>
      <c r="B71" s="27">
        <f>B66+1</f>
        <v>10305</v>
      </c>
      <c r="C71" s="34" t="s">
        <v>30</v>
      </c>
      <c r="D71" s="34">
        <v>1</v>
      </c>
      <c r="E71" s="33">
        <v>103</v>
      </c>
    </row>
    <row r="72" spans="1:5" x14ac:dyDescent="0.25">
      <c r="A72" s="54" t="s">
        <v>242</v>
      </c>
      <c r="B72" s="66">
        <f t="shared" ref="B72" si="6">B71+1</f>
        <v>10306</v>
      </c>
      <c r="C72" s="69" t="s">
        <v>29</v>
      </c>
      <c r="D72" s="69">
        <v>1</v>
      </c>
      <c r="E72" s="37">
        <v>103</v>
      </c>
    </row>
    <row r="73" spans="1:5" x14ac:dyDescent="0.25">
      <c r="A73" s="55" t="s">
        <v>271</v>
      </c>
      <c r="B73" s="27">
        <v>1030601</v>
      </c>
      <c r="C73" s="34" t="s">
        <v>30</v>
      </c>
      <c r="D73" s="34">
        <v>2</v>
      </c>
      <c r="E73" s="33">
        <v>10306</v>
      </c>
    </row>
    <row r="74" spans="1:5" x14ac:dyDescent="0.25">
      <c r="A74" s="55" t="s">
        <v>272</v>
      </c>
      <c r="B74" s="27">
        <f>B73+1</f>
        <v>1030602</v>
      </c>
      <c r="C74" s="34" t="s">
        <v>30</v>
      </c>
      <c r="D74" s="34">
        <v>2</v>
      </c>
      <c r="E74" s="33">
        <v>10306</v>
      </c>
    </row>
    <row r="75" spans="1:5" x14ac:dyDescent="0.25">
      <c r="A75" s="55" t="s">
        <v>273</v>
      </c>
      <c r="B75" s="27">
        <f t="shared" ref="B75:B76" si="7">B74+1</f>
        <v>1030603</v>
      </c>
      <c r="C75" s="34" t="s">
        <v>30</v>
      </c>
      <c r="D75" s="34">
        <v>2</v>
      </c>
      <c r="E75" s="33">
        <v>10306</v>
      </c>
    </row>
    <row r="76" spans="1:5" x14ac:dyDescent="0.25">
      <c r="A76" s="55" t="s">
        <v>274</v>
      </c>
      <c r="B76" s="27">
        <f t="shared" si="7"/>
        <v>1030604</v>
      </c>
      <c r="C76" s="34" t="s">
        <v>30</v>
      </c>
      <c r="D76" s="34">
        <v>2</v>
      </c>
      <c r="E76" s="33">
        <v>10306</v>
      </c>
    </row>
    <row r="77" spans="1:5" x14ac:dyDescent="0.25">
      <c r="A77" s="54" t="s">
        <v>244</v>
      </c>
      <c r="B77" s="66">
        <f>B72+1</f>
        <v>10307</v>
      </c>
      <c r="C77" s="69" t="s">
        <v>29</v>
      </c>
      <c r="D77" s="69">
        <v>1</v>
      </c>
      <c r="E77" s="37">
        <v>103</v>
      </c>
    </row>
    <row r="78" spans="1:5" x14ac:dyDescent="0.25">
      <c r="A78" s="55" t="s">
        <v>275</v>
      </c>
      <c r="B78" s="27">
        <v>1030701</v>
      </c>
      <c r="C78" s="34" t="s">
        <v>30</v>
      </c>
      <c r="D78" s="34">
        <v>2</v>
      </c>
      <c r="E78" s="33">
        <v>10307</v>
      </c>
    </row>
    <row r="79" spans="1:5" x14ac:dyDescent="0.25">
      <c r="A79" s="55" t="s">
        <v>276</v>
      </c>
      <c r="B79" s="27">
        <f>B78+1</f>
        <v>1030702</v>
      </c>
      <c r="C79" s="34" t="s">
        <v>30</v>
      </c>
      <c r="D79" s="34">
        <v>2</v>
      </c>
      <c r="E79" s="33">
        <v>10307</v>
      </c>
    </row>
    <row r="80" spans="1:5" x14ac:dyDescent="0.25">
      <c r="A80" s="55" t="s">
        <v>277</v>
      </c>
      <c r="B80" s="27">
        <f t="shared" ref="B80:B81" si="8">B79+1</f>
        <v>1030703</v>
      </c>
      <c r="C80" s="34" t="s">
        <v>30</v>
      </c>
      <c r="D80" s="34">
        <v>2</v>
      </c>
      <c r="E80" s="33">
        <v>10307</v>
      </c>
    </row>
    <row r="81" spans="1:5" x14ac:dyDescent="0.25">
      <c r="A81" s="55" t="s">
        <v>278</v>
      </c>
      <c r="B81" s="27">
        <f t="shared" si="8"/>
        <v>1030704</v>
      </c>
      <c r="C81" s="34" t="s">
        <v>30</v>
      </c>
      <c r="D81" s="34">
        <v>2</v>
      </c>
      <c r="E81" s="33">
        <v>10307</v>
      </c>
    </row>
    <row r="82" spans="1:5" x14ac:dyDescent="0.25">
      <c r="A82" s="54" t="s">
        <v>245</v>
      </c>
      <c r="B82" s="66">
        <v>10308</v>
      </c>
      <c r="C82" s="69" t="s">
        <v>29</v>
      </c>
      <c r="D82" s="69">
        <v>1</v>
      </c>
      <c r="E82" s="37">
        <v>103</v>
      </c>
    </row>
    <row r="83" spans="1:5" x14ac:dyDescent="0.25">
      <c r="A83" s="55" t="s">
        <v>246</v>
      </c>
      <c r="B83" s="27">
        <v>1030801</v>
      </c>
      <c r="C83" s="34" t="s">
        <v>30</v>
      </c>
      <c r="D83" s="34">
        <v>2</v>
      </c>
      <c r="E83" s="27">
        <v>10307</v>
      </c>
    </row>
    <row r="84" spans="1:5" x14ac:dyDescent="0.25">
      <c r="A84" s="55" t="s">
        <v>247</v>
      </c>
      <c r="B84" s="27">
        <f>B83+1</f>
        <v>1030802</v>
      </c>
      <c r="C84" s="34" t="s">
        <v>30</v>
      </c>
      <c r="D84" s="34">
        <v>2</v>
      </c>
      <c r="E84" s="27">
        <v>10307</v>
      </c>
    </row>
    <row r="85" spans="1:5" x14ac:dyDescent="0.25">
      <c r="A85" s="55" t="s">
        <v>248</v>
      </c>
      <c r="B85" s="27">
        <f t="shared" ref="B85:B86" si="9">B84+1</f>
        <v>1030803</v>
      </c>
      <c r="C85" s="34" t="s">
        <v>30</v>
      </c>
      <c r="D85" s="34">
        <v>2</v>
      </c>
      <c r="E85" s="27">
        <v>10307</v>
      </c>
    </row>
    <row r="86" spans="1:5" x14ac:dyDescent="0.25">
      <c r="A86" s="55" t="s">
        <v>249</v>
      </c>
      <c r="B86" s="27">
        <f t="shared" si="9"/>
        <v>1030804</v>
      </c>
      <c r="C86" s="34" t="s">
        <v>30</v>
      </c>
      <c r="D86" s="34">
        <v>2</v>
      </c>
      <c r="E86" s="27">
        <v>10307</v>
      </c>
    </row>
    <row r="87" spans="1:5" x14ac:dyDescent="0.25">
      <c r="A87" s="54" t="s">
        <v>254</v>
      </c>
      <c r="B87" s="66">
        <v>10309</v>
      </c>
      <c r="C87" s="69" t="s">
        <v>29</v>
      </c>
      <c r="D87" s="69">
        <v>1</v>
      </c>
      <c r="E87" s="37">
        <v>103</v>
      </c>
    </row>
    <row r="88" spans="1:5" x14ac:dyDescent="0.25">
      <c r="A88" s="55" t="s">
        <v>250</v>
      </c>
      <c r="B88" s="27">
        <v>1030901</v>
      </c>
      <c r="C88" s="34" t="s">
        <v>30</v>
      </c>
      <c r="D88" s="34">
        <v>2</v>
      </c>
      <c r="E88" s="27">
        <v>10308</v>
      </c>
    </row>
    <row r="89" spans="1:5" x14ac:dyDescent="0.25">
      <c r="A89" s="55" t="s">
        <v>251</v>
      </c>
      <c r="B89" s="27">
        <f>B88+1</f>
        <v>1030902</v>
      </c>
      <c r="C89" s="34" t="s">
        <v>30</v>
      </c>
      <c r="D89" s="34">
        <v>2</v>
      </c>
      <c r="E89" s="27">
        <v>10308</v>
      </c>
    </row>
    <row r="90" spans="1:5" x14ac:dyDescent="0.25">
      <c r="A90" s="55" t="s">
        <v>252</v>
      </c>
      <c r="B90" s="27">
        <f t="shared" ref="B90:B91" si="10">B89+1</f>
        <v>1030903</v>
      </c>
      <c r="C90" s="34" t="s">
        <v>30</v>
      </c>
      <c r="D90" s="34">
        <v>2</v>
      </c>
      <c r="E90" s="27">
        <v>10308</v>
      </c>
    </row>
    <row r="91" spans="1:5" x14ac:dyDescent="0.25">
      <c r="A91" s="55" t="s">
        <v>253</v>
      </c>
      <c r="B91" s="27">
        <f t="shared" si="10"/>
        <v>1030904</v>
      </c>
      <c r="C91" s="34" t="s">
        <v>30</v>
      </c>
      <c r="D91" s="34">
        <v>2</v>
      </c>
      <c r="E91" s="27">
        <v>10308</v>
      </c>
    </row>
    <row r="92" spans="1:5" x14ac:dyDescent="0.25">
      <c r="A92" s="55" t="s">
        <v>37</v>
      </c>
      <c r="B92" s="27">
        <f>B82+1</f>
        <v>10309</v>
      </c>
      <c r="C92" s="34" t="s">
        <v>30</v>
      </c>
      <c r="D92" s="34">
        <v>1</v>
      </c>
      <c r="E92" s="33">
        <v>103</v>
      </c>
    </row>
    <row r="93" spans="1:5" x14ac:dyDescent="0.25">
      <c r="A93" s="54" t="s">
        <v>123</v>
      </c>
      <c r="B93" s="66">
        <v>104</v>
      </c>
      <c r="C93" s="69" t="s">
        <v>29</v>
      </c>
      <c r="D93" s="69">
        <v>1</v>
      </c>
      <c r="E93" s="37">
        <v>1</v>
      </c>
    </row>
    <row r="94" spans="1:5" x14ac:dyDescent="0.25">
      <c r="A94" s="55" t="s">
        <v>279</v>
      </c>
      <c r="B94" s="27">
        <v>10401</v>
      </c>
      <c r="C94" s="34" t="s">
        <v>30</v>
      </c>
      <c r="D94" s="34">
        <v>2</v>
      </c>
      <c r="E94" s="33">
        <v>104</v>
      </c>
    </row>
    <row r="95" spans="1:5" x14ac:dyDescent="0.25">
      <c r="A95" s="55" t="s">
        <v>280</v>
      </c>
      <c r="B95" s="27">
        <f>B94+1</f>
        <v>10402</v>
      </c>
      <c r="C95" s="34" t="s">
        <v>30</v>
      </c>
      <c r="D95" s="34">
        <v>2</v>
      </c>
      <c r="E95" s="33">
        <v>104</v>
      </c>
    </row>
    <row r="96" spans="1:5" x14ac:dyDescent="0.25">
      <c r="A96" s="55" t="s">
        <v>281</v>
      </c>
      <c r="B96" s="27">
        <f t="shared" ref="B96:B111" si="11">B95+1</f>
        <v>10403</v>
      </c>
      <c r="C96" s="34" t="s">
        <v>30</v>
      </c>
      <c r="D96" s="34">
        <v>2</v>
      </c>
      <c r="E96" s="33">
        <v>104</v>
      </c>
    </row>
    <row r="97" spans="1:5" x14ac:dyDescent="0.25">
      <c r="A97" s="55" t="s">
        <v>282</v>
      </c>
      <c r="B97" s="27">
        <f t="shared" si="11"/>
        <v>10404</v>
      </c>
      <c r="C97" s="34" t="s">
        <v>30</v>
      </c>
      <c r="D97" s="34">
        <v>2</v>
      </c>
      <c r="E97" s="33">
        <v>104</v>
      </c>
    </row>
    <row r="98" spans="1:5" x14ac:dyDescent="0.25">
      <c r="A98" s="55" t="s">
        <v>283</v>
      </c>
      <c r="B98" s="27">
        <f t="shared" si="11"/>
        <v>10405</v>
      </c>
      <c r="C98" s="34" t="s">
        <v>30</v>
      </c>
      <c r="D98" s="34">
        <v>2</v>
      </c>
      <c r="E98" s="33">
        <v>104</v>
      </c>
    </row>
    <row r="99" spans="1:5" x14ac:dyDescent="0.25">
      <c r="A99" s="55" t="s">
        <v>284</v>
      </c>
      <c r="B99" s="27">
        <f t="shared" si="11"/>
        <v>10406</v>
      </c>
      <c r="C99" s="34" t="s">
        <v>30</v>
      </c>
      <c r="D99" s="34">
        <v>2</v>
      </c>
      <c r="E99" s="33">
        <v>104</v>
      </c>
    </row>
    <row r="100" spans="1:5" x14ac:dyDescent="0.25">
      <c r="A100" s="55" t="s">
        <v>285</v>
      </c>
      <c r="B100" s="27">
        <f t="shared" si="11"/>
        <v>10407</v>
      </c>
      <c r="C100" s="34" t="s">
        <v>30</v>
      </c>
      <c r="D100" s="34">
        <v>2</v>
      </c>
      <c r="E100" s="33">
        <v>104</v>
      </c>
    </row>
    <row r="101" spans="1:5" x14ac:dyDescent="0.25">
      <c r="A101" s="55" t="s">
        <v>38</v>
      </c>
      <c r="B101" s="27">
        <f t="shared" si="11"/>
        <v>10408</v>
      </c>
      <c r="C101" s="34" t="s">
        <v>30</v>
      </c>
      <c r="D101" s="34">
        <v>2</v>
      </c>
      <c r="E101" s="33">
        <v>104</v>
      </c>
    </row>
    <row r="102" spans="1:5" x14ac:dyDescent="0.25">
      <c r="A102" s="55" t="s">
        <v>41</v>
      </c>
      <c r="B102" s="27">
        <f t="shared" si="11"/>
        <v>10409</v>
      </c>
      <c r="C102" s="34" t="s">
        <v>30</v>
      </c>
      <c r="D102" s="34">
        <v>2</v>
      </c>
      <c r="E102" s="33">
        <v>104</v>
      </c>
    </row>
    <row r="103" spans="1:5" x14ac:dyDescent="0.25">
      <c r="A103" s="55" t="s">
        <v>40</v>
      </c>
      <c r="B103" s="27">
        <f t="shared" si="11"/>
        <v>10410</v>
      </c>
      <c r="C103" s="34" t="s">
        <v>30</v>
      </c>
      <c r="D103" s="34">
        <v>2</v>
      </c>
      <c r="E103" s="33">
        <v>104</v>
      </c>
    </row>
    <row r="104" spans="1:5" x14ac:dyDescent="0.25">
      <c r="A104" s="55" t="s">
        <v>39</v>
      </c>
      <c r="B104" s="27">
        <f t="shared" si="11"/>
        <v>10411</v>
      </c>
      <c r="C104" s="34" t="s">
        <v>30</v>
      </c>
      <c r="D104" s="34">
        <v>2</v>
      </c>
      <c r="E104" s="33">
        <v>104</v>
      </c>
    </row>
    <row r="105" spans="1:5" x14ac:dyDescent="0.25">
      <c r="A105" s="55" t="s">
        <v>286</v>
      </c>
      <c r="B105" s="27">
        <f t="shared" si="11"/>
        <v>10412</v>
      </c>
      <c r="C105" s="34" t="s">
        <v>30</v>
      </c>
      <c r="D105" s="34">
        <v>2</v>
      </c>
      <c r="E105" s="33">
        <v>104</v>
      </c>
    </row>
    <row r="106" spans="1:5" x14ac:dyDescent="0.25">
      <c r="A106" s="55" t="s">
        <v>287</v>
      </c>
      <c r="B106" s="27">
        <f t="shared" si="11"/>
        <v>10413</v>
      </c>
      <c r="C106" s="34" t="s">
        <v>30</v>
      </c>
      <c r="D106" s="34">
        <v>2</v>
      </c>
      <c r="E106" s="33">
        <v>104</v>
      </c>
    </row>
    <row r="107" spans="1:5" x14ac:dyDescent="0.25">
      <c r="A107" s="55" t="s">
        <v>288</v>
      </c>
      <c r="B107" s="27">
        <f t="shared" si="11"/>
        <v>10414</v>
      </c>
      <c r="C107" s="34" t="s">
        <v>30</v>
      </c>
      <c r="D107" s="34">
        <v>2</v>
      </c>
      <c r="E107" s="33">
        <v>104</v>
      </c>
    </row>
    <row r="108" spans="1:5" x14ac:dyDescent="0.25">
      <c r="A108" s="55" t="s">
        <v>289</v>
      </c>
      <c r="B108" s="27">
        <f t="shared" si="11"/>
        <v>10415</v>
      </c>
      <c r="C108" s="34" t="s">
        <v>30</v>
      </c>
      <c r="D108" s="34">
        <v>2</v>
      </c>
      <c r="E108" s="33">
        <v>104</v>
      </c>
    </row>
    <row r="109" spans="1:5" x14ac:dyDescent="0.25">
      <c r="A109" s="55" t="s">
        <v>290</v>
      </c>
      <c r="B109" s="27">
        <f t="shared" si="11"/>
        <v>10416</v>
      </c>
      <c r="C109" s="34" t="s">
        <v>30</v>
      </c>
      <c r="D109" s="34">
        <v>2</v>
      </c>
      <c r="E109" s="33">
        <v>104</v>
      </c>
    </row>
    <row r="110" spans="1:5" x14ac:dyDescent="0.25">
      <c r="A110" s="55" t="s">
        <v>42</v>
      </c>
      <c r="B110" s="27">
        <f t="shared" si="11"/>
        <v>10417</v>
      </c>
      <c r="C110" s="34" t="s">
        <v>30</v>
      </c>
      <c r="D110" s="34">
        <v>2</v>
      </c>
      <c r="E110" s="33">
        <v>104</v>
      </c>
    </row>
    <row r="111" spans="1:5" x14ac:dyDescent="0.25">
      <c r="A111" s="56" t="s">
        <v>43</v>
      </c>
      <c r="B111" s="27">
        <f t="shared" si="11"/>
        <v>10418</v>
      </c>
      <c r="C111" s="34" t="s">
        <v>30</v>
      </c>
      <c r="D111" s="34">
        <v>2</v>
      </c>
      <c r="E111" s="33">
        <v>104</v>
      </c>
    </row>
    <row r="112" spans="1:5" x14ac:dyDescent="0.25">
      <c r="A112" s="54" t="s">
        <v>162</v>
      </c>
      <c r="B112" s="66">
        <v>105</v>
      </c>
      <c r="C112" s="69" t="s">
        <v>29</v>
      </c>
      <c r="D112" s="69">
        <v>1</v>
      </c>
      <c r="E112" s="37">
        <v>1</v>
      </c>
    </row>
    <row r="113" spans="1:5" x14ac:dyDescent="0.25">
      <c r="A113" s="55" t="s">
        <v>9</v>
      </c>
      <c r="B113" s="27">
        <v>10501</v>
      </c>
      <c r="C113" s="34" t="s">
        <v>30</v>
      </c>
      <c r="D113" s="34">
        <v>2</v>
      </c>
      <c r="E113" s="33">
        <v>105</v>
      </c>
    </row>
    <row r="114" spans="1:5" x14ac:dyDescent="0.25">
      <c r="A114" s="55" t="s">
        <v>10</v>
      </c>
      <c r="B114" s="27">
        <f>B113+1</f>
        <v>10502</v>
      </c>
      <c r="C114" s="34" t="s">
        <v>30</v>
      </c>
      <c r="D114" s="34">
        <v>2</v>
      </c>
      <c r="E114" s="33">
        <v>105</v>
      </c>
    </row>
    <row r="115" spans="1:5" x14ac:dyDescent="0.25">
      <c r="A115" s="55" t="s">
        <v>6</v>
      </c>
      <c r="B115" s="27">
        <f>B114+1</f>
        <v>10503</v>
      </c>
      <c r="C115" s="34" t="s">
        <v>30</v>
      </c>
      <c r="D115" s="34">
        <v>2</v>
      </c>
      <c r="E115" s="33">
        <v>105</v>
      </c>
    </row>
    <row r="116" spans="1:5" x14ac:dyDescent="0.25">
      <c r="A116" s="55" t="s">
        <v>503</v>
      </c>
      <c r="B116" s="27">
        <v>1050301</v>
      </c>
      <c r="C116" s="34" t="s">
        <v>30</v>
      </c>
      <c r="D116" s="34">
        <v>3</v>
      </c>
      <c r="E116" s="33">
        <v>10503</v>
      </c>
    </row>
    <row r="117" spans="1:5" x14ac:dyDescent="0.25">
      <c r="A117" s="55" t="s">
        <v>7</v>
      </c>
      <c r="B117" s="27">
        <v>10504</v>
      </c>
      <c r="C117" s="34" t="s">
        <v>30</v>
      </c>
      <c r="D117" s="34">
        <v>2</v>
      </c>
      <c r="E117" s="33">
        <v>105</v>
      </c>
    </row>
    <row r="118" spans="1:5" x14ac:dyDescent="0.25">
      <c r="A118" s="55" t="s">
        <v>45</v>
      </c>
      <c r="B118" s="27">
        <f>B117+1</f>
        <v>10505</v>
      </c>
      <c r="C118" s="34" t="s">
        <v>30</v>
      </c>
      <c r="D118" s="34">
        <v>2</v>
      </c>
      <c r="E118" s="33">
        <v>105</v>
      </c>
    </row>
    <row r="119" spans="1:5" x14ac:dyDescent="0.25">
      <c r="A119" s="55" t="s">
        <v>504</v>
      </c>
      <c r="B119" s="27">
        <v>1050501</v>
      </c>
      <c r="C119" s="34" t="s">
        <v>30</v>
      </c>
      <c r="D119" s="34">
        <v>3</v>
      </c>
      <c r="E119" s="33">
        <v>10505</v>
      </c>
    </row>
    <row r="120" spans="1:5" x14ac:dyDescent="0.25">
      <c r="A120" s="55" t="s">
        <v>105</v>
      </c>
      <c r="B120" s="27">
        <v>10506</v>
      </c>
      <c r="C120" s="34" t="s">
        <v>30</v>
      </c>
      <c r="D120" s="34">
        <v>2</v>
      </c>
      <c r="E120" s="33">
        <v>105</v>
      </c>
    </row>
    <row r="121" spans="1:5" x14ac:dyDescent="0.25">
      <c r="A121" s="55" t="s">
        <v>505</v>
      </c>
      <c r="B121" s="27">
        <v>1050601</v>
      </c>
      <c r="C121" s="34" t="s">
        <v>30</v>
      </c>
      <c r="D121" s="34">
        <v>3</v>
      </c>
      <c r="E121" s="33">
        <f>B120</f>
        <v>10506</v>
      </c>
    </row>
    <row r="122" spans="1:5" x14ac:dyDescent="0.25">
      <c r="A122" s="55" t="s">
        <v>106</v>
      </c>
      <c r="B122" s="27">
        <v>10507</v>
      </c>
      <c r="C122" s="34" t="s">
        <v>30</v>
      </c>
      <c r="D122" s="34">
        <v>2</v>
      </c>
      <c r="E122" s="33">
        <v>105</v>
      </c>
    </row>
    <row r="123" spans="1:5" x14ac:dyDescent="0.25">
      <c r="A123" s="55" t="s">
        <v>506</v>
      </c>
      <c r="B123" s="27">
        <v>1050701</v>
      </c>
      <c r="C123" s="34" t="s">
        <v>30</v>
      </c>
      <c r="D123" s="34">
        <v>3</v>
      </c>
      <c r="E123" s="33">
        <f>B122</f>
        <v>10507</v>
      </c>
    </row>
    <row r="124" spans="1:5" x14ac:dyDescent="0.25">
      <c r="A124" s="55" t="s">
        <v>11</v>
      </c>
      <c r="B124" s="27">
        <v>10508</v>
      </c>
      <c r="C124" s="34" t="s">
        <v>30</v>
      </c>
      <c r="D124" s="34">
        <v>2</v>
      </c>
      <c r="E124" s="33">
        <v>105</v>
      </c>
    </row>
    <row r="125" spans="1:5" x14ac:dyDescent="0.25">
      <c r="A125" s="55" t="s">
        <v>507</v>
      </c>
      <c r="B125" s="27">
        <v>1050801</v>
      </c>
      <c r="C125" s="34" t="s">
        <v>30</v>
      </c>
      <c r="D125" s="34">
        <v>3</v>
      </c>
      <c r="E125" s="33">
        <f>B124</f>
        <v>10508</v>
      </c>
    </row>
    <row r="126" spans="1:5" x14ac:dyDescent="0.25">
      <c r="A126" s="55" t="s">
        <v>12</v>
      </c>
      <c r="B126" s="27">
        <v>10509</v>
      </c>
      <c r="C126" s="34" t="s">
        <v>30</v>
      </c>
      <c r="D126" s="34">
        <v>2</v>
      </c>
      <c r="E126" s="33">
        <v>105</v>
      </c>
    </row>
    <row r="127" spans="1:5" x14ac:dyDescent="0.25">
      <c r="A127" s="55" t="s">
        <v>508</v>
      </c>
      <c r="B127" s="27">
        <v>1050901</v>
      </c>
      <c r="C127" s="34" t="s">
        <v>30</v>
      </c>
      <c r="D127" s="34">
        <v>3</v>
      </c>
      <c r="E127" s="33">
        <f>B126</f>
        <v>10509</v>
      </c>
    </row>
    <row r="128" spans="1:5" x14ac:dyDescent="0.25">
      <c r="A128" s="55" t="s">
        <v>47</v>
      </c>
      <c r="B128" s="27">
        <v>10510</v>
      </c>
      <c r="C128" s="34" t="s">
        <v>30</v>
      </c>
      <c r="D128" s="34">
        <v>2</v>
      </c>
      <c r="E128" s="33">
        <v>105</v>
      </c>
    </row>
    <row r="129" spans="1:5" x14ac:dyDescent="0.25">
      <c r="A129" s="55" t="s">
        <v>509</v>
      </c>
      <c r="B129" s="27">
        <v>1051001</v>
      </c>
      <c r="C129" s="34" t="s">
        <v>30</v>
      </c>
      <c r="D129" s="34">
        <v>3</v>
      </c>
      <c r="E129" s="33">
        <f>B128</f>
        <v>10510</v>
      </c>
    </row>
    <row r="130" spans="1:5" x14ac:dyDescent="0.25">
      <c r="A130" s="55" t="s">
        <v>48</v>
      </c>
      <c r="B130" s="27">
        <v>10511</v>
      </c>
      <c r="C130" s="34" t="s">
        <v>30</v>
      </c>
      <c r="D130" s="34">
        <v>2</v>
      </c>
      <c r="E130" s="33">
        <v>105</v>
      </c>
    </row>
    <row r="131" spans="1:5" x14ac:dyDescent="0.25">
      <c r="A131" s="55" t="s">
        <v>510</v>
      </c>
      <c r="B131" s="27">
        <v>1051101</v>
      </c>
      <c r="C131" s="34" t="s">
        <v>30</v>
      </c>
      <c r="D131" s="34">
        <v>3</v>
      </c>
      <c r="E131" s="33">
        <f>B130</f>
        <v>10511</v>
      </c>
    </row>
    <row r="132" spans="1:5" x14ac:dyDescent="0.25">
      <c r="A132" s="55" t="s">
        <v>8</v>
      </c>
      <c r="B132" s="27">
        <v>10512</v>
      </c>
      <c r="C132" s="34" t="s">
        <v>30</v>
      </c>
      <c r="D132" s="34">
        <v>2</v>
      </c>
      <c r="E132" s="33">
        <v>105</v>
      </c>
    </row>
    <row r="133" spans="1:5" x14ac:dyDescent="0.25">
      <c r="A133" s="55" t="s">
        <v>511</v>
      </c>
      <c r="B133" s="27">
        <v>1051201</v>
      </c>
      <c r="C133" s="34" t="s">
        <v>30</v>
      </c>
      <c r="D133" s="34">
        <v>3</v>
      </c>
      <c r="E133" s="33">
        <f>B132</f>
        <v>10512</v>
      </c>
    </row>
    <row r="134" spans="1:5" x14ac:dyDescent="0.25">
      <c r="A134" s="54" t="s">
        <v>124</v>
      </c>
      <c r="B134" s="66">
        <v>106</v>
      </c>
      <c r="C134" s="69" t="s">
        <v>29</v>
      </c>
      <c r="D134" s="69">
        <v>1</v>
      </c>
      <c r="E134" s="37">
        <v>1</v>
      </c>
    </row>
    <row r="135" spans="1:5" x14ac:dyDescent="0.25">
      <c r="A135" s="38" t="s">
        <v>4</v>
      </c>
      <c r="B135" s="27">
        <v>10601</v>
      </c>
      <c r="C135" s="34" t="s">
        <v>30</v>
      </c>
      <c r="D135" s="34">
        <v>2</v>
      </c>
      <c r="E135" s="33">
        <v>106</v>
      </c>
    </row>
    <row r="136" spans="1:5" x14ac:dyDescent="0.25">
      <c r="A136" s="38" t="s">
        <v>5</v>
      </c>
      <c r="B136" s="27">
        <f>B135+1</f>
        <v>10602</v>
      </c>
      <c r="C136" s="34" t="s">
        <v>30</v>
      </c>
      <c r="D136" s="34">
        <v>2</v>
      </c>
      <c r="E136" s="33">
        <v>106</v>
      </c>
    </row>
    <row r="137" spans="1:5" x14ac:dyDescent="0.25">
      <c r="A137" s="55" t="s">
        <v>102</v>
      </c>
      <c r="B137" s="27">
        <f t="shared" ref="B137:B141" si="12">B136+1</f>
        <v>10603</v>
      </c>
      <c r="C137" s="34" t="s">
        <v>30</v>
      </c>
      <c r="D137" s="34">
        <v>2</v>
      </c>
      <c r="E137" s="33">
        <v>106</v>
      </c>
    </row>
    <row r="138" spans="1:5" x14ac:dyDescent="0.25">
      <c r="A138" s="55" t="s">
        <v>103</v>
      </c>
      <c r="B138" s="27">
        <f t="shared" si="12"/>
        <v>10604</v>
      </c>
      <c r="C138" s="34" t="s">
        <v>30</v>
      </c>
      <c r="D138" s="34">
        <v>2</v>
      </c>
      <c r="E138" s="33">
        <v>106</v>
      </c>
    </row>
    <row r="139" spans="1:5" x14ac:dyDescent="0.25">
      <c r="A139" s="55" t="s">
        <v>104</v>
      </c>
      <c r="B139" s="27">
        <f t="shared" si="12"/>
        <v>10605</v>
      </c>
      <c r="C139" s="34" t="s">
        <v>30</v>
      </c>
      <c r="D139" s="34">
        <v>2</v>
      </c>
      <c r="E139" s="33">
        <v>106</v>
      </c>
    </row>
    <row r="140" spans="1:5" x14ac:dyDescent="0.25">
      <c r="A140" s="55" t="s">
        <v>44</v>
      </c>
      <c r="B140" s="27">
        <f t="shared" si="12"/>
        <v>10606</v>
      </c>
      <c r="C140" s="34" t="s">
        <v>30</v>
      </c>
      <c r="D140" s="34">
        <v>2</v>
      </c>
      <c r="E140" s="33">
        <v>106</v>
      </c>
    </row>
    <row r="141" spans="1:5" x14ac:dyDescent="0.25">
      <c r="A141" s="55" t="s">
        <v>110</v>
      </c>
      <c r="B141" s="27">
        <f t="shared" si="12"/>
        <v>10607</v>
      </c>
      <c r="C141" s="34" t="s">
        <v>30</v>
      </c>
      <c r="D141" s="34">
        <v>2</v>
      </c>
      <c r="E141" s="33">
        <v>106</v>
      </c>
    </row>
    <row r="142" spans="1:5" x14ac:dyDescent="0.25">
      <c r="A142" s="54" t="s">
        <v>46</v>
      </c>
      <c r="B142" s="27">
        <v>2</v>
      </c>
      <c r="C142" s="34" t="s">
        <v>29</v>
      </c>
      <c r="D142" s="34">
        <v>0</v>
      </c>
      <c r="E142" s="33"/>
    </row>
    <row r="143" spans="1:5" x14ac:dyDescent="0.25">
      <c r="A143" s="54" t="s">
        <v>156</v>
      </c>
      <c r="B143" s="66">
        <v>201</v>
      </c>
      <c r="C143" s="69" t="s">
        <v>29</v>
      </c>
      <c r="D143" s="69">
        <v>1</v>
      </c>
      <c r="E143" s="37">
        <v>2</v>
      </c>
    </row>
    <row r="144" spans="1:5" x14ac:dyDescent="0.25">
      <c r="A144" s="55" t="s">
        <v>291</v>
      </c>
      <c r="B144" s="27">
        <v>20101</v>
      </c>
      <c r="C144" s="34" t="s">
        <v>30</v>
      </c>
      <c r="D144" s="34">
        <v>2</v>
      </c>
      <c r="E144" s="33">
        <v>201</v>
      </c>
    </row>
    <row r="145" spans="1:5" x14ac:dyDescent="0.25">
      <c r="A145" s="55" t="s">
        <v>292</v>
      </c>
      <c r="B145" s="27">
        <f>B144+1</f>
        <v>20102</v>
      </c>
      <c r="C145" s="34" t="s">
        <v>30</v>
      </c>
      <c r="D145" s="34">
        <v>2</v>
      </c>
      <c r="E145" s="33">
        <v>201</v>
      </c>
    </row>
    <row r="146" spans="1:5" x14ac:dyDescent="0.25">
      <c r="A146" s="55" t="s">
        <v>293</v>
      </c>
      <c r="B146" s="27">
        <f t="shared" ref="B146:B147" si="13">B145+1</f>
        <v>20103</v>
      </c>
      <c r="C146" s="34" t="s">
        <v>30</v>
      </c>
      <c r="D146" s="34">
        <v>2</v>
      </c>
      <c r="E146" s="33">
        <v>201</v>
      </c>
    </row>
    <row r="147" spans="1:5" x14ac:dyDescent="0.25">
      <c r="A147" s="55" t="s">
        <v>294</v>
      </c>
      <c r="B147" s="27">
        <f t="shared" si="13"/>
        <v>20104</v>
      </c>
      <c r="C147" s="34" t="s">
        <v>30</v>
      </c>
      <c r="D147" s="34">
        <v>2</v>
      </c>
      <c r="E147" s="33">
        <v>201</v>
      </c>
    </row>
    <row r="148" spans="1:5" s="70" customFormat="1" x14ac:dyDescent="0.25">
      <c r="A148" s="54" t="s">
        <v>295</v>
      </c>
      <c r="B148" s="66">
        <v>202</v>
      </c>
      <c r="C148" s="69" t="s">
        <v>30</v>
      </c>
      <c r="D148" s="69">
        <v>1</v>
      </c>
      <c r="E148" s="37">
        <v>2</v>
      </c>
    </row>
    <row r="149" spans="1:5" s="70" customFormat="1" x14ac:dyDescent="0.25">
      <c r="A149" s="54" t="s">
        <v>296</v>
      </c>
      <c r="B149" s="66">
        <v>203</v>
      </c>
      <c r="C149" s="69" t="s">
        <v>30</v>
      </c>
      <c r="D149" s="69">
        <v>1</v>
      </c>
      <c r="E149" s="37">
        <v>2</v>
      </c>
    </row>
    <row r="150" spans="1:5" x14ac:dyDescent="0.25">
      <c r="A150" s="54" t="s">
        <v>297</v>
      </c>
      <c r="B150" s="66">
        <v>204</v>
      </c>
      <c r="C150" s="69" t="s">
        <v>29</v>
      </c>
      <c r="D150" s="69">
        <v>1</v>
      </c>
      <c r="E150" s="37">
        <v>2</v>
      </c>
    </row>
    <row r="151" spans="1:5" x14ac:dyDescent="0.25">
      <c r="A151" s="38" t="s">
        <v>298</v>
      </c>
      <c r="B151" s="27">
        <v>20401</v>
      </c>
      <c r="C151" s="34" t="s">
        <v>30</v>
      </c>
      <c r="D151" s="34">
        <v>2</v>
      </c>
      <c r="E151" s="33">
        <v>204</v>
      </c>
    </row>
    <row r="152" spans="1:5" x14ac:dyDescent="0.25">
      <c r="A152" s="55" t="s">
        <v>299</v>
      </c>
      <c r="B152" s="27">
        <f>B151+1</f>
        <v>20402</v>
      </c>
      <c r="C152" s="34" t="s">
        <v>30</v>
      </c>
      <c r="D152" s="34">
        <v>2</v>
      </c>
      <c r="E152" s="33">
        <v>204</v>
      </c>
    </row>
    <row r="153" spans="1:5" x14ac:dyDescent="0.25">
      <c r="A153" s="38" t="s">
        <v>300</v>
      </c>
      <c r="B153" s="27">
        <f t="shared" ref="B153:B155" si="14">B152+1</f>
        <v>20403</v>
      </c>
      <c r="C153" s="34" t="s">
        <v>30</v>
      </c>
      <c r="D153" s="34">
        <v>2</v>
      </c>
      <c r="E153" s="33">
        <v>204</v>
      </c>
    </row>
    <row r="154" spans="1:5" x14ac:dyDescent="0.25">
      <c r="A154" s="38" t="s">
        <v>301</v>
      </c>
      <c r="B154" s="27">
        <f t="shared" si="14"/>
        <v>20404</v>
      </c>
      <c r="C154" s="34" t="s">
        <v>30</v>
      </c>
      <c r="D154" s="34">
        <v>2</v>
      </c>
      <c r="E154" s="33">
        <v>204</v>
      </c>
    </row>
    <row r="155" spans="1:5" x14ac:dyDescent="0.25">
      <c r="A155" s="55" t="s">
        <v>302</v>
      </c>
      <c r="B155" s="27">
        <f t="shared" si="14"/>
        <v>20405</v>
      </c>
      <c r="C155" s="34" t="s">
        <v>30</v>
      </c>
      <c r="D155" s="34">
        <v>2</v>
      </c>
      <c r="E155" s="33">
        <v>204</v>
      </c>
    </row>
    <row r="156" spans="1:5" x14ac:dyDescent="0.25">
      <c r="A156" s="54" t="s">
        <v>312</v>
      </c>
      <c r="B156" s="66">
        <v>205</v>
      </c>
      <c r="C156" s="69" t="s">
        <v>29</v>
      </c>
      <c r="D156" s="69">
        <v>1</v>
      </c>
      <c r="E156" s="37">
        <v>2</v>
      </c>
    </row>
    <row r="157" spans="1:5" x14ac:dyDescent="0.25">
      <c r="A157" s="55" t="s">
        <v>303</v>
      </c>
      <c r="B157" s="27">
        <v>20501</v>
      </c>
      <c r="C157" s="34" t="s">
        <v>30</v>
      </c>
      <c r="D157" s="34">
        <v>2</v>
      </c>
      <c r="E157" s="33">
        <v>205</v>
      </c>
    </row>
    <row r="158" spans="1:5" x14ac:dyDescent="0.25">
      <c r="A158" s="55" t="s">
        <v>304</v>
      </c>
      <c r="B158" s="27">
        <f>B157+1</f>
        <v>20502</v>
      </c>
      <c r="C158" s="34" t="s">
        <v>30</v>
      </c>
      <c r="D158" s="34">
        <v>2</v>
      </c>
      <c r="E158" s="33">
        <v>205</v>
      </c>
    </row>
    <row r="159" spans="1:5" x14ac:dyDescent="0.25">
      <c r="A159" s="55" t="s">
        <v>305</v>
      </c>
      <c r="B159" s="27">
        <f t="shared" ref="B159:B160" si="15">B158+1</f>
        <v>20503</v>
      </c>
      <c r="C159" s="34" t="s">
        <v>30</v>
      </c>
      <c r="D159" s="34">
        <v>2</v>
      </c>
      <c r="E159" s="33">
        <v>205</v>
      </c>
    </row>
    <row r="160" spans="1:5" x14ac:dyDescent="0.25">
      <c r="A160" s="55" t="s">
        <v>306</v>
      </c>
      <c r="B160" s="27">
        <f t="shared" si="15"/>
        <v>20504</v>
      </c>
      <c r="C160" s="34" t="s">
        <v>30</v>
      </c>
      <c r="D160" s="34">
        <v>2</v>
      </c>
      <c r="E160" s="33">
        <v>205</v>
      </c>
    </row>
    <row r="161" spans="1:5" x14ac:dyDescent="0.25">
      <c r="A161" s="54" t="s">
        <v>311</v>
      </c>
      <c r="B161" s="66">
        <v>206</v>
      </c>
      <c r="C161" s="69" t="s">
        <v>29</v>
      </c>
      <c r="D161" s="69">
        <v>1</v>
      </c>
      <c r="E161" s="37">
        <v>2</v>
      </c>
    </row>
    <row r="162" spans="1:5" ht="15.75" customHeight="1" x14ac:dyDescent="0.25">
      <c r="A162" s="35" t="s">
        <v>307</v>
      </c>
      <c r="B162" s="27">
        <v>20601</v>
      </c>
      <c r="C162" s="34" t="s">
        <v>30</v>
      </c>
      <c r="D162" s="34">
        <v>2</v>
      </c>
      <c r="E162" s="33">
        <v>206</v>
      </c>
    </row>
    <row r="163" spans="1:5" x14ac:dyDescent="0.25">
      <c r="A163" s="35" t="s">
        <v>308</v>
      </c>
      <c r="B163" s="27">
        <f>B162+1</f>
        <v>20602</v>
      </c>
      <c r="C163" s="34" t="s">
        <v>30</v>
      </c>
      <c r="D163" s="34">
        <v>2</v>
      </c>
      <c r="E163" s="33">
        <v>206</v>
      </c>
    </row>
    <row r="164" spans="1:5" x14ac:dyDescent="0.25">
      <c r="A164" s="35" t="s">
        <v>309</v>
      </c>
      <c r="B164" s="27">
        <f>B163+1</f>
        <v>20603</v>
      </c>
      <c r="C164" s="34" t="s">
        <v>30</v>
      </c>
      <c r="D164" s="34">
        <v>2</v>
      </c>
      <c r="E164" s="33">
        <v>206</v>
      </c>
    </row>
    <row r="165" spans="1:5" x14ac:dyDescent="0.25">
      <c r="A165" s="35" t="s">
        <v>310</v>
      </c>
      <c r="B165" s="27">
        <f>B164+1</f>
        <v>20604</v>
      </c>
      <c r="C165" s="34" t="s">
        <v>30</v>
      </c>
      <c r="D165" s="34">
        <v>2</v>
      </c>
      <c r="E165" s="33">
        <v>206</v>
      </c>
    </row>
    <row r="166" spans="1:5" x14ac:dyDescent="0.25">
      <c r="A166" s="31" t="s">
        <v>128</v>
      </c>
      <c r="B166" s="66">
        <v>207</v>
      </c>
      <c r="C166" s="69" t="s">
        <v>29</v>
      </c>
      <c r="D166" s="69">
        <v>1</v>
      </c>
      <c r="E166" s="37">
        <v>2</v>
      </c>
    </row>
    <row r="167" spans="1:5" x14ac:dyDescent="0.25">
      <c r="A167" s="55" t="s">
        <v>95</v>
      </c>
      <c r="B167" s="27">
        <v>20701</v>
      </c>
      <c r="C167" s="34" t="s">
        <v>30</v>
      </c>
      <c r="D167" s="34">
        <v>2</v>
      </c>
      <c r="E167" s="33">
        <v>207</v>
      </c>
    </row>
    <row r="168" spans="1:5" x14ac:dyDescent="0.25">
      <c r="A168" s="55" t="s">
        <v>52</v>
      </c>
      <c r="B168" s="27">
        <f>B167+1</f>
        <v>20702</v>
      </c>
      <c r="C168" s="34" t="s">
        <v>30</v>
      </c>
      <c r="D168" s="34">
        <v>2</v>
      </c>
      <c r="E168" s="33">
        <v>207</v>
      </c>
    </row>
    <row r="169" spans="1:5" x14ac:dyDescent="0.25">
      <c r="A169" s="31" t="s">
        <v>157</v>
      </c>
      <c r="B169" s="66">
        <v>208</v>
      </c>
      <c r="C169" s="69" t="s">
        <v>29</v>
      </c>
      <c r="D169" s="69">
        <v>1</v>
      </c>
      <c r="E169" s="37">
        <v>2</v>
      </c>
    </row>
    <row r="170" spans="1:5" x14ac:dyDescent="0.25">
      <c r="A170" s="55" t="s">
        <v>56</v>
      </c>
      <c r="B170" s="27">
        <v>20801</v>
      </c>
      <c r="C170" s="34" t="s">
        <v>30</v>
      </c>
      <c r="D170" s="34">
        <v>2</v>
      </c>
      <c r="E170" s="33">
        <v>208</v>
      </c>
    </row>
    <row r="171" spans="1:5" x14ac:dyDescent="0.25">
      <c r="A171" s="55" t="s">
        <v>49</v>
      </c>
      <c r="B171" s="27">
        <f>B170+1</f>
        <v>20802</v>
      </c>
      <c r="C171" s="34" t="s">
        <v>30</v>
      </c>
      <c r="D171" s="34">
        <v>2</v>
      </c>
      <c r="E171" s="33">
        <v>208</v>
      </c>
    </row>
    <row r="172" spans="1:5" x14ac:dyDescent="0.25">
      <c r="A172" s="55" t="s">
        <v>50</v>
      </c>
      <c r="B172" s="27">
        <f t="shared" ref="B172:B178" si="16">B171+1</f>
        <v>20803</v>
      </c>
      <c r="C172" s="34" t="s">
        <v>30</v>
      </c>
      <c r="D172" s="34">
        <v>2</v>
      </c>
      <c r="E172" s="33">
        <v>208</v>
      </c>
    </row>
    <row r="173" spans="1:5" x14ac:dyDescent="0.25">
      <c r="A173" s="57" t="s">
        <v>51</v>
      </c>
      <c r="B173" s="27">
        <f t="shared" si="16"/>
        <v>20804</v>
      </c>
      <c r="C173" s="34" t="s">
        <v>30</v>
      </c>
      <c r="D173" s="34">
        <v>2</v>
      </c>
      <c r="E173" s="33">
        <v>208</v>
      </c>
    </row>
    <row r="174" spans="1:5" x14ac:dyDescent="0.25">
      <c r="A174" s="55" t="s">
        <v>121</v>
      </c>
      <c r="B174" s="27">
        <f t="shared" si="16"/>
        <v>20805</v>
      </c>
      <c r="C174" s="34" t="s">
        <v>30</v>
      </c>
      <c r="D174" s="34">
        <v>2</v>
      </c>
      <c r="E174" s="33">
        <v>208</v>
      </c>
    </row>
    <row r="175" spans="1:5" x14ac:dyDescent="0.25">
      <c r="A175" s="55" t="s">
        <v>122</v>
      </c>
      <c r="B175" s="27">
        <f t="shared" si="16"/>
        <v>20806</v>
      </c>
      <c r="C175" s="34" t="s">
        <v>30</v>
      </c>
      <c r="D175" s="34">
        <v>2</v>
      </c>
      <c r="E175" s="33">
        <v>208</v>
      </c>
    </row>
    <row r="176" spans="1:5" x14ac:dyDescent="0.25">
      <c r="A176" s="55" t="s">
        <v>13</v>
      </c>
      <c r="B176" s="27">
        <f t="shared" si="16"/>
        <v>20807</v>
      </c>
      <c r="C176" s="34" t="s">
        <v>30</v>
      </c>
      <c r="D176" s="34">
        <v>2</v>
      </c>
      <c r="E176" s="33">
        <v>208</v>
      </c>
    </row>
    <row r="177" spans="1:5" x14ac:dyDescent="0.25">
      <c r="A177" s="55" t="s">
        <v>109</v>
      </c>
      <c r="B177" s="27">
        <f t="shared" si="16"/>
        <v>20808</v>
      </c>
      <c r="C177" s="34" t="s">
        <v>30</v>
      </c>
      <c r="D177" s="34">
        <v>2</v>
      </c>
      <c r="E177" s="33">
        <v>208</v>
      </c>
    </row>
    <row r="178" spans="1:5" x14ac:dyDescent="0.25">
      <c r="A178" s="55" t="s">
        <v>14</v>
      </c>
      <c r="B178" s="27">
        <f t="shared" si="16"/>
        <v>20809</v>
      </c>
      <c r="C178" s="34" t="s">
        <v>30</v>
      </c>
      <c r="D178" s="34">
        <v>2</v>
      </c>
      <c r="E178" s="33">
        <v>208</v>
      </c>
    </row>
    <row r="179" spans="1:5" x14ac:dyDescent="0.25">
      <c r="A179" s="54" t="s">
        <v>125</v>
      </c>
      <c r="B179" s="66">
        <v>3</v>
      </c>
      <c r="C179" s="69" t="s">
        <v>29</v>
      </c>
      <c r="D179" s="69">
        <v>0</v>
      </c>
      <c r="E179" s="37"/>
    </row>
    <row r="180" spans="1:5" x14ac:dyDescent="0.25">
      <c r="A180" s="55" t="s">
        <v>15</v>
      </c>
      <c r="B180" s="27">
        <v>301</v>
      </c>
      <c r="C180" s="34" t="s">
        <v>30</v>
      </c>
      <c r="D180" s="34">
        <v>1</v>
      </c>
      <c r="E180" s="33">
        <v>3</v>
      </c>
    </row>
    <row r="181" spans="1:5" x14ac:dyDescent="0.25">
      <c r="A181" s="54" t="s">
        <v>158</v>
      </c>
      <c r="B181" s="66">
        <v>302</v>
      </c>
      <c r="C181" s="69" t="s">
        <v>29</v>
      </c>
      <c r="D181" s="69">
        <v>1</v>
      </c>
      <c r="E181" s="37">
        <v>3</v>
      </c>
    </row>
    <row r="182" spans="1:5" x14ac:dyDescent="0.25">
      <c r="A182" s="55" t="s">
        <v>53</v>
      </c>
      <c r="B182" s="27">
        <v>30201</v>
      </c>
      <c r="C182" s="34" t="s">
        <v>30</v>
      </c>
      <c r="D182" s="34">
        <v>2</v>
      </c>
      <c r="E182" s="33">
        <v>302</v>
      </c>
    </row>
    <row r="183" spans="1:5" x14ac:dyDescent="0.25">
      <c r="A183" s="55" t="s">
        <v>54</v>
      </c>
      <c r="B183" s="27">
        <v>30202</v>
      </c>
      <c r="C183" s="34" t="s">
        <v>30</v>
      </c>
      <c r="D183" s="34">
        <v>2</v>
      </c>
      <c r="E183" s="33">
        <v>302</v>
      </c>
    </row>
    <row r="184" spans="1:5" x14ac:dyDescent="0.25">
      <c r="A184" s="54" t="s">
        <v>55</v>
      </c>
      <c r="B184" s="66">
        <v>303</v>
      </c>
      <c r="C184" s="69" t="s">
        <v>30</v>
      </c>
      <c r="D184" s="69">
        <v>1</v>
      </c>
      <c r="E184" s="37">
        <v>3</v>
      </c>
    </row>
    <row r="185" spans="1:5" hidden="1" x14ac:dyDescent="0.25">
      <c r="A185" s="52"/>
    </row>
    <row r="186" spans="1:5" x14ac:dyDescent="0.25"/>
    <row r="187" spans="1:5" x14ac:dyDescent="0.25"/>
    <row r="188" spans="1:5" x14ac:dyDescent="0.25"/>
    <row r="189" spans="1:5" x14ac:dyDescent="0.25"/>
  </sheetData>
  <sortState ref="A5:K21">
    <sortCondition ref="A5"/>
  </sortState>
  <printOptions horizontalCentered="1"/>
  <pageMargins left="0.31496062992125984" right="0.31496062992125984" top="0.27559055118110237" bottom="0.6692913385826772" header="0.31496062992125984" footer="0.47244094488188981"/>
  <pageSetup paperSize="5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abSelected="1" zoomScale="145" zoomScaleNormal="145" workbookViewId="0">
      <pane xSplit="3" ySplit="6" topLeftCell="D185" activePane="bottomRight" state="frozen"/>
      <selection activeCell="F16" sqref="F16"/>
      <selection pane="topRight" activeCell="F16" sqref="F16"/>
      <selection pane="bottomLeft" activeCell="F16" sqref="F16"/>
      <selection pane="bottomRight" activeCell="C166" sqref="C166"/>
    </sheetView>
  </sheetViews>
  <sheetFormatPr defaultRowHeight="12.75" zeroHeight="1" x14ac:dyDescent="0.2"/>
  <cols>
    <col min="1" max="1" width="3" style="23" customWidth="1"/>
    <col min="2" max="2" width="56.140625" style="24" customWidth="1"/>
    <col min="3" max="3" width="13.85546875" style="25" bestFit="1" customWidth="1"/>
    <col min="4" max="4" width="8.7109375" style="26" customWidth="1"/>
    <col min="5" max="5" width="11.85546875" style="26" customWidth="1"/>
    <col min="6" max="6" width="12.28515625" style="25" customWidth="1"/>
    <col min="7" max="7" width="11.28515625" style="25" customWidth="1"/>
    <col min="8" max="8" width="7.28515625" style="26" customWidth="1"/>
    <col min="9" max="9" width="1.85546875" style="24" customWidth="1"/>
    <col min="10" max="10" width="31.140625" style="24" customWidth="1"/>
    <col min="11" max="11" width="16.5703125" style="26" customWidth="1"/>
    <col min="12" max="16384" width="9.140625" style="24"/>
  </cols>
  <sheetData>
    <row r="1" spans="1:11" x14ac:dyDescent="0.2">
      <c r="A1" s="23" t="s">
        <v>227</v>
      </c>
    </row>
    <row r="2" spans="1:11" x14ac:dyDescent="0.2">
      <c r="A2" s="23" t="s">
        <v>228</v>
      </c>
    </row>
    <row r="3" spans="1:11" x14ac:dyDescent="0.2"/>
    <row r="4" spans="1:11" x14ac:dyDescent="0.2">
      <c r="A4" s="23" t="s">
        <v>229</v>
      </c>
    </row>
    <row r="5" spans="1:11" x14ac:dyDescent="0.2">
      <c r="A5" s="23" t="s">
        <v>230</v>
      </c>
    </row>
    <row r="6" spans="1:11" s="62" customFormat="1" ht="25.5" x14ac:dyDescent="0.25">
      <c r="A6" s="75" t="s">
        <v>235</v>
      </c>
      <c r="B6" s="76"/>
      <c r="C6" s="59" t="s">
        <v>236</v>
      </c>
      <c r="D6" s="59" t="s">
        <v>234</v>
      </c>
      <c r="E6" s="59" t="s">
        <v>237</v>
      </c>
      <c r="F6" s="59" t="s">
        <v>232</v>
      </c>
      <c r="G6" s="60"/>
      <c r="H6" s="61"/>
      <c r="K6" s="61"/>
    </row>
    <row r="7" spans="1:11" x14ac:dyDescent="0.2">
      <c r="A7" s="31" t="s">
        <v>142</v>
      </c>
      <c r="B7" s="27"/>
      <c r="C7" s="29">
        <v>4</v>
      </c>
      <c r="D7" s="28" t="s">
        <v>29</v>
      </c>
      <c r="E7" s="28">
        <v>0</v>
      </c>
      <c r="F7" s="29"/>
      <c r="G7" s="30"/>
    </row>
    <row r="8" spans="1:11" x14ac:dyDescent="0.2">
      <c r="A8" s="31" t="s">
        <v>161</v>
      </c>
      <c r="B8" s="27"/>
      <c r="C8" s="29">
        <v>401</v>
      </c>
      <c r="D8" s="28" t="s">
        <v>29</v>
      </c>
      <c r="E8" s="28">
        <v>1</v>
      </c>
      <c r="F8" s="29">
        <v>4</v>
      </c>
      <c r="G8" s="30"/>
      <c r="H8" s="26" t="s">
        <v>173</v>
      </c>
      <c r="I8" s="32" t="s">
        <v>171</v>
      </c>
    </row>
    <row r="9" spans="1:11" x14ac:dyDescent="0.2">
      <c r="A9" s="31" t="s">
        <v>462</v>
      </c>
      <c r="B9" s="27"/>
      <c r="C9" s="37">
        <v>40101</v>
      </c>
      <c r="D9" s="34" t="s">
        <v>29</v>
      </c>
      <c r="E9" s="34">
        <v>1</v>
      </c>
      <c r="F9" s="37">
        <v>401</v>
      </c>
      <c r="H9" s="26" t="s">
        <v>174</v>
      </c>
      <c r="I9" s="24" t="s">
        <v>172</v>
      </c>
      <c r="K9" s="26" t="s">
        <v>222</v>
      </c>
    </row>
    <row r="10" spans="1:11" x14ac:dyDescent="0.2">
      <c r="A10" s="31" t="s">
        <v>463</v>
      </c>
      <c r="B10" s="27"/>
      <c r="C10" s="37">
        <v>4010101</v>
      </c>
      <c r="D10" s="34" t="s">
        <v>29</v>
      </c>
      <c r="E10" s="34">
        <v>1</v>
      </c>
      <c r="F10" s="37">
        <v>40101</v>
      </c>
      <c r="H10" s="26" t="s">
        <v>175</v>
      </c>
      <c r="J10" s="24" t="s">
        <v>179</v>
      </c>
    </row>
    <row r="11" spans="1:11" x14ac:dyDescent="0.2">
      <c r="A11" s="35" t="s">
        <v>464</v>
      </c>
      <c r="B11" s="27"/>
      <c r="C11" s="33">
        <v>401010101</v>
      </c>
      <c r="D11" s="34" t="s">
        <v>30</v>
      </c>
      <c r="E11" s="34">
        <v>2</v>
      </c>
      <c r="F11" s="33">
        <v>4010101</v>
      </c>
      <c r="H11" s="26" t="s">
        <v>175</v>
      </c>
      <c r="J11" s="24" t="s">
        <v>179</v>
      </c>
    </row>
    <row r="12" spans="1:11" x14ac:dyDescent="0.2">
      <c r="A12" s="35" t="s">
        <v>465</v>
      </c>
      <c r="B12" s="27"/>
      <c r="C12" s="33">
        <f>C11+1</f>
        <v>401010102</v>
      </c>
      <c r="D12" s="34" t="s">
        <v>30</v>
      </c>
      <c r="E12" s="34">
        <v>2</v>
      </c>
      <c r="F12" s="33">
        <v>4010101</v>
      </c>
      <c r="H12" s="26" t="s">
        <v>30</v>
      </c>
      <c r="J12" s="24" t="s">
        <v>85</v>
      </c>
    </row>
    <row r="13" spans="1:11" x14ac:dyDescent="0.2">
      <c r="A13" s="35" t="s">
        <v>466</v>
      </c>
      <c r="B13" s="27"/>
      <c r="C13" s="33">
        <f t="shared" ref="C13:C14" si="0">C12+1</f>
        <v>401010103</v>
      </c>
      <c r="D13" s="34" t="s">
        <v>30</v>
      </c>
      <c r="E13" s="34">
        <v>2</v>
      </c>
      <c r="F13" s="33">
        <v>4010101</v>
      </c>
      <c r="H13" s="26" t="s">
        <v>176</v>
      </c>
      <c r="J13" s="24" t="s">
        <v>182</v>
      </c>
    </row>
    <row r="14" spans="1:11" x14ac:dyDescent="0.2">
      <c r="A14" s="35" t="s">
        <v>467</v>
      </c>
      <c r="B14" s="27"/>
      <c r="C14" s="33">
        <f t="shared" si="0"/>
        <v>401010104</v>
      </c>
      <c r="D14" s="34" t="s">
        <v>30</v>
      </c>
      <c r="E14" s="34">
        <v>2</v>
      </c>
      <c r="F14" s="33">
        <v>4010101</v>
      </c>
      <c r="H14" s="26" t="s">
        <v>177</v>
      </c>
      <c r="I14" s="24" t="s">
        <v>17</v>
      </c>
    </row>
    <row r="15" spans="1:11" x14ac:dyDescent="0.2">
      <c r="A15" s="31" t="s">
        <v>468</v>
      </c>
      <c r="B15" s="27"/>
      <c r="C15" s="37">
        <v>4010102</v>
      </c>
      <c r="D15" s="34" t="s">
        <v>29</v>
      </c>
      <c r="E15" s="34">
        <v>1</v>
      </c>
      <c r="F15" s="37">
        <v>40101</v>
      </c>
    </row>
    <row r="16" spans="1:11" x14ac:dyDescent="0.2">
      <c r="A16" s="35" t="s">
        <v>469</v>
      </c>
      <c r="B16" s="27"/>
      <c r="C16" s="33">
        <v>401010201</v>
      </c>
      <c r="D16" s="34" t="s">
        <v>30</v>
      </c>
      <c r="E16" s="34">
        <v>2</v>
      </c>
      <c r="F16" s="33">
        <v>4010102</v>
      </c>
      <c r="H16" s="26" t="s">
        <v>178</v>
      </c>
      <c r="I16" s="32" t="s">
        <v>180</v>
      </c>
      <c r="K16" s="26" t="s">
        <v>221</v>
      </c>
    </row>
    <row r="17" spans="1:11" x14ac:dyDescent="0.2">
      <c r="A17" s="35" t="s">
        <v>470</v>
      </c>
      <c r="B17" s="27"/>
      <c r="C17" s="33">
        <f t="shared" ref="C17:C24" si="1">C16+1</f>
        <v>401010202</v>
      </c>
      <c r="D17" s="34" t="s">
        <v>30</v>
      </c>
      <c r="E17" s="34">
        <v>2</v>
      </c>
      <c r="F17" s="33">
        <v>4010102</v>
      </c>
      <c r="H17" s="26" t="s">
        <v>200</v>
      </c>
      <c r="I17" s="24" t="s">
        <v>181</v>
      </c>
    </row>
    <row r="18" spans="1:11" x14ac:dyDescent="0.2">
      <c r="A18" s="35" t="s">
        <v>471</v>
      </c>
      <c r="B18" s="27"/>
      <c r="C18" s="33">
        <f t="shared" si="1"/>
        <v>401010203</v>
      </c>
      <c r="D18" s="34" t="s">
        <v>30</v>
      </c>
      <c r="E18" s="34">
        <v>2</v>
      </c>
      <c r="F18" s="33">
        <v>4010102</v>
      </c>
      <c r="H18" s="26" t="s">
        <v>201</v>
      </c>
      <c r="I18" s="24" t="s">
        <v>168</v>
      </c>
    </row>
    <row r="19" spans="1:11" x14ac:dyDescent="0.2">
      <c r="A19" s="35" t="s">
        <v>472</v>
      </c>
      <c r="B19" s="27"/>
      <c r="C19" s="33">
        <f t="shared" si="1"/>
        <v>401010204</v>
      </c>
      <c r="D19" s="34" t="s">
        <v>30</v>
      </c>
      <c r="E19" s="34">
        <v>2</v>
      </c>
      <c r="F19" s="33">
        <v>4010102</v>
      </c>
      <c r="H19" s="26" t="s">
        <v>202</v>
      </c>
      <c r="I19" s="24" t="s">
        <v>183</v>
      </c>
    </row>
    <row r="20" spans="1:11" x14ac:dyDescent="0.2">
      <c r="A20" s="31" t="s">
        <v>473</v>
      </c>
      <c r="B20" s="27"/>
      <c r="C20" s="37">
        <v>4010103</v>
      </c>
      <c r="D20" s="34" t="s">
        <v>29</v>
      </c>
      <c r="E20" s="34">
        <v>1</v>
      </c>
      <c r="F20" s="37">
        <v>40101</v>
      </c>
      <c r="H20" s="26" t="s">
        <v>203</v>
      </c>
      <c r="I20" s="24" t="s">
        <v>184</v>
      </c>
    </row>
    <row r="21" spans="1:11" x14ac:dyDescent="0.2">
      <c r="A21" s="35" t="s">
        <v>474</v>
      </c>
      <c r="B21" s="27"/>
      <c r="C21" s="33">
        <v>401010301</v>
      </c>
      <c r="D21" s="34" t="s">
        <v>30</v>
      </c>
      <c r="E21" s="34">
        <v>2</v>
      </c>
      <c r="F21" s="33">
        <v>4010103</v>
      </c>
      <c r="H21" s="26" t="s">
        <v>203</v>
      </c>
      <c r="I21" s="24" t="s">
        <v>184</v>
      </c>
    </row>
    <row r="22" spans="1:11" x14ac:dyDescent="0.2">
      <c r="A22" s="35" t="s">
        <v>475</v>
      </c>
      <c r="B22" s="27"/>
      <c r="C22" s="33">
        <f t="shared" si="1"/>
        <v>401010302</v>
      </c>
      <c r="D22" s="34" t="s">
        <v>30</v>
      </c>
      <c r="E22" s="34">
        <v>2</v>
      </c>
      <c r="F22" s="33">
        <v>4010103</v>
      </c>
      <c r="H22" s="26" t="s">
        <v>203</v>
      </c>
      <c r="I22" s="24" t="s">
        <v>184</v>
      </c>
    </row>
    <row r="23" spans="1:11" x14ac:dyDescent="0.2">
      <c r="A23" s="35" t="s">
        <v>476</v>
      </c>
      <c r="B23" s="27"/>
      <c r="C23" s="33">
        <f t="shared" si="1"/>
        <v>401010303</v>
      </c>
      <c r="D23" s="34" t="s">
        <v>30</v>
      </c>
      <c r="E23" s="34">
        <v>2</v>
      </c>
      <c r="F23" s="33">
        <v>4010103</v>
      </c>
      <c r="H23" s="26" t="s">
        <v>203</v>
      </c>
      <c r="I23" s="24" t="s">
        <v>184</v>
      </c>
    </row>
    <row r="24" spans="1:11" x14ac:dyDescent="0.2">
      <c r="A24" s="35" t="s">
        <v>477</v>
      </c>
      <c r="B24" s="27"/>
      <c r="C24" s="33">
        <f t="shared" si="1"/>
        <v>401010304</v>
      </c>
      <c r="D24" s="34" t="s">
        <v>30</v>
      </c>
      <c r="E24" s="34">
        <v>2</v>
      </c>
      <c r="F24" s="33">
        <v>4010103</v>
      </c>
      <c r="H24" s="26" t="s">
        <v>203</v>
      </c>
      <c r="I24" s="24" t="s">
        <v>184</v>
      </c>
    </row>
    <row r="25" spans="1:11" x14ac:dyDescent="0.2">
      <c r="A25" s="31" t="s">
        <v>478</v>
      </c>
      <c r="B25" s="27"/>
      <c r="C25" s="37">
        <v>4010104</v>
      </c>
      <c r="D25" s="34" t="s">
        <v>29</v>
      </c>
      <c r="E25" s="34">
        <v>1</v>
      </c>
      <c r="F25" s="37">
        <v>40101</v>
      </c>
      <c r="H25" s="26" t="s">
        <v>204</v>
      </c>
      <c r="I25" s="24" t="s">
        <v>185</v>
      </c>
    </row>
    <row r="26" spans="1:11" x14ac:dyDescent="0.2">
      <c r="A26" s="35" t="s">
        <v>479</v>
      </c>
      <c r="B26" s="27"/>
      <c r="C26" s="33">
        <v>401010401</v>
      </c>
      <c r="D26" s="34" t="s">
        <v>30</v>
      </c>
      <c r="E26" s="34">
        <v>2</v>
      </c>
      <c r="F26" s="33">
        <v>4010104</v>
      </c>
    </row>
    <row r="27" spans="1:11" x14ac:dyDescent="0.2">
      <c r="A27" s="35" t="s">
        <v>480</v>
      </c>
      <c r="B27" s="27"/>
      <c r="C27" s="33">
        <f>C26+1</f>
        <v>401010402</v>
      </c>
      <c r="D27" s="34" t="s">
        <v>30</v>
      </c>
      <c r="E27" s="34">
        <v>2</v>
      </c>
      <c r="F27" s="33">
        <v>4010104</v>
      </c>
    </row>
    <row r="28" spans="1:11" x14ac:dyDescent="0.2">
      <c r="A28" s="35" t="s">
        <v>481</v>
      </c>
      <c r="B28" s="27"/>
      <c r="C28" s="33">
        <f t="shared" ref="C28:C29" si="2">C27+1</f>
        <v>401010403</v>
      </c>
      <c r="D28" s="34" t="s">
        <v>30</v>
      </c>
      <c r="E28" s="34">
        <v>2</v>
      </c>
      <c r="F28" s="33">
        <v>4010104</v>
      </c>
    </row>
    <row r="29" spans="1:11" x14ac:dyDescent="0.2">
      <c r="A29" s="35" t="s">
        <v>482</v>
      </c>
      <c r="B29" s="27"/>
      <c r="C29" s="33">
        <f t="shared" si="2"/>
        <v>401010404</v>
      </c>
      <c r="D29" s="34" t="s">
        <v>30</v>
      </c>
      <c r="E29" s="34">
        <v>2</v>
      </c>
      <c r="F29" s="33">
        <v>4010104</v>
      </c>
    </row>
    <row r="30" spans="1:11" x14ac:dyDescent="0.2">
      <c r="A30" s="35" t="s">
        <v>483</v>
      </c>
      <c r="B30" s="27"/>
      <c r="C30" s="33">
        <f>C25+1</f>
        <v>4010105</v>
      </c>
      <c r="D30" s="34" t="s">
        <v>30</v>
      </c>
      <c r="E30" s="34">
        <v>2</v>
      </c>
      <c r="F30" s="33">
        <v>40101</v>
      </c>
      <c r="H30" s="26" t="s">
        <v>205</v>
      </c>
      <c r="I30" s="24" t="s">
        <v>186</v>
      </c>
    </row>
    <row r="31" spans="1:11" x14ac:dyDescent="0.2">
      <c r="A31" s="31" t="s">
        <v>159</v>
      </c>
      <c r="B31" s="27"/>
      <c r="C31" s="37">
        <v>40102</v>
      </c>
      <c r="D31" s="34" t="s">
        <v>29</v>
      </c>
      <c r="E31" s="34">
        <v>1</v>
      </c>
      <c r="F31" s="37">
        <v>401</v>
      </c>
      <c r="H31" s="26" t="s">
        <v>206</v>
      </c>
      <c r="I31" s="32" t="s">
        <v>208</v>
      </c>
      <c r="K31" s="26" t="s">
        <v>223</v>
      </c>
    </row>
    <row r="32" spans="1:11" x14ac:dyDescent="0.2">
      <c r="A32" s="31" t="s">
        <v>449</v>
      </c>
      <c r="B32" s="27"/>
      <c r="C32" s="33">
        <v>4010201</v>
      </c>
      <c r="D32" s="34" t="s">
        <v>29</v>
      </c>
      <c r="E32" s="34">
        <v>1</v>
      </c>
      <c r="F32" s="33">
        <v>40102</v>
      </c>
      <c r="H32" s="26" t="s">
        <v>207</v>
      </c>
      <c r="I32" s="32" t="s">
        <v>187</v>
      </c>
      <c r="K32" s="26" t="s">
        <v>224</v>
      </c>
    </row>
    <row r="33" spans="1:11" x14ac:dyDescent="0.2">
      <c r="A33" s="31" t="s">
        <v>450</v>
      </c>
      <c r="B33" s="27"/>
      <c r="C33" s="37">
        <v>401020101</v>
      </c>
      <c r="D33" s="34" t="s">
        <v>29</v>
      </c>
      <c r="E33" s="34">
        <v>1</v>
      </c>
      <c r="F33" s="37">
        <v>4010201</v>
      </c>
      <c r="H33" s="26" t="s">
        <v>209</v>
      </c>
      <c r="I33" s="24" t="s">
        <v>188</v>
      </c>
    </row>
    <row r="34" spans="1:11" x14ac:dyDescent="0.2">
      <c r="A34" s="35" t="s">
        <v>451</v>
      </c>
      <c r="B34" s="27"/>
      <c r="C34" s="33">
        <v>40102010101</v>
      </c>
      <c r="D34" s="34" t="s">
        <v>30</v>
      </c>
      <c r="E34" s="34">
        <v>2</v>
      </c>
      <c r="F34" s="33">
        <v>401020101</v>
      </c>
      <c r="H34" s="26" t="s">
        <v>209</v>
      </c>
      <c r="I34" s="24" t="s">
        <v>188</v>
      </c>
    </row>
    <row r="35" spans="1:11" x14ac:dyDescent="0.2">
      <c r="A35" s="35" t="s">
        <v>452</v>
      </c>
      <c r="B35" s="27"/>
      <c r="C35" s="33">
        <f>C34+1</f>
        <v>40102010102</v>
      </c>
      <c r="D35" s="34" t="s">
        <v>30</v>
      </c>
      <c r="E35" s="34">
        <v>2</v>
      </c>
      <c r="F35" s="33">
        <v>401020101</v>
      </c>
      <c r="H35" s="26" t="s">
        <v>210</v>
      </c>
      <c r="I35" s="24" t="s">
        <v>189</v>
      </c>
    </row>
    <row r="36" spans="1:11" x14ac:dyDescent="0.2">
      <c r="A36" s="35" t="s">
        <v>453</v>
      </c>
      <c r="B36" s="27"/>
      <c r="C36" s="33">
        <f t="shared" ref="C36:C44" si="3">C35+1</f>
        <v>40102010103</v>
      </c>
      <c r="D36" s="34" t="s">
        <v>30</v>
      </c>
      <c r="E36" s="34">
        <v>2</v>
      </c>
      <c r="F36" s="33">
        <v>401020101</v>
      </c>
      <c r="H36" s="26" t="s">
        <v>211</v>
      </c>
      <c r="I36" s="24" t="s">
        <v>190</v>
      </c>
    </row>
    <row r="37" spans="1:11" x14ac:dyDescent="0.2">
      <c r="A37" s="35" t="s">
        <v>454</v>
      </c>
      <c r="B37" s="27"/>
      <c r="C37" s="33">
        <f t="shared" si="3"/>
        <v>40102010104</v>
      </c>
      <c r="D37" s="34" t="s">
        <v>30</v>
      </c>
      <c r="E37" s="34">
        <v>2</v>
      </c>
      <c r="F37" s="33">
        <v>401020101</v>
      </c>
      <c r="H37" s="26" t="s">
        <v>29</v>
      </c>
      <c r="I37" s="24" t="s">
        <v>191</v>
      </c>
    </row>
    <row r="38" spans="1:11" x14ac:dyDescent="0.2">
      <c r="A38" s="31" t="s">
        <v>455</v>
      </c>
      <c r="B38" s="27"/>
      <c r="C38" s="37">
        <v>401020102</v>
      </c>
      <c r="D38" s="34" t="s">
        <v>29</v>
      </c>
      <c r="E38" s="34">
        <v>1</v>
      </c>
      <c r="F38" s="37">
        <v>4010201</v>
      </c>
      <c r="H38" s="26" t="s">
        <v>212</v>
      </c>
      <c r="I38" s="24" t="s">
        <v>192</v>
      </c>
    </row>
    <row r="39" spans="1:11" x14ac:dyDescent="0.2">
      <c r="A39" s="35" t="s">
        <v>456</v>
      </c>
      <c r="B39" s="27"/>
      <c r="C39" s="33">
        <v>40102010201</v>
      </c>
      <c r="D39" s="34" t="s">
        <v>30</v>
      </c>
      <c r="E39" s="34">
        <v>2</v>
      </c>
      <c r="F39" s="33">
        <v>401020102</v>
      </c>
      <c r="H39" s="26" t="s">
        <v>212</v>
      </c>
      <c r="I39" s="24" t="s">
        <v>192</v>
      </c>
    </row>
    <row r="40" spans="1:11" x14ac:dyDescent="0.2">
      <c r="A40" s="35" t="s">
        <v>457</v>
      </c>
      <c r="B40" s="27"/>
      <c r="C40" s="33">
        <f>C39+1</f>
        <v>40102010202</v>
      </c>
      <c r="D40" s="34" t="s">
        <v>30</v>
      </c>
      <c r="E40" s="34">
        <v>2</v>
      </c>
      <c r="F40" s="33">
        <v>401020102</v>
      </c>
      <c r="H40" s="26" t="s">
        <v>213</v>
      </c>
      <c r="I40" s="24" t="s">
        <v>193</v>
      </c>
    </row>
    <row r="41" spans="1:11" x14ac:dyDescent="0.2">
      <c r="A41" s="35" t="s">
        <v>458</v>
      </c>
      <c r="B41" s="27"/>
      <c r="C41" s="33">
        <f t="shared" si="3"/>
        <v>40102010203</v>
      </c>
      <c r="D41" s="34" t="s">
        <v>30</v>
      </c>
      <c r="E41" s="34">
        <v>2</v>
      </c>
      <c r="F41" s="33">
        <v>401020102</v>
      </c>
      <c r="H41" s="26" t="s">
        <v>214</v>
      </c>
      <c r="I41" s="24" t="s">
        <v>194</v>
      </c>
    </row>
    <row r="42" spans="1:11" x14ac:dyDescent="0.2">
      <c r="A42" s="35" t="s">
        <v>459</v>
      </c>
      <c r="B42" s="27"/>
      <c r="C42" s="33">
        <f t="shared" si="3"/>
        <v>40102010204</v>
      </c>
      <c r="D42" s="34" t="s">
        <v>30</v>
      </c>
      <c r="E42" s="34">
        <v>2</v>
      </c>
      <c r="F42" s="33">
        <v>401020102</v>
      </c>
      <c r="H42" s="26" t="s">
        <v>215</v>
      </c>
      <c r="I42" s="24" t="s">
        <v>195</v>
      </c>
    </row>
    <row r="43" spans="1:11" x14ac:dyDescent="0.2">
      <c r="A43" s="35" t="s">
        <v>460</v>
      </c>
      <c r="B43" s="27"/>
      <c r="C43" s="33">
        <v>401020103</v>
      </c>
      <c r="D43" s="34" t="s">
        <v>30</v>
      </c>
      <c r="E43" s="34">
        <v>1</v>
      </c>
      <c r="F43" s="33">
        <v>4010201</v>
      </c>
      <c r="H43" s="26" t="s">
        <v>216</v>
      </c>
      <c r="I43" s="24" t="s">
        <v>196</v>
      </c>
    </row>
    <row r="44" spans="1:11" x14ac:dyDescent="0.2">
      <c r="A44" s="35" t="s">
        <v>461</v>
      </c>
      <c r="B44" s="27"/>
      <c r="C44" s="33">
        <f t="shared" si="3"/>
        <v>401020104</v>
      </c>
      <c r="D44" s="34" t="s">
        <v>30</v>
      </c>
      <c r="E44" s="34">
        <v>1</v>
      </c>
      <c r="F44" s="33">
        <v>4010201</v>
      </c>
      <c r="H44" s="26" t="s">
        <v>217</v>
      </c>
      <c r="I44" s="24" t="s">
        <v>197</v>
      </c>
    </row>
    <row r="45" spans="1:11" x14ac:dyDescent="0.2">
      <c r="A45" s="31" t="s">
        <v>436</v>
      </c>
      <c r="B45" s="27"/>
      <c r="C45" s="37">
        <v>4010202</v>
      </c>
      <c r="D45" s="34" t="s">
        <v>29</v>
      </c>
      <c r="E45" s="34">
        <v>1</v>
      </c>
      <c r="F45" s="37">
        <v>40102</v>
      </c>
      <c r="H45" s="26" t="s">
        <v>218</v>
      </c>
      <c r="I45" s="24" t="s">
        <v>198</v>
      </c>
    </row>
    <row r="46" spans="1:11" x14ac:dyDescent="0.2">
      <c r="A46" s="31" t="s">
        <v>437</v>
      </c>
      <c r="B46" s="27"/>
      <c r="C46" s="37">
        <v>401020201</v>
      </c>
      <c r="D46" s="34" t="s">
        <v>29</v>
      </c>
      <c r="E46" s="34">
        <v>1</v>
      </c>
      <c r="F46" s="37">
        <v>4010202</v>
      </c>
      <c r="H46" s="26" t="s">
        <v>219</v>
      </c>
      <c r="I46" s="24" t="s">
        <v>199</v>
      </c>
    </row>
    <row r="47" spans="1:11" x14ac:dyDescent="0.2">
      <c r="A47" s="35" t="s">
        <v>438</v>
      </c>
      <c r="B47" s="27"/>
      <c r="C47" s="33">
        <v>40102020101</v>
      </c>
      <c r="D47" s="34" t="s">
        <v>30</v>
      </c>
      <c r="E47" s="34">
        <v>2</v>
      </c>
      <c r="F47" s="33">
        <v>4010202</v>
      </c>
      <c r="H47" s="26" t="s">
        <v>219</v>
      </c>
      <c r="I47" s="24" t="s">
        <v>199</v>
      </c>
    </row>
    <row r="48" spans="1:11" x14ac:dyDescent="0.2">
      <c r="A48" s="35" t="s">
        <v>439</v>
      </c>
      <c r="B48" s="27"/>
      <c r="C48" s="33">
        <f>C47+1</f>
        <v>40102020102</v>
      </c>
      <c r="D48" s="34" t="s">
        <v>30</v>
      </c>
      <c r="E48" s="34">
        <v>2</v>
      </c>
      <c r="F48" s="33">
        <v>4010202</v>
      </c>
      <c r="H48" s="36" t="s">
        <v>220</v>
      </c>
      <c r="I48" s="32" t="s">
        <v>55</v>
      </c>
      <c r="K48" s="36" t="s">
        <v>225</v>
      </c>
    </row>
    <row r="49" spans="1:11" x14ac:dyDescent="0.2">
      <c r="A49" s="35" t="s">
        <v>440</v>
      </c>
      <c r="B49" s="27"/>
      <c r="C49" s="33">
        <f t="shared" ref="C49:C57" si="4">C48+1</f>
        <v>40102020103</v>
      </c>
      <c r="D49" s="34" t="s">
        <v>30</v>
      </c>
      <c r="E49" s="34">
        <v>2</v>
      </c>
      <c r="F49" s="33">
        <v>4010202</v>
      </c>
    </row>
    <row r="50" spans="1:11" x14ac:dyDescent="0.2">
      <c r="A50" s="35" t="s">
        <v>441</v>
      </c>
      <c r="B50" s="27"/>
      <c r="C50" s="33">
        <f t="shared" si="4"/>
        <v>40102020104</v>
      </c>
      <c r="D50" s="34" t="s">
        <v>30</v>
      </c>
      <c r="E50" s="34">
        <v>2</v>
      </c>
      <c r="F50" s="33">
        <v>4010202</v>
      </c>
    </row>
    <row r="51" spans="1:11" s="32" customFormat="1" x14ac:dyDescent="0.2">
      <c r="A51" s="31" t="s">
        <v>442</v>
      </c>
      <c r="B51" s="66"/>
      <c r="C51" s="37">
        <v>401020202</v>
      </c>
      <c r="D51" s="69" t="s">
        <v>29</v>
      </c>
      <c r="E51" s="69">
        <v>1</v>
      </c>
      <c r="F51" s="37">
        <v>4010202</v>
      </c>
      <c r="G51" s="71"/>
      <c r="H51" s="36"/>
      <c r="K51" s="36"/>
    </row>
    <row r="52" spans="1:11" x14ac:dyDescent="0.2">
      <c r="A52" s="35" t="s">
        <v>443</v>
      </c>
      <c r="B52" s="27"/>
      <c r="C52" s="33">
        <v>40102020201</v>
      </c>
      <c r="D52" s="34" t="s">
        <v>30</v>
      </c>
      <c r="E52" s="34">
        <v>2</v>
      </c>
      <c r="F52" s="33">
        <v>401020202</v>
      </c>
    </row>
    <row r="53" spans="1:11" x14ac:dyDescent="0.2">
      <c r="A53" s="35" t="s">
        <v>444</v>
      </c>
      <c r="B53" s="27"/>
      <c r="C53" s="33">
        <f t="shared" si="4"/>
        <v>40102020202</v>
      </c>
      <c r="D53" s="34" t="s">
        <v>30</v>
      </c>
      <c r="E53" s="34">
        <v>2</v>
      </c>
      <c r="F53" s="33">
        <v>401020202</v>
      </c>
    </row>
    <row r="54" spans="1:11" x14ac:dyDescent="0.2">
      <c r="A54" s="35" t="s">
        <v>445</v>
      </c>
      <c r="B54" s="27"/>
      <c r="C54" s="33">
        <f t="shared" si="4"/>
        <v>40102020203</v>
      </c>
      <c r="D54" s="34" t="s">
        <v>30</v>
      </c>
      <c r="E54" s="34">
        <v>2</v>
      </c>
      <c r="F54" s="33">
        <v>401020202</v>
      </c>
    </row>
    <row r="55" spans="1:11" x14ac:dyDescent="0.2">
      <c r="A55" s="35" t="s">
        <v>446</v>
      </c>
      <c r="B55" s="27"/>
      <c r="C55" s="33">
        <f t="shared" si="4"/>
        <v>40102020204</v>
      </c>
      <c r="D55" s="34" t="s">
        <v>30</v>
      </c>
      <c r="E55" s="34">
        <v>2</v>
      </c>
      <c r="F55" s="33">
        <v>401020202</v>
      </c>
    </row>
    <row r="56" spans="1:11" x14ac:dyDescent="0.2">
      <c r="A56" s="35" t="s">
        <v>447</v>
      </c>
      <c r="B56" s="27"/>
      <c r="C56" s="37">
        <v>401020203</v>
      </c>
      <c r="D56" s="34" t="s">
        <v>30</v>
      </c>
      <c r="E56" s="34">
        <v>2</v>
      </c>
      <c r="F56" s="33">
        <v>4010202</v>
      </c>
    </row>
    <row r="57" spans="1:11" x14ac:dyDescent="0.2">
      <c r="A57" s="35" t="s">
        <v>448</v>
      </c>
      <c r="B57" s="27"/>
      <c r="C57" s="37">
        <f t="shared" si="4"/>
        <v>401020204</v>
      </c>
      <c r="D57" s="34" t="s">
        <v>30</v>
      </c>
      <c r="E57" s="34">
        <v>2</v>
      </c>
      <c r="F57" s="33">
        <v>4010202</v>
      </c>
    </row>
    <row r="58" spans="1:11" x14ac:dyDescent="0.2">
      <c r="A58" s="31" t="s">
        <v>143</v>
      </c>
      <c r="B58" s="27"/>
      <c r="C58" s="37">
        <v>402</v>
      </c>
      <c r="D58" s="34" t="s">
        <v>29</v>
      </c>
      <c r="E58" s="34">
        <v>1</v>
      </c>
      <c r="F58" s="37">
        <v>4</v>
      </c>
    </row>
    <row r="59" spans="1:11" x14ac:dyDescent="0.2">
      <c r="A59" s="31" t="s">
        <v>321</v>
      </c>
      <c r="B59" s="27"/>
      <c r="C59" s="37">
        <v>40201</v>
      </c>
      <c r="D59" s="34" t="s">
        <v>29</v>
      </c>
      <c r="E59" s="34">
        <v>1</v>
      </c>
      <c r="F59" s="37">
        <v>402</v>
      </c>
    </row>
    <row r="60" spans="1:11" x14ac:dyDescent="0.2">
      <c r="A60" s="35" t="s">
        <v>313</v>
      </c>
      <c r="B60" s="27"/>
      <c r="C60" s="33">
        <v>4020101</v>
      </c>
      <c r="D60" s="34" t="s">
        <v>30</v>
      </c>
      <c r="E60" s="34">
        <v>2</v>
      </c>
      <c r="F60" s="33">
        <v>40201</v>
      </c>
    </row>
    <row r="61" spans="1:11" x14ac:dyDescent="0.2">
      <c r="A61" s="35" t="s">
        <v>314</v>
      </c>
      <c r="B61" s="27"/>
      <c r="C61" s="33">
        <f>C60+1</f>
        <v>4020102</v>
      </c>
      <c r="D61" s="34" t="s">
        <v>30</v>
      </c>
      <c r="E61" s="34">
        <v>2</v>
      </c>
      <c r="F61" s="33">
        <v>40201</v>
      </c>
    </row>
    <row r="62" spans="1:11" x14ac:dyDescent="0.2">
      <c r="A62" s="35" t="s">
        <v>315</v>
      </c>
      <c r="B62" s="27"/>
      <c r="C62" s="33">
        <f t="shared" ref="C62:C68" si="5">C61+1</f>
        <v>4020103</v>
      </c>
      <c r="D62" s="34" t="s">
        <v>30</v>
      </c>
      <c r="E62" s="34">
        <v>2</v>
      </c>
      <c r="F62" s="33">
        <v>40201</v>
      </c>
    </row>
    <row r="63" spans="1:11" x14ac:dyDescent="0.2">
      <c r="A63" s="35" t="s">
        <v>316</v>
      </c>
      <c r="B63" s="27"/>
      <c r="C63" s="33">
        <f t="shared" si="5"/>
        <v>4020104</v>
      </c>
      <c r="D63" s="34" t="s">
        <v>30</v>
      </c>
      <c r="E63" s="34">
        <v>2</v>
      </c>
      <c r="F63" s="33">
        <v>40201</v>
      </c>
    </row>
    <row r="64" spans="1:11" x14ac:dyDescent="0.2">
      <c r="A64" s="31" t="s">
        <v>322</v>
      </c>
      <c r="B64" s="27"/>
      <c r="C64" s="37">
        <v>40202</v>
      </c>
      <c r="D64" s="34" t="s">
        <v>29</v>
      </c>
      <c r="E64" s="34">
        <v>1</v>
      </c>
      <c r="F64" s="37">
        <v>402</v>
      </c>
    </row>
    <row r="65" spans="1:6" x14ac:dyDescent="0.2">
      <c r="A65" s="35" t="s">
        <v>317</v>
      </c>
      <c r="B65" s="27"/>
      <c r="C65" s="33">
        <v>4020201</v>
      </c>
      <c r="D65" s="34" t="s">
        <v>30</v>
      </c>
      <c r="E65" s="34">
        <v>2</v>
      </c>
      <c r="F65" s="33">
        <v>40202</v>
      </c>
    </row>
    <row r="66" spans="1:6" x14ac:dyDescent="0.2">
      <c r="A66" s="35" t="s">
        <v>318</v>
      </c>
      <c r="B66" s="27"/>
      <c r="C66" s="33">
        <f t="shared" si="5"/>
        <v>4020202</v>
      </c>
      <c r="D66" s="34" t="s">
        <v>30</v>
      </c>
      <c r="E66" s="34">
        <v>2</v>
      </c>
      <c r="F66" s="33">
        <v>40202</v>
      </c>
    </row>
    <row r="67" spans="1:6" x14ac:dyDescent="0.2">
      <c r="A67" s="35" t="s">
        <v>319</v>
      </c>
      <c r="B67" s="27"/>
      <c r="C67" s="33">
        <f t="shared" si="5"/>
        <v>4020203</v>
      </c>
      <c r="D67" s="34" t="s">
        <v>30</v>
      </c>
      <c r="E67" s="34">
        <v>2</v>
      </c>
      <c r="F67" s="33">
        <v>40202</v>
      </c>
    </row>
    <row r="68" spans="1:6" x14ac:dyDescent="0.2">
      <c r="A68" s="35" t="s">
        <v>320</v>
      </c>
      <c r="B68" s="27"/>
      <c r="C68" s="33">
        <f t="shared" si="5"/>
        <v>4020204</v>
      </c>
      <c r="D68" s="34" t="s">
        <v>30</v>
      </c>
      <c r="E68" s="34">
        <v>2</v>
      </c>
      <c r="F68" s="33">
        <v>40202</v>
      </c>
    </row>
    <row r="69" spans="1:6" x14ac:dyDescent="0.2">
      <c r="A69" s="31" t="s">
        <v>111</v>
      </c>
      <c r="B69" s="27"/>
      <c r="C69" s="37">
        <v>40203</v>
      </c>
      <c r="D69" s="34" t="s">
        <v>29</v>
      </c>
      <c r="E69" s="34">
        <v>1</v>
      </c>
      <c r="F69" s="37">
        <v>402</v>
      </c>
    </row>
    <row r="70" spans="1:6" x14ac:dyDescent="0.2">
      <c r="A70" s="35" t="s">
        <v>323</v>
      </c>
      <c r="B70" s="27"/>
      <c r="C70" s="33">
        <v>4020301</v>
      </c>
      <c r="D70" s="34" t="s">
        <v>30</v>
      </c>
      <c r="E70" s="34">
        <v>2</v>
      </c>
      <c r="F70" s="33">
        <v>40203</v>
      </c>
    </row>
    <row r="71" spans="1:6" x14ac:dyDescent="0.2">
      <c r="A71" s="35" t="s">
        <v>324</v>
      </c>
      <c r="B71" s="27"/>
      <c r="C71" s="33">
        <f>C70+1</f>
        <v>4020302</v>
      </c>
      <c r="D71" s="34" t="s">
        <v>30</v>
      </c>
      <c r="E71" s="34">
        <v>2</v>
      </c>
      <c r="F71" s="33">
        <v>40203</v>
      </c>
    </row>
    <row r="72" spans="1:6" x14ac:dyDescent="0.2">
      <c r="A72" s="35" t="s">
        <v>325</v>
      </c>
      <c r="B72" s="27"/>
      <c r="C72" s="33">
        <f t="shared" ref="C72:C73" si="6">C71+1</f>
        <v>4020303</v>
      </c>
      <c r="D72" s="34" t="s">
        <v>30</v>
      </c>
      <c r="E72" s="34">
        <v>2</v>
      </c>
      <c r="F72" s="33">
        <v>40203</v>
      </c>
    </row>
    <row r="73" spans="1:6" x14ac:dyDescent="0.2">
      <c r="A73" s="35" t="s">
        <v>326</v>
      </c>
      <c r="B73" s="27"/>
      <c r="C73" s="33">
        <f t="shared" si="6"/>
        <v>4020304</v>
      </c>
      <c r="D73" s="34" t="s">
        <v>30</v>
      </c>
      <c r="E73" s="34">
        <v>2</v>
      </c>
      <c r="F73" s="33">
        <v>40203</v>
      </c>
    </row>
    <row r="74" spans="1:6" x14ac:dyDescent="0.2">
      <c r="A74" s="31" t="s">
        <v>112</v>
      </c>
      <c r="B74" s="27"/>
      <c r="C74" s="37">
        <v>40204</v>
      </c>
      <c r="D74" s="34" t="s">
        <v>29</v>
      </c>
      <c r="E74" s="34">
        <v>1</v>
      </c>
      <c r="F74" s="37">
        <v>402</v>
      </c>
    </row>
    <row r="75" spans="1:6" x14ac:dyDescent="0.2">
      <c r="A75" s="35" t="s">
        <v>327</v>
      </c>
      <c r="B75" s="27"/>
      <c r="C75" s="33">
        <v>4020401</v>
      </c>
      <c r="D75" s="34" t="s">
        <v>30</v>
      </c>
      <c r="E75" s="34">
        <v>2</v>
      </c>
      <c r="F75" s="33">
        <v>40204</v>
      </c>
    </row>
    <row r="76" spans="1:6" x14ac:dyDescent="0.2">
      <c r="A76" s="35" t="s">
        <v>328</v>
      </c>
      <c r="B76" s="27"/>
      <c r="C76" s="33">
        <f>C75+1</f>
        <v>4020402</v>
      </c>
      <c r="D76" s="34" t="s">
        <v>30</v>
      </c>
      <c r="E76" s="34">
        <v>2</v>
      </c>
      <c r="F76" s="33">
        <v>40204</v>
      </c>
    </row>
    <row r="77" spans="1:6" x14ac:dyDescent="0.2">
      <c r="A77" s="35" t="s">
        <v>329</v>
      </c>
      <c r="B77" s="27"/>
      <c r="C77" s="33">
        <f t="shared" ref="C77:C78" si="7">C76+1</f>
        <v>4020403</v>
      </c>
      <c r="D77" s="34" t="s">
        <v>30</v>
      </c>
      <c r="E77" s="34">
        <v>2</v>
      </c>
      <c r="F77" s="33">
        <v>40204</v>
      </c>
    </row>
    <row r="78" spans="1:6" x14ac:dyDescent="0.2">
      <c r="A78" s="35" t="s">
        <v>330</v>
      </c>
      <c r="B78" s="27"/>
      <c r="C78" s="33">
        <f t="shared" si="7"/>
        <v>4020404</v>
      </c>
      <c r="D78" s="34" t="s">
        <v>30</v>
      </c>
      <c r="E78" s="34">
        <v>2</v>
      </c>
      <c r="F78" s="33">
        <v>40204</v>
      </c>
    </row>
    <row r="79" spans="1:6" x14ac:dyDescent="0.2">
      <c r="A79" s="35" t="s">
        <v>113</v>
      </c>
      <c r="B79" s="27"/>
      <c r="C79" s="33">
        <f>C74+1</f>
        <v>40205</v>
      </c>
      <c r="D79" s="34" t="s">
        <v>30</v>
      </c>
      <c r="E79" s="34">
        <v>1</v>
      </c>
      <c r="F79" s="37">
        <v>402</v>
      </c>
    </row>
    <row r="80" spans="1:6" x14ac:dyDescent="0.2">
      <c r="A80" s="31" t="s">
        <v>144</v>
      </c>
      <c r="B80" s="27"/>
      <c r="C80" s="37">
        <v>403</v>
      </c>
      <c r="D80" s="34" t="s">
        <v>29</v>
      </c>
      <c r="E80" s="34">
        <v>1</v>
      </c>
      <c r="F80" s="33">
        <v>4</v>
      </c>
    </row>
    <row r="81" spans="1:6" x14ac:dyDescent="0.2">
      <c r="A81" s="31" t="s">
        <v>424</v>
      </c>
      <c r="B81" s="27"/>
      <c r="C81" s="37">
        <v>404</v>
      </c>
      <c r="D81" s="34" t="s">
        <v>29</v>
      </c>
      <c r="E81" s="34">
        <v>1</v>
      </c>
      <c r="F81" s="33">
        <v>4</v>
      </c>
    </row>
    <row r="82" spans="1:6" x14ac:dyDescent="0.2">
      <c r="A82" s="31" t="s">
        <v>425</v>
      </c>
      <c r="B82" s="27"/>
      <c r="C82" s="37">
        <f>40401</f>
        <v>40401</v>
      </c>
      <c r="D82" s="34" t="s">
        <v>29</v>
      </c>
      <c r="E82" s="34">
        <v>1</v>
      </c>
      <c r="F82" s="37">
        <v>404</v>
      </c>
    </row>
    <row r="83" spans="1:6" x14ac:dyDescent="0.2">
      <c r="A83" s="35" t="s">
        <v>426</v>
      </c>
      <c r="B83" s="27"/>
      <c r="C83" s="33">
        <f>4040101</f>
        <v>4040101</v>
      </c>
      <c r="D83" s="34" t="s">
        <v>30</v>
      </c>
      <c r="E83" s="34">
        <v>2</v>
      </c>
      <c r="F83" s="33">
        <f>40401</f>
        <v>40401</v>
      </c>
    </row>
    <row r="84" spans="1:6" x14ac:dyDescent="0.2">
      <c r="A84" s="35" t="s">
        <v>427</v>
      </c>
      <c r="B84" s="27"/>
      <c r="C84" s="33">
        <f>C83+1</f>
        <v>4040102</v>
      </c>
      <c r="D84" s="34" t="s">
        <v>30</v>
      </c>
      <c r="E84" s="34">
        <v>2</v>
      </c>
      <c r="F84" s="33">
        <f>40401</f>
        <v>40401</v>
      </c>
    </row>
    <row r="85" spans="1:6" x14ac:dyDescent="0.2">
      <c r="A85" s="35" t="s">
        <v>428</v>
      </c>
      <c r="B85" s="27"/>
      <c r="C85" s="33">
        <f t="shared" ref="C85:C86" si="8">C84+1</f>
        <v>4040103</v>
      </c>
      <c r="D85" s="34" t="s">
        <v>30</v>
      </c>
      <c r="E85" s="34">
        <v>2</v>
      </c>
      <c r="F85" s="33">
        <f>40401</f>
        <v>40401</v>
      </c>
    </row>
    <row r="86" spans="1:6" x14ac:dyDescent="0.2">
      <c r="A86" s="35" t="s">
        <v>429</v>
      </c>
      <c r="B86" s="27"/>
      <c r="C86" s="33">
        <f t="shared" si="8"/>
        <v>4040104</v>
      </c>
      <c r="D86" s="34" t="s">
        <v>30</v>
      </c>
      <c r="E86" s="34">
        <v>2</v>
      </c>
      <c r="F86" s="33">
        <f>40401</f>
        <v>40401</v>
      </c>
    </row>
    <row r="87" spans="1:6" x14ac:dyDescent="0.2">
      <c r="A87" s="31" t="s">
        <v>430</v>
      </c>
      <c r="B87" s="27"/>
      <c r="C87" s="37">
        <f>40402</f>
        <v>40402</v>
      </c>
      <c r="D87" s="34" t="s">
        <v>29</v>
      </c>
      <c r="E87" s="34">
        <v>1</v>
      </c>
      <c r="F87" s="37">
        <v>404</v>
      </c>
    </row>
    <row r="88" spans="1:6" x14ac:dyDescent="0.2">
      <c r="A88" s="35" t="s">
        <v>431</v>
      </c>
      <c r="B88" s="27"/>
      <c r="C88" s="33">
        <f>4040201</f>
        <v>4040201</v>
      </c>
      <c r="D88" s="34" t="s">
        <v>30</v>
      </c>
      <c r="E88" s="34">
        <v>2</v>
      </c>
      <c r="F88" s="33">
        <f>40402</f>
        <v>40402</v>
      </c>
    </row>
    <row r="89" spans="1:6" x14ac:dyDescent="0.2">
      <c r="A89" s="35" t="s">
        <v>432</v>
      </c>
      <c r="B89" s="27"/>
      <c r="C89" s="33">
        <f>C88+1</f>
        <v>4040202</v>
      </c>
      <c r="D89" s="34" t="s">
        <v>30</v>
      </c>
      <c r="E89" s="34">
        <v>2</v>
      </c>
      <c r="F89" s="33">
        <f>40402</f>
        <v>40402</v>
      </c>
    </row>
    <row r="90" spans="1:6" x14ac:dyDescent="0.2">
      <c r="A90" s="35" t="s">
        <v>433</v>
      </c>
      <c r="B90" s="27"/>
      <c r="C90" s="33">
        <f t="shared" ref="C90:C91" si="9">C89+1</f>
        <v>4040203</v>
      </c>
      <c r="D90" s="34" t="s">
        <v>30</v>
      </c>
      <c r="E90" s="34">
        <v>2</v>
      </c>
      <c r="F90" s="33">
        <f>40402</f>
        <v>40402</v>
      </c>
    </row>
    <row r="91" spans="1:6" x14ac:dyDescent="0.2">
      <c r="A91" s="35" t="s">
        <v>434</v>
      </c>
      <c r="B91" s="27"/>
      <c r="C91" s="33">
        <f t="shared" si="9"/>
        <v>4040204</v>
      </c>
      <c r="D91" s="34" t="s">
        <v>30</v>
      </c>
      <c r="E91" s="34">
        <v>2</v>
      </c>
      <c r="F91" s="33">
        <f>40402</f>
        <v>40402</v>
      </c>
    </row>
    <row r="92" spans="1:6" x14ac:dyDescent="0.2">
      <c r="A92" s="35" t="s">
        <v>435</v>
      </c>
      <c r="B92" s="27"/>
      <c r="C92" s="37">
        <f>40403</f>
        <v>40403</v>
      </c>
      <c r="D92" s="34" t="s">
        <v>30</v>
      </c>
      <c r="E92" s="34">
        <v>1</v>
      </c>
      <c r="F92" s="37">
        <v>404</v>
      </c>
    </row>
    <row r="93" spans="1:6" x14ac:dyDescent="0.2">
      <c r="A93" s="31" t="s">
        <v>412</v>
      </c>
      <c r="B93" s="27"/>
      <c r="C93" s="37">
        <f>40404</f>
        <v>40404</v>
      </c>
      <c r="D93" s="34" t="s">
        <v>29</v>
      </c>
      <c r="E93" s="34">
        <v>1</v>
      </c>
      <c r="F93" s="37">
        <v>404</v>
      </c>
    </row>
    <row r="94" spans="1:6" x14ac:dyDescent="0.2">
      <c r="A94" s="31" t="s">
        <v>413</v>
      </c>
      <c r="B94" s="27"/>
      <c r="C94" s="37">
        <f>4040401</f>
        <v>4040401</v>
      </c>
      <c r="D94" s="34" t="s">
        <v>29</v>
      </c>
      <c r="E94" s="34">
        <v>1</v>
      </c>
      <c r="F94" s="37">
        <f>40404</f>
        <v>40404</v>
      </c>
    </row>
    <row r="95" spans="1:6" x14ac:dyDescent="0.2">
      <c r="A95" s="35" t="s">
        <v>414</v>
      </c>
      <c r="B95" s="27"/>
      <c r="C95" s="33">
        <f>404040101</f>
        <v>404040101</v>
      </c>
      <c r="D95" s="34" t="s">
        <v>30</v>
      </c>
      <c r="E95" s="34">
        <v>2</v>
      </c>
      <c r="F95" s="33">
        <f t="shared" ref="F95:F98" si="10">4040401</f>
        <v>4040401</v>
      </c>
    </row>
    <row r="96" spans="1:6" x14ac:dyDescent="0.2">
      <c r="A96" s="35" t="s">
        <v>415</v>
      </c>
      <c r="B96" s="27"/>
      <c r="C96" s="33">
        <f>C95+1</f>
        <v>404040102</v>
      </c>
      <c r="D96" s="34" t="s">
        <v>30</v>
      </c>
      <c r="E96" s="34">
        <v>2</v>
      </c>
      <c r="F96" s="33">
        <f t="shared" si="10"/>
        <v>4040401</v>
      </c>
    </row>
    <row r="97" spans="1:6" x14ac:dyDescent="0.2">
      <c r="A97" s="35" t="s">
        <v>416</v>
      </c>
      <c r="B97" s="27"/>
      <c r="C97" s="33">
        <f t="shared" ref="C97:C98" si="11">C96+1</f>
        <v>404040103</v>
      </c>
      <c r="D97" s="34" t="s">
        <v>30</v>
      </c>
      <c r="E97" s="34">
        <v>2</v>
      </c>
      <c r="F97" s="33">
        <f t="shared" si="10"/>
        <v>4040401</v>
      </c>
    </row>
    <row r="98" spans="1:6" x14ac:dyDescent="0.2">
      <c r="A98" s="35" t="s">
        <v>417</v>
      </c>
      <c r="B98" s="27"/>
      <c r="C98" s="33">
        <f t="shared" si="11"/>
        <v>404040104</v>
      </c>
      <c r="D98" s="34" t="s">
        <v>30</v>
      </c>
      <c r="E98" s="34">
        <v>2</v>
      </c>
      <c r="F98" s="33">
        <f t="shared" si="10"/>
        <v>4040401</v>
      </c>
    </row>
    <row r="99" spans="1:6" x14ac:dyDescent="0.2">
      <c r="A99" s="31" t="s">
        <v>418</v>
      </c>
      <c r="B99" s="27"/>
      <c r="C99" s="37">
        <f>4040402</f>
        <v>4040402</v>
      </c>
      <c r="D99" s="34" t="s">
        <v>29</v>
      </c>
      <c r="E99" s="34">
        <v>1</v>
      </c>
      <c r="F99" s="37">
        <f>40404</f>
        <v>40404</v>
      </c>
    </row>
    <row r="100" spans="1:6" x14ac:dyDescent="0.2">
      <c r="A100" s="35" t="s">
        <v>419</v>
      </c>
      <c r="B100" s="27"/>
      <c r="C100" s="33">
        <f>404040201</f>
        <v>404040201</v>
      </c>
      <c r="D100" s="34" t="s">
        <v>30</v>
      </c>
      <c r="E100" s="34">
        <v>2</v>
      </c>
      <c r="F100" s="33">
        <f t="shared" ref="F100:F103" si="12">4040402</f>
        <v>4040402</v>
      </c>
    </row>
    <row r="101" spans="1:6" x14ac:dyDescent="0.2">
      <c r="A101" s="35" t="s">
        <v>420</v>
      </c>
      <c r="B101" s="27"/>
      <c r="C101" s="33">
        <f>C100+1</f>
        <v>404040202</v>
      </c>
      <c r="D101" s="34" t="s">
        <v>30</v>
      </c>
      <c r="E101" s="34">
        <v>2</v>
      </c>
      <c r="F101" s="33">
        <f t="shared" si="12"/>
        <v>4040402</v>
      </c>
    </row>
    <row r="102" spans="1:6" x14ac:dyDescent="0.2">
      <c r="A102" s="35" t="s">
        <v>421</v>
      </c>
      <c r="B102" s="27"/>
      <c r="C102" s="33">
        <f t="shared" ref="C102:C103" si="13">C101+1</f>
        <v>404040203</v>
      </c>
      <c r="D102" s="34" t="s">
        <v>30</v>
      </c>
      <c r="E102" s="34">
        <v>2</v>
      </c>
      <c r="F102" s="33">
        <f t="shared" si="12"/>
        <v>4040402</v>
      </c>
    </row>
    <row r="103" spans="1:6" x14ac:dyDescent="0.2">
      <c r="A103" s="35" t="s">
        <v>422</v>
      </c>
      <c r="B103" s="27"/>
      <c r="C103" s="33">
        <f t="shared" si="13"/>
        <v>404040204</v>
      </c>
      <c r="D103" s="34" t="s">
        <v>30</v>
      </c>
      <c r="E103" s="34">
        <v>2</v>
      </c>
      <c r="F103" s="33">
        <f t="shared" si="12"/>
        <v>4040402</v>
      </c>
    </row>
    <row r="104" spans="1:6" x14ac:dyDescent="0.2">
      <c r="A104" s="35" t="s">
        <v>423</v>
      </c>
      <c r="B104" s="27"/>
      <c r="C104" s="37">
        <f>4040403</f>
        <v>4040403</v>
      </c>
      <c r="D104" s="34" t="s">
        <v>30</v>
      </c>
      <c r="E104" s="34">
        <v>1</v>
      </c>
      <c r="F104" s="37">
        <f>40404</f>
        <v>40404</v>
      </c>
    </row>
    <row r="105" spans="1:6" x14ac:dyDescent="0.2">
      <c r="A105" s="31" t="s">
        <v>405</v>
      </c>
      <c r="B105" s="27"/>
      <c r="C105" s="37">
        <v>405</v>
      </c>
      <c r="D105" s="69" t="s">
        <v>29</v>
      </c>
      <c r="E105" s="69">
        <v>1</v>
      </c>
      <c r="F105" s="37">
        <v>4</v>
      </c>
    </row>
    <row r="106" spans="1:6" x14ac:dyDescent="0.2">
      <c r="A106" s="35" t="s">
        <v>397</v>
      </c>
      <c r="B106" s="27"/>
      <c r="C106" s="33">
        <v>40501</v>
      </c>
      <c r="D106" s="34" t="s">
        <v>30</v>
      </c>
      <c r="E106" s="34">
        <v>2</v>
      </c>
      <c r="F106" s="33">
        <v>405</v>
      </c>
    </row>
    <row r="107" spans="1:6" x14ac:dyDescent="0.2">
      <c r="A107" s="35" t="s">
        <v>398</v>
      </c>
      <c r="B107" s="27"/>
      <c r="C107" s="33">
        <f>C106+1</f>
        <v>40502</v>
      </c>
      <c r="D107" s="34" t="s">
        <v>30</v>
      </c>
      <c r="E107" s="34">
        <v>2</v>
      </c>
      <c r="F107" s="33">
        <v>405</v>
      </c>
    </row>
    <row r="108" spans="1:6" x14ac:dyDescent="0.2">
      <c r="A108" s="35" t="s">
        <v>399</v>
      </c>
      <c r="B108" s="27"/>
      <c r="C108" s="33">
        <f t="shared" ref="C108:C109" si="14">C107+1</f>
        <v>40503</v>
      </c>
      <c r="D108" s="34" t="s">
        <v>30</v>
      </c>
      <c r="E108" s="34">
        <v>2</v>
      </c>
      <c r="F108" s="33">
        <v>405</v>
      </c>
    </row>
    <row r="109" spans="1:6" x14ac:dyDescent="0.2">
      <c r="A109" s="35" t="s">
        <v>411</v>
      </c>
      <c r="B109" s="27"/>
      <c r="C109" s="33">
        <f t="shared" si="14"/>
        <v>40504</v>
      </c>
      <c r="D109" s="34" t="s">
        <v>30</v>
      </c>
      <c r="E109" s="34">
        <v>2</v>
      </c>
      <c r="F109" s="33">
        <v>405</v>
      </c>
    </row>
    <row r="110" spans="1:6" x14ac:dyDescent="0.2">
      <c r="A110" s="31" t="s">
        <v>406</v>
      </c>
      <c r="B110" s="27"/>
      <c r="C110" s="33">
        <v>406</v>
      </c>
      <c r="D110" s="69" t="s">
        <v>29</v>
      </c>
      <c r="E110" s="69">
        <v>1</v>
      </c>
      <c r="F110" s="37">
        <v>4</v>
      </c>
    </row>
    <row r="111" spans="1:6" x14ac:dyDescent="0.2">
      <c r="A111" s="35" t="s">
        <v>407</v>
      </c>
      <c r="B111" s="27"/>
      <c r="C111" s="33">
        <v>40601</v>
      </c>
      <c r="D111" s="34" t="s">
        <v>30</v>
      </c>
      <c r="E111" s="34">
        <v>2</v>
      </c>
      <c r="F111" s="33">
        <v>406</v>
      </c>
    </row>
    <row r="112" spans="1:6" x14ac:dyDescent="0.2">
      <c r="A112" s="35" t="s">
        <v>408</v>
      </c>
      <c r="B112" s="27"/>
      <c r="C112" s="33">
        <f>C111+1</f>
        <v>40602</v>
      </c>
      <c r="D112" s="34" t="s">
        <v>30</v>
      </c>
      <c r="E112" s="34">
        <v>2</v>
      </c>
      <c r="F112" s="33">
        <v>406</v>
      </c>
    </row>
    <row r="113" spans="1:6" x14ac:dyDescent="0.2">
      <c r="A113" s="35" t="s">
        <v>409</v>
      </c>
      <c r="B113" s="27"/>
      <c r="C113" s="33">
        <f t="shared" ref="C113:C114" si="15">C112+1</f>
        <v>40603</v>
      </c>
      <c r="D113" s="34" t="s">
        <v>30</v>
      </c>
      <c r="E113" s="34">
        <v>2</v>
      </c>
      <c r="F113" s="33">
        <v>406</v>
      </c>
    </row>
    <row r="114" spans="1:6" x14ac:dyDescent="0.2">
      <c r="A114" s="35" t="s">
        <v>410</v>
      </c>
      <c r="B114" s="27"/>
      <c r="C114" s="33">
        <f t="shared" si="15"/>
        <v>40604</v>
      </c>
      <c r="D114" s="34" t="s">
        <v>30</v>
      </c>
      <c r="E114" s="34">
        <v>2</v>
      </c>
      <c r="F114" s="33">
        <v>406</v>
      </c>
    </row>
    <row r="115" spans="1:6" x14ac:dyDescent="0.2">
      <c r="A115" s="31" t="s">
        <v>400</v>
      </c>
      <c r="B115" s="27"/>
      <c r="C115" s="37">
        <v>407</v>
      </c>
      <c r="D115" s="69" t="s">
        <v>29</v>
      </c>
      <c r="E115" s="69">
        <v>1</v>
      </c>
      <c r="F115" s="37">
        <v>4</v>
      </c>
    </row>
    <row r="116" spans="1:6" x14ac:dyDescent="0.2">
      <c r="A116" s="35" t="s">
        <v>401</v>
      </c>
      <c r="B116" s="27"/>
      <c r="C116" s="33">
        <v>40701</v>
      </c>
      <c r="D116" s="34" t="s">
        <v>30</v>
      </c>
      <c r="E116" s="34">
        <v>2</v>
      </c>
      <c r="F116" s="33">
        <v>407</v>
      </c>
    </row>
    <row r="117" spans="1:6" x14ac:dyDescent="0.2">
      <c r="A117" s="35" t="s">
        <v>402</v>
      </c>
      <c r="B117" s="27"/>
      <c r="C117" s="33">
        <f>C116+1</f>
        <v>40702</v>
      </c>
      <c r="D117" s="34" t="s">
        <v>30</v>
      </c>
      <c r="E117" s="34">
        <v>2</v>
      </c>
      <c r="F117" s="33">
        <v>407</v>
      </c>
    </row>
    <row r="118" spans="1:6" x14ac:dyDescent="0.2">
      <c r="A118" s="35" t="s">
        <v>403</v>
      </c>
      <c r="B118" s="27"/>
      <c r="C118" s="33">
        <f t="shared" ref="C118:C119" si="16">C117+1</f>
        <v>40703</v>
      </c>
      <c r="D118" s="34" t="s">
        <v>30</v>
      </c>
      <c r="E118" s="34">
        <v>2</v>
      </c>
      <c r="F118" s="33">
        <v>407</v>
      </c>
    </row>
    <row r="119" spans="1:6" x14ac:dyDescent="0.2">
      <c r="A119" s="35" t="s">
        <v>404</v>
      </c>
      <c r="B119" s="27"/>
      <c r="C119" s="33">
        <f t="shared" si="16"/>
        <v>40704</v>
      </c>
      <c r="D119" s="34" t="s">
        <v>30</v>
      </c>
      <c r="E119" s="34">
        <v>2</v>
      </c>
      <c r="F119" s="33">
        <v>407</v>
      </c>
    </row>
    <row r="120" spans="1:6" x14ac:dyDescent="0.2">
      <c r="A120" s="31" t="s">
        <v>386</v>
      </c>
      <c r="B120" s="27"/>
      <c r="C120" s="37">
        <v>408</v>
      </c>
      <c r="D120" s="69" t="s">
        <v>29</v>
      </c>
      <c r="E120" s="69">
        <v>1</v>
      </c>
      <c r="F120" s="37">
        <v>4</v>
      </c>
    </row>
    <row r="121" spans="1:6" x14ac:dyDescent="0.2">
      <c r="A121" s="38" t="s">
        <v>387</v>
      </c>
      <c r="B121" s="27"/>
      <c r="C121" s="33">
        <v>40801</v>
      </c>
      <c r="D121" s="34" t="s">
        <v>30</v>
      </c>
      <c r="E121" s="34">
        <v>2</v>
      </c>
      <c r="F121" s="33">
        <v>408</v>
      </c>
    </row>
    <row r="122" spans="1:6" x14ac:dyDescent="0.2">
      <c r="A122" s="38" t="s">
        <v>388</v>
      </c>
      <c r="B122" s="27"/>
      <c r="C122" s="33">
        <f>C121+1</f>
        <v>40802</v>
      </c>
      <c r="D122" s="34" t="s">
        <v>30</v>
      </c>
      <c r="E122" s="34">
        <v>2</v>
      </c>
      <c r="F122" s="33">
        <v>408</v>
      </c>
    </row>
    <row r="123" spans="1:6" x14ac:dyDescent="0.2">
      <c r="A123" s="38" t="s">
        <v>389</v>
      </c>
      <c r="B123" s="27"/>
      <c r="C123" s="33">
        <f t="shared" ref="C123:C124" si="17">C122+1</f>
        <v>40803</v>
      </c>
      <c r="D123" s="34" t="s">
        <v>30</v>
      </c>
      <c r="E123" s="34">
        <v>2</v>
      </c>
      <c r="F123" s="33">
        <v>408</v>
      </c>
    </row>
    <row r="124" spans="1:6" x14ac:dyDescent="0.2">
      <c r="A124" s="38" t="s">
        <v>390</v>
      </c>
      <c r="B124" s="27"/>
      <c r="C124" s="33">
        <f t="shared" si="17"/>
        <v>40804</v>
      </c>
      <c r="D124" s="34" t="s">
        <v>30</v>
      </c>
      <c r="E124" s="34">
        <v>2</v>
      </c>
      <c r="F124" s="33">
        <v>408</v>
      </c>
    </row>
    <row r="125" spans="1:6" x14ac:dyDescent="0.2">
      <c r="A125" s="39" t="s">
        <v>391</v>
      </c>
      <c r="B125" s="27"/>
      <c r="C125" s="37">
        <v>409</v>
      </c>
      <c r="D125" s="69" t="s">
        <v>29</v>
      </c>
      <c r="E125" s="69">
        <v>1</v>
      </c>
      <c r="F125" s="37">
        <v>4</v>
      </c>
    </row>
    <row r="126" spans="1:6" x14ac:dyDescent="0.2">
      <c r="A126" s="35" t="s">
        <v>392</v>
      </c>
      <c r="B126" s="27"/>
      <c r="C126" s="33">
        <v>40901</v>
      </c>
      <c r="D126" s="34" t="s">
        <v>30</v>
      </c>
      <c r="E126" s="34">
        <v>2</v>
      </c>
      <c r="F126" s="33">
        <v>409</v>
      </c>
    </row>
    <row r="127" spans="1:6" x14ac:dyDescent="0.2">
      <c r="A127" s="35" t="s">
        <v>393</v>
      </c>
      <c r="B127" s="27"/>
      <c r="C127" s="33">
        <f>C126+1</f>
        <v>40902</v>
      </c>
      <c r="D127" s="34" t="s">
        <v>30</v>
      </c>
      <c r="E127" s="34">
        <v>2</v>
      </c>
      <c r="F127" s="33">
        <v>409</v>
      </c>
    </row>
    <row r="128" spans="1:6" x14ac:dyDescent="0.2">
      <c r="A128" s="38" t="s">
        <v>394</v>
      </c>
      <c r="B128" s="27"/>
      <c r="C128" s="33">
        <f t="shared" ref="C128:C129" si="18">C127+1</f>
        <v>40903</v>
      </c>
      <c r="D128" s="34" t="s">
        <v>30</v>
      </c>
      <c r="E128" s="34">
        <v>2</v>
      </c>
      <c r="F128" s="33">
        <v>409</v>
      </c>
    </row>
    <row r="129" spans="1:7" x14ac:dyDescent="0.2">
      <c r="A129" s="35" t="s">
        <v>395</v>
      </c>
      <c r="B129" s="27"/>
      <c r="C129" s="33">
        <f t="shared" si="18"/>
        <v>40904</v>
      </c>
      <c r="D129" s="34" t="s">
        <v>30</v>
      </c>
      <c r="E129" s="34">
        <v>2</v>
      </c>
      <c r="F129" s="33">
        <v>409</v>
      </c>
    </row>
    <row r="130" spans="1:7" x14ac:dyDescent="0.2">
      <c r="A130" s="35" t="s">
        <v>396</v>
      </c>
      <c r="B130" s="27"/>
      <c r="C130" s="33">
        <f>C129+1</f>
        <v>40905</v>
      </c>
      <c r="D130" s="34" t="s">
        <v>30</v>
      </c>
      <c r="E130" s="34">
        <v>2</v>
      </c>
      <c r="F130" s="33">
        <v>409</v>
      </c>
    </row>
    <row r="131" spans="1:7" x14ac:dyDescent="0.2">
      <c r="A131" s="31" t="s">
        <v>160</v>
      </c>
      <c r="B131" s="27"/>
      <c r="C131" s="37">
        <v>410</v>
      </c>
      <c r="D131" s="69" t="s">
        <v>29</v>
      </c>
      <c r="E131" s="69">
        <v>1</v>
      </c>
      <c r="F131" s="37">
        <v>4</v>
      </c>
    </row>
    <row r="132" spans="1:7" x14ac:dyDescent="0.2">
      <c r="A132" s="31" t="s">
        <v>58</v>
      </c>
      <c r="B132" s="27"/>
      <c r="C132" s="37">
        <v>5</v>
      </c>
      <c r="D132" s="34" t="s">
        <v>29</v>
      </c>
      <c r="E132" s="34">
        <v>1</v>
      </c>
      <c r="F132" s="33"/>
    </row>
    <row r="133" spans="1:7" x14ac:dyDescent="0.2">
      <c r="A133" s="31" t="s">
        <v>376</v>
      </c>
      <c r="B133" s="27"/>
      <c r="C133" s="37">
        <v>501</v>
      </c>
      <c r="D133" s="69" t="s">
        <v>29</v>
      </c>
      <c r="E133" s="69">
        <v>1</v>
      </c>
      <c r="F133" s="66">
        <v>5</v>
      </c>
      <c r="G133" s="24"/>
    </row>
    <row r="134" spans="1:7" x14ac:dyDescent="0.2">
      <c r="A134" s="35" t="s">
        <v>377</v>
      </c>
      <c r="B134" s="27"/>
      <c r="C134" s="33">
        <v>50101</v>
      </c>
      <c r="D134" s="34" t="s">
        <v>30</v>
      </c>
      <c r="E134" s="34">
        <v>2</v>
      </c>
      <c r="F134" s="33">
        <v>501</v>
      </c>
    </row>
    <row r="135" spans="1:7" x14ac:dyDescent="0.2">
      <c r="A135" s="35" t="s">
        <v>378</v>
      </c>
      <c r="B135" s="27"/>
      <c r="C135" s="33">
        <f>C134+1</f>
        <v>50102</v>
      </c>
      <c r="D135" s="34" t="s">
        <v>30</v>
      </c>
      <c r="E135" s="34">
        <v>2</v>
      </c>
      <c r="F135" s="33">
        <v>501</v>
      </c>
    </row>
    <row r="136" spans="1:7" x14ac:dyDescent="0.2">
      <c r="A136" s="35" t="s">
        <v>379</v>
      </c>
      <c r="B136" s="27"/>
      <c r="C136" s="33">
        <f t="shared" ref="C136:C141" si="19">C135+1</f>
        <v>50103</v>
      </c>
      <c r="D136" s="34" t="s">
        <v>30</v>
      </c>
      <c r="E136" s="34">
        <v>2</v>
      </c>
      <c r="F136" s="33">
        <v>501</v>
      </c>
    </row>
    <row r="137" spans="1:7" x14ac:dyDescent="0.2">
      <c r="A137" s="35" t="s">
        <v>380</v>
      </c>
      <c r="B137" s="27"/>
      <c r="C137" s="33">
        <f t="shared" si="19"/>
        <v>50104</v>
      </c>
      <c r="D137" s="34" t="s">
        <v>30</v>
      </c>
      <c r="E137" s="34">
        <v>2</v>
      </c>
      <c r="F137" s="33">
        <v>501</v>
      </c>
    </row>
    <row r="138" spans="1:7" x14ac:dyDescent="0.2">
      <c r="A138" s="35" t="s">
        <v>381</v>
      </c>
      <c r="B138" s="27"/>
      <c r="C138" s="33">
        <f t="shared" si="19"/>
        <v>50105</v>
      </c>
      <c r="D138" s="34" t="s">
        <v>30</v>
      </c>
      <c r="E138" s="34">
        <v>2</v>
      </c>
      <c r="F138" s="33">
        <v>501</v>
      </c>
    </row>
    <row r="139" spans="1:7" x14ac:dyDescent="0.2">
      <c r="A139" s="35" t="s">
        <v>382</v>
      </c>
      <c r="B139" s="27"/>
      <c r="C139" s="33">
        <f t="shared" si="19"/>
        <v>50106</v>
      </c>
      <c r="D139" s="34" t="s">
        <v>30</v>
      </c>
      <c r="E139" s="34">
        <v>2</v>
      </c>
      <c r="F139" s="33">
        <v>501</v>
      </c>
    </row>
    <row r="140" spans="1:7" x14ac:dyDescent="0.2">
      <c r="A140" s="35" t="s">
        <v>383</v>
      </c>
      <c r="B140" s="27"/>
      <c r="C140" s="33">
        <f t="shared" si="19"/>
        <v>50107</v>
      </c>
      <c r="D140" s="34" t="s">
        <v>30</v>
      </c>
      <c r="E140" s="34">
        <v>2</v>
      </c>
      <c r="F140" s="33">
        <v>501</v>
      </c>
    </row>
    <row r="141" spans="1:7" x14ac:dyDescent="0.2">
      <c r="A141" s="35" t="s">
        <v>384</v>
      </c>
      <c r="B141" s="27"/>
      <c r="C141" s="33">
        <f t="shared" si="19"/>
        <v>50108</v>
      </c>
      <c r="D141" s="34" t="s">
        <v>30</v>
      </c>
      <c r="E141" s="34">
        <v>2</v>
      </c>
      <c r="F141" s="33">
        <v>501</v>
      </c>
    </row>
    <row r="142" spans="1:7" x14ac:dyDescent="0.2">
      <c r="A142" s="35" t="s">
        <v>385</v>
      </c>
      <c r="B142" s="27"/>
      <c r="C142" s="33">
        <f>C140+1</f>
        <v>50108</v>
      </c>
      <c r="D142" s="34" t="s">
        <v>30</v>
      </c>
      <c r="E142" s="34">
        <v>2</v>
      </c>
      <c r="F142" s="33">
        <v>501</v>
      </c>
    </row>
    <row r="143" spans="1:7" x14ac:dyDescent="0.2">
      <c r="A143" s="31" t="s">
        <v>371</v>
      </c>
      <c r="B143" s="27"/>
      <c r="C143" s="37">
        <v>502</v>
      </c>
      <c r="D143" s="69" t="s">
        <v>29</v>
      </c>
      <c r="E143" s="69">
        <v>1</v>
      </c>
      <c r="F143" s="66">
        <v>5</v>
      </c>
      <c r="G143" s="24"/>
    </row>
    <row r="144" spans="1:7" x14ac:dyDescent="0.2">
      <c r="A144" s="35" t="s">
        <v>372</v>
      </c>
      <c r="B144" s="27"/>
      <c r="C144" s="33">
        <v>50201</v>
      </c>
      <c r="D144" s="34" t="s">
        <v>30</v>
      </c>
      <c r="E144" s="34">
        <v>2</v>
      </c>
      <c r="F144" s="33">
        <v>502</v>
      </c>
    </row>
    <row r="145" spans="1:7" x14ac:dyDescent="0.2">
      <c r="A145" s="35" t="s">
        <v>373</v>
      </c>
      <c r="B145" s="27"/>
      <c r="C145" s="33">
        <f>C144+1</f>
        <v>50202</v>
      </c>
      <c r="D145" s="34" t="s">
        <v>30</v>
      </c>
      <c r="E145" s="34">
        <v>2</v>
      </c>
      <c r="F145" s="33">
        <v>502</v>
      </c>
    </row>
    <row r="146" spans="1:7" x14ac:dyDescent="0.2">
      <c r="A146" s="35" t="s">
        <v>374</v>
      </c>
      <c r="B146" s="27"/>
      <c r="C146" s="33">
        <f t="shared" ref="C146:C147" si="20">C145+1</f>
        <v>50203</v>
      </c>
      <c r="D146" s="34" t="s">
        <v>30</v>
      </c>
      <c r="E146" s="34">
        <v>2</v>
      </c>
      <c r="F146" s="33">
        <v>502</v>
      </c>
    </row>
    <row r="147" spans="1:7" x14ac:dyDescent="0.2">
      <c r="A147" s="35" t="s">
        <v>375</v>
      </c>
      <c r="B147" s="27"/>
      <c r="C147" s="33">
        <f t="shared" si="20"/>
        <v>50204</v>
      </c>
      <c r="D147" s="34" t="s">
        <v>30</v>
      </c>
      <c r="E147" s="34">
        <v>2</v>
      </c>
      <c r="F147" s="33">
        <v>502</v>
      </c>
    </row>
    <row r="148" spans="1:7" x14ac:dyDescent="0.2">
      <c r="A148" s="31" t="s">
        <v>350</v>
      </c>
      <c r="B148" s="27"/>
      <c r="C148" s="37">
        <v>503</v>
      </c>
      <c r="D148" s="69" t="s">
        <v>29</v>
      </c>
      <c r="E148" s="69">
        <v>1</v>
      </c>
      <c r="F148" s="37">
        <v>5</v>
      </c>
    </row>
    <row r="149" spans="1:7" x14ac:dyDescent="0.2">
      <c r="A149" s="38" t="s">
        <v>351</v>
      </c>
      <c r="B149" s="27"/>
      <c r="C149" s="33">
        <v>50301</v>
      </c>
      <c r="D149" s="34" t="s">
        <v>30</v>
      </c>
      <c r="E149" s="34">
        <v>2</v>
      </c>
      <c r="F149" s="33">
        <v>503</v>
      </c>
    </row>
    <row r="150" spans="1:7" x14ac:dyDescent="0.2">
      <c r="A150" s="38" t="s">
        <v>352</v>
      </c>
      <c r="B150" s="27"/>
      <c r="C150" s="33">
        <f>C149+1</f>
        <v>50302</v>
      </c>
      <c r="D150" s="34" t="s">
        <v>30</v>
      </c>
      <c r="E150" s="34">
        <v>2</v>
      </c>
      <c r="F150" s="33">
        <v>503</v>
      </c>
    </row>
    <row r="151" spans="1:7" x14ac:dyDescent="0.2">
      <c r="A151" s="38" t="s">
        <v>353</v>
      </c>
      <c r="B151" s="27"/>
      <c r="C151" s="33">
        <f t="shared" ref="C151:C152" si="21">C150+1</f>
        <v>50303</v>
      </c>
      <c r="D151" s="34" t="s">
        <v>30</v>
      </c>
      <c r="E151" s="34">
        <v>2</v>
      </c>
      <c r="F151" s="33">
        <v>503</v>
      </c>
    </row>
    <row r="152" spans="1:7" x14ac:dyDescent="0.2">
      <c r="A152" s="38" t="s">
        <v>354</v>
      </c>
      <c r="B152" s="27"/>
      <c r="C152" s="33">
        <f t="shared" si="21"/>
        <v>50304</v>
      </c>
      <c r="D152" s="34" t="s">
        <v>30</v>
      </c>
      <c r="E152" s="34">
        <v>2</v>
      </c>
      <c r="F152" s="33">
        <v>503</v>
      </c>
    </row>
    <row r="153" spans="1:7" x14ac:dyDescent="0.2">
      <c r="A153" s="39" t="s">
        <v>368</v>
      </c>
      <c r="B153" s="27"/>
      <c r="C153" s="37">
        <v>504</v>
      </c>
      <c r="D153" s="69" t="s">
        <v>29</v>
      </c>
      <c r="E153" s="69">
        <v>1</v>
      </c>
      <c r="F153" s="72" t="s">
        <v>226</v>
      </c>
      <c r="G153" s="40"/>
    </row>
    <row r="154" spans="1:7" x14ac:dyDescent="0.2">
      <c r="A154" s="38" t="s">
        <v>369</v>
      </c>
      <c r="B154" s="27"/>
      <c r="C154" s="33">
        <v>50401</v>
      </c>
      <c r="D154" s="34" t="s">
        <v>30</v>
      </c>
      <c r="E154" s="34">
        <v>2</v>
      </c>
      <c r="F154" s="33">
        <v>504</v>
      </c>
    </row>
    <row r="155" spans="1:7" x14ac:dyDescent="0.2">
      <c r="A155" s="38" t="s">
        <v>370</v>
      </c>
      <c r="B155" s="27"/>
      <c r="C155" s="33">
        <f>C154+1</f>
        <v>50402</v>
      </c>
      <c r="D155" s="34" t="s">
        <v>30</v>
      </c>
      <c r="E155" s="34">
        <v>2</v>
      </c>
      <c r="F155" s="33">
        <v>504</v>
      </c>
    </row>
    <row r="156" spans="1:7" x14ac:dyDescent="0.2">
      <c r="A156" s="39" t="s">
        <v>340</v>
      </c>
      <c r="B156" s="27"/>
      <c r="C156" s="37">
        <v>505</v>
      </c>
      <c r="D156" s="69" t="s">
        <v>29</v>
      </c>
      <c r="E156" s="69">
        <v>1</v>
      </c>
      <c r="F156" s="72" t="s">
        <v>226</v>
      </c>
      <c r="G156" s="40"/>
    </row>
    <row r="157" spans="1:7" x14ac:dyDescent="0.2">
      <c r="A157" s="35" t="s">
        <v>341</v>
      </c>
      <c r="B157" s="27"/>
      <c r="C157" s="33">
        <v>50501</v>
      </c>
      <c r="D157" s="34" t="s">
        <v>30</v>
      </c>
      <c r="E157" s="34">
        <v>2</v>
      </c>
      <c r="F157" s="33">
        <v>505</v>
      </c>
    </row>
    <row r="158" spans="1:7" x14ac:dyDescent="0.2">
      <c r="A158" s="35" t="s">
        <v>342</v>
      </c>
      <c r="B158" s="27"/>
      <c r="C158" s="33">
        <f>C157+1</f>
        <v>50502</v>
      </c>
      <c r="D158" s="34" t="s">
        <v>30</v>
      </c>
      <c r="E158" s="34">
        <v>2</v>
      </c>
      <c r="F158" s="33">
        <v>505</v>
      </c>
    </row>
    <row r="159" spans="1:7" x14ac:dyDescent="0.2">
      <c r="A159" s="35" t="s">
        <v>343</v>
      </c>
      <c r="B159" s="27"/>
      <c r="C159" s="33">
        <f t="shared" ref="C159:C165" si="22">C158+1</f>
        <v>50503</v>
      </c>
      <c r="D159" s="34" t="s">
        <v>30</v>
      </c>
      <c r="E159" s="34">
        <v>2</v>
      </c>
      <c r="F159" s="33">
        <v>505</v>
      </c>
    </row>
    <row r="160" spans="1:7" x14ac:dyDescent="0.2">
      <c r="A160" s="35" t="s">
        <v>344</v>
      </c>
      <c r="B160" s="27"/>
      <c r="C160" s="33">
        <f t="shared" si="22"/>
        <v>50504</v>
      </c>
      <c r="D160" s="34" t="s">
        <v>30</v>
      </c>
      <c r="E160" s="34">
        <v>2</v>
      </c>
      <c r="F160" s="33">
        <v>505</v>
      </c>
    </row>
    <row r="161" spans="1:7" x14ac:dyDescent="0.2">
      <c r="A161" s="35" t="s">
        <v>345</v>
      </c>
      <c r="B161" s="27"/>
      <c r="C161" s="33">
        <f t="shared" si="22"/>
        <v>50505</v>
      </c>
      <c r="D161" s="34" t="s">
        <v>30</v>
      </c>
      <c r="E161" s="34">
        <v>2</v>
      </c>
      <c r="F161" s="33">
        <v>505</v>
      </c>
    </row>
    <row r="162" spans="1:7" x14ac:dyDescent="0.2">
      <c r="A162" s="35" t="s">
        <v>346</v>
      </c>
      <c r="B162" s="27"/>
      <c r="C162" s="33">
        <f t="shared" si="22"/>
        <v>50506</v>
      </c>
      <c r="D162" s="34" t="s">
        <v>30</v>
      </c>
      <c r="E162" s="34">
        <v>2</v>
      </c>
      <c r="F162" s="33">
        <v>505</v>
      </c>
    </row>
    <row r="163" spans="1:7" x14ac:dyDescent="0.2">
      <c r="A163" s="35" t="s">
        <v>347</v>
      </c>
      <c r="B163" s="27"/>
      <c r="C163" s="33">
        <f t="shared" si="22"/>
        <v>50507</v>
      </c>
      <c r="D163" s="34" t="s">
        <v>30</v>
      </c>
      <c r="E163" s="34">
        <v>2</v>
      </c>
      <c r="F163" s="33">
        <v>505</v>
      </c>
    </row>
    <row r="164" spans="1:7" x14ac:dyDescent="0.2">
      <c r="A164" s="35" t="s">
        <v>348</v>
      </c>
      <c r="B164" s="27"/>
      <c r="C164" s="33">
        <f t="shared" si="22"/>
        <v>50508</v>
      </c>
      <c r="D164" s="34" t="s">
        <v>30</v>
      </c>
      <c r="E164" s="34">
        <v>2</v>
      </c>
      <c r="F164" s="33">
        <v>505</v>
      </c>
    </row>
    <row r="165" spans="1:7" x14ac:dyDescent="0.2">
      <c r="A165" s="35" t="s">
        <v>349</v>
      </c>
      <c r="B165" s="27"/>
      <c r="C165" s="33">
        <f t="shared" si="22"/>
        <v>50509</v>
      </c>
      <c r="D165" s="34" t="s">
        <v>30</v>
      </c>
      <c r="E165" s="34">
        <v>2</v>
      </c>
      <c r="F165" s="33">
        <v>505</v>
      </c>
    </row>
    <row r="166" spans="1:7" x14ac:dyDescent="0.2">
      <c r="A166" s="31" t="s">
        <v>331</v>
      </c>
      <c r="B166" s="27"/>
      <c r="C166" s="37">
        <v>506</v>
      </c>
      <c r="D166" s="69" t="s">
        <v>29</v>
      </c>
      <c r="E166" s="69">
        <v>1</v>
      </c>
      <c r="F166" s="73" t="s">
        <v>226</v>
      </c>
      <c r="G166" s="42"/>
    </row>
    <row r="167" spans="1:7" x14ac:dyDescent="0.2">
      <c r="A167" s="35" t="s">
        <v>332</v>
      </c>
      <c r="B167" s="27"/>
      <c r="C167" s="33">
        <v>50601</v>
      </c>
      <c r="D167" s="43" t="s">
        <v>30</v>
      </c>
      <c r="E167" s="34">
        <v>2</v>
      </c>
      <c r="F167" s="33">
        <v>506</v>
      </c>
    </row>
    <row r="168" spans="1:7" x14ac:dyDescent="0.2">
      <c r="A168" s="35" t="s">
        <v>333</v>
      </c>
      <c r="B168" s="27"/>
      <c r="C168" s="33">
        <f>C167+1</f>
        <v>50602</v>
      </c>
      <c r="D168" s="43" t="s">
        <v>30</v>
      </c>
      <c r="E168" s="34">
        <v>2</v>
      </c>
      <c r="F168" s="33">
        <v>506</v>
      </c>
    </row>
    <row r="169" spans="1:7" x14ac:dyDescent="0.2">
      <c r="A169" s="35" t="s">
        <v>334</v>
      </c>
      <c r="B169" s="27"/>
      <c r="C169" s="33">
        <f t="shared" ref="C169:C174" si="23">C168+1</f>
        <v>50603</v>
      </c>
      <c r="D169" s="43" t="s">
        <v>30</v>
      </c>
      <c r="E169" s="34">
        <v>2</v>
      </c>
      <c r="F169" s="33">
        <v>506</v>
      </c>
    </row>
    <row r="170" spans="1:7" x14ac:dyDescent="0.2">
      <c r="A170" s="35" t="s">
        <v>335</v>
      </c>
      <c r="B170" s="27"/>
      <c r="C170" s="33">
        <f t="shared" si="23"/>
        <v>50604</v>
      </c>
      <c r="D170" s="43" t="s">
        <v>30</v>
      </c>
      <c r="E170" s="34">
        <v>2</v>
      </c>
      <c r="F170" s="33">
        <v>506</v>
      </c>
    </row>
    <row r="171" spans="1:7" x14ac:dyDescent="0.2">
      <c r="A171" s="35" t="s">
        <v>336</v>
      </c>
      <c r="B171" s="27"/>
      <c r="C171" s="33">
        <f t="shared" si="23"/>
        <v>50605</v>
      </c>
      <c r="D171" s="43" t="s">
        <v>30</v>
      </c>
      <c r="E171" s="34">
        <v>2</v>
      </c>
      <c r="F171" s="33">
        <v>506</v>
      </c>
    </row>
    <row r="172" spans="1:7" x14ac:dyDescent="0.2">
      <c r="A172" s="35" t="s">
        <v>337</v>
      </c>
      <c r="B172" s="27"/>
      <c r="C172" s="33">
        <f t="shared" si="23"/>
        <v>50606</v>
      </c>
      <c r="D172" s="43" t="s">
        <v>30</v>
      </c>
      <c r="E172" s="34">
        <v>2</v>
      </c>
      <c r="F172" s="33">
        <v>506</v>
      </c>
    </row>
    <row r="173" spans="1:7" x14ac:dyDescent="0.2">
      <c r="A173" s="35" t="s">
        <v>338</v>
      </c>
      <c r="B173" s="27"/>
      <c r="C173" s="33">
        <f t="shared" si="23"/>
        <v>50607</v>
      </c>
      <c r="D173" s="43" t="s">
        <v>30</v>
      </c>
      <c r="E173" s="34">
        <v>2</v>
      </c>
      <c r="F173" s="33">
        <v>506</v>
      </c>
    </row>
    <row r="174" spans="1:7" x14ac:dyDescent="0.2">
      <c r="A174" s="35" t="s">
        <v>339</v>
      </c>
      <c r="B174" s="27"/>
      <c r="C174" s="33">
        <f t="shared" si="23"/>
        <v>50608</v>
      </c>
      <c r="D174" s="43" t="s">
        <v>30</v>
      </c>
      <c r="E174" s="34">
        <v>2</v>
      </c>
      <c r="F174" s="33">
        <v>506</v>
      </c>
    </row>
    <row r="175" spans="1:7" x14ac:dyDescent="0.2">
      <c r="A175" s="31" t="s">
        <v>355</v>
      </c>
      <c r="B175" s="27"/>
      <c r="C175" s="37">
        <v>507</v>
      </c>
      <c r="D175" s="74" t="s">
        <v>29</v>
      </c>
      <c r="E175" s="69">
        <v>1</v>
      </c>
      <c r="F175" s="37">
        <v>5</v>
      </c>
    </row>
    <row r="176" spans="1:7" x14ac:dyDescent="0.2">
      <c r="A176" s="35" t="s">
        <v>356</v>
      </c>
      <c r="B176" s="27"/>
      <c r="C176" s="33">
        <v>50701</v>
      </c>
      <c r="D176" s="34" t="s">
        <v>30</v>
      </c>
      <c r="E176" s="34">
        <v>2</v>
      </c>
      <c r="F176" s="33">
        <v>507</v>
      </c>
    </row>
    <row r="177" spans="1:7" x14ac:dyDescent="0.2">
      <c r="A177" s="35" t="s">
        <v>357</v>
      </c>
      <c r="B177" s="27"/>
      <c r="C177" s="33">
        <f>C176+1</f>
        <v>50702</v>
      </c>
      <c r="D177" s="34" t="s">
        <v>30</v>
      </c>
      <c r="E177" s="34">
        <v>2</v>
      </c>
      <c r="F177" s="33">
        <v>507</v>
      </c>
    </row>
    <row r="178" spans="1:7" x14ac:dyDescent="0.2">
      <c r="A178" s="35" t="s">
        <v>358</v>
      </c>
      <c r="B178" s="27"/>
      <c r="C178" s="33">
        <f>C177+1</f>
        <v>50703</v>
      </c>
      <c r="D178" s="34" t="s">
        <v>30</v>
      </c>
      <c r="E178" s="34">
        <v>2</v>
      </c>
      <c r="F178" s="33">
        <v>507</v>
      </c>
    </row>
    <row r="179" spans="1:7" x14ac:dyDescent="0.2">
      <c r="A179" s="31" t="s">
        <v>362</v>
      </c>
      <c r="B179" s="27"/>
      <c r="C179" s="37">
        <v>508</v>
      </c>
      <c r="D179" s="69" t="s">
        <v>29</v>
      </c>
      <c r="E179" s="69">
        <v>1</v>
      </c>
      <c r="F179" s="37">
        <v>5</v>
      </c>
    </row>
    <row r="180" spans="1:7" x14ac:dyDescent="0.2">
      <c r="A180" s="35" t="s">
        <v>363</v>
      </c>
      <c r="B180" s="27"/>
      <c r="C180" s="33">
        <v>50801</v>
      </c>
      <c r="D180" s="34" t="s">
        <v>30</v>
      </c>
      <c r="E180" s="34">
        <v>2</v>
      </c>
      <c r="F180" s="33">
        <v>508</v>
      </c>
    </row>
    <row r="181" spans="1:7" x14ac:dyDescent="0.2">
      <c r="A181" s="35" t="s">
        <v>364</v>
      </c>
      <c r="B181" s="27"/>
      <c r="C181" s="33">
        <v>50802</v>
      </c>
      <c r="D181" s="34" t="s">
        <v>30</v>
      </c>
      <c r="E181" s="34">
        <v>2</v>
      </c>
      <c r="F181" s="33">
        <v>508</v>
      </c>
    </row>
    <row r="182" spans="1:7" x14ac:dyDescent="0.2">
      <c r="A182" s="31" t="s">
        <v>365</v>
      </c>
      <c r="B182" s="27"/>
      <c r="C182" s="37">
        <v>509</v>
      </c>
      <c r="D182" s="69" t="s">
        <v>29</v>
      </c>
      <c r="E182" s="69">
        <v>1</v>
      </c>
      <c r="F182" s="37">
        <v>5</v>
      </c>
    </row>
    <row r="183" spans="1:7" x14ac:dyDescent="0.2">
      <c r="A183" s="35" t="s">
        <v>366</v>
      </c>
      <c r="B183" s="27"/>
      <c r="C183" s="33">
        <v>50901</v>
      </c>
      <c r="D183" s="43" t="s">
        <v>30</v>
      </c>
      <c r="E183" s="34">
        <v>2</v>
      </c>
      <c r="F183" s="33">
        <v>509</v>
      </c>
    </row>
    <row r="184" spans="1:7" x14ac:dyDescent="0.2">
      <c r="A184" s="35" t="s">
        <v>367</v>
      </c>
      <c r="B184" s="27"/>
      <c r="C184" s="33">
        <f>C183+1</f>
        <v>50902</v>
      </c>
      <c r="D184" s="43" t="s">
        <v>30</v>
      </c>
      <c r="E184" s="34">
        <v>2</v>
      </c>
      <c r="F184" s="33">
        <v>509</v>
      </c>
    </row>
    <row r="185" spans="1:7" x14ac:dyDescent="0.2">
      <c r="A185" s="31" t="s">
        <v>359</v>
      </c>
      <c r="B185" s="27"/>
      <c r="C185" s="37">
        <v>510</v>
      </c>
      <c r="D185" s="74" t="s">
        <v>29</v>
      </c>
      <c r="E185" s="69">
        <v>1</v>
      </c>
      <c r="F185" s="37">
        <v>5</v>
      </c>
    </row>
    <row r="186" spans="1:7" x14ac:dyDescent="0.2">
      <c r="A186" s="35" t="s">
        <v>360</v>
      </c>
      <c r="B186" s="27"/>
      <c r="C186" s="33">
        <v>51001</v>
      </c>
      <c r="D186" s="34" t="s">
        <v>30</v>
      </c>
      <c r="E186" s="34">
        <v>2</v>
      </c>
      <c r="F186" s="33">
        <v>510</v>
      </c>
    </row>
    <row r="187" spans="1:7" x14ac:dyDescent="0.2">
      <c r="A187" s="35" t="s">
        <v>361</v>
      </c>
      <c r="B187" s="27"/>
      <c r="C187" s="33">
        <v>51002</v>
      </c>
      <c r="D187" s="34" t="s">
        <v>30</v>
      </c>
      <c r="E187" s="34">
        <v>2</v>
      </c>
      <c r="F187" s="33">
        <v>510</v>
      </c>
    </row>
    <row r="188" spans="1:7" hidden="1" x14ac:dyDescent="0.2">
      <c r="A188" s="31" t="s">
        <v>169</v>
      </c>
      <c r="B188" s="27"/>
      <c r="C188" s="37">
        <v>511</v>
      </c>
      <c r="D188" s="34" t="s">
        <v>29</v>
      </c>
      <c r="E188" s="34">
        <v>1</v>
      </c>
      <c r="F188" s="41" t="s">
        <v>226</v>
      </c>
      <c r="G188" s="42"/>
    </row>
    <row r="189" spans="1:7" hidden="1" x14ac:dyDescent="0.2">
      <c r="A189" s="35" t="s">
        <v>120</v>
      </c>
      <c r="B189" s="27"/>
      <c r="C189" s="33">
        <v>51101</v>
      </c>
      <c r="D189" s="34" t="s">
        <v>30</v>
      </c>
      <c r="E189" s="34">
        <v>2</v>
      </c>
      <c r="F189" s="33">
        <v>511</v>
      </c>
    </row>
    <row r="190" spans="1:7" hidden="1" x14ac:dyDescent="0.2">
      <c r="A190" s="35" t="s">
        <v>119</v>
      </c>
      <c r="B190" s="27"/>
      <c r="C190" s="33">
        <v>51102</v>
      </c>
      <c r="D190" s="34" t="s">
        <v>30</v>
      </c>
      <c r="E190" s="34">
        <v>2</v>
      </c>
      <c r="F190" s="33">
        <v>511</v>
      </c>
    </row>
    <row r="191" spans="1:7" hidden="1" x14ac:dyDescent="0.2">
      <c r="A191" s="31" t="s">
        <v>170</v>
      </c>
      <c r="B191" s="27"/>
      <c r="C191" s="37">
        <v>512</v>
      </c>
      <c r="D191" s="34" t="s">
        <v>29</v>
      </c>
      <c r="E191" s="34">
        <v>1</v>
      </c>
      <c r="F191" s="41" t="s">
        <v>226</v>
      </c>
      <c r="G191" s="42"/>
    </row>
    <row r="192" spans="1:7" hidden="1" x14ac:dyDescent="0.2">
      <c r="A192" s="35" t="s">
        <v>18</v>
      </c>
      <c r="B192" s="27"/>
      <c r="C192" s="33">
        <v>51201</v>
      </c>
      <c r="D192" s="34" t="s">
        <v>30</v>
      </c>
      <c r="E192" s="34">
        <v>2</v>
      </c>
      <c r="F192" s="33">
        <v>512</v>
      </c>
    </row>
    <row r="193" spans="1:11" hidden="1" x14ac:dyDescent="0.2">
      <c r="A193" s="35" t="s">
        <v>19</v>
      </c>
      <c r="B193" s="27"/>
      <c r="C193" s="33">
        <f>C192+1</f>
        <v>51202</v>
      </c>
      <c r="D193" s="34" t="s">
        <v>30</v>
      </c>
      <c r="E193" s="34">
        <v>2</v>
      </c>
      <c r="F193" s="33">
        <v>512</v>
      </c>
    </row>
    <row r="194" spans="1:11" hidden="1" x14ac:dyDescent="0.2">
      <c r="A194" s="35" t="s">
        <v>20</v>
      </c>
      <c r="B194" s="27"/>
      <c r="C194" s="33">
        <f t="shared" ref="C194:C207" si="24">C193+1</f>
        <v>51203</v>
      </c>
      <c r="D194" s="34" t="s">
        <v>30</v>
      </c>
      <c r="E194" s="34">
        <v>2</v>
      </c>
      <c r="F194" s="33">
        <v>512</v>
      </c>
    </row>
    <row r="195" spans="1:11" hidden="1" x14ac:dyDescent="0.2">
      <c r="A195" s="35" t="s">
        <v>21</v>
      </c>
      <c r="B195" s="27"/>
      <c r="C195" s="33">
        <f t="shared" si="24"/>
        <v>51204</v>
      </c>
      <c r="D195" s="34" t="s">
        <v>30</v>
      </c>
      <c r="E195" s="34">
        <v>2</v>
      </c>
      <c r="F195" s="33">
        <v>512</v>
      </c>
    </row>
    <row r="196" spans="1:11" hidden="1" x14ac:dyDescent="0.2">
      <c r="A196" s="35" t="s">
        <v>145</v>
      </c>
      <c r="B196" s="27"/>
      <c r="C196" s="33">
        <f t="shared" si="24"/>
        <v>51205</v>
      </c>
      <c r="D196" s="34" t="s">
        <v>30</v>
      </c>
      <c r="E196" s="34">
        <v>2</v>
      </c>
      <c r="F196" s="33">
        <v>512</v>
      </c>
    </row>
    <row r="197" spans="1:11" hidden="1" x14ac:dyDescent="0.2">
      <c r="A197" s="35" t="s">
        <v>116</v>
      </c>
      <c r="B197" s="27"/>
      <c r="C197" s="33">
        <f t="shared" si="24"/>
        <v>51206</v>
      </c>
      <c r="D197" s="34" t="s">
        <v>30</v>
      </c>
      <c r="E197" s="34">
        <v>2</v>
      </c>
      <c r="F197" s="33">
        <v>512</v>
      </c>
    </row>
    <row r="198" spans="1:11" hidden="1" x14ac:dyDescent="0.2">
      <c r="A198" s="35" t="s">
        <v>117</v>
      </c>
      <c r="B198" s="27"/>
      <c r="C198" s="33">
        <f t="shared" si="24"/>
        <v>51207</v>
      </c>
      <c r="D198" s="34" t="s">
        <v>30</v>
      </c>
      <c r="E198" s="34">
        <v>2</v>
      </c>
      <c r="F198" s="33">
        <v>512</v>
      </c>
    </row>
    <row r="199" spans="1:11" hidden="1" x14ac:dyDescent="0.2">
      <c r="A199" s="35" t="s">
        <v>115</v>
      </c>
      <c r="B199" s="27"/>
      <c r="C199" s="33">
        <f t="shared" si="24"/>
        <v>51208</v>
      </c>
      <c r="D199" s="43" t="s">
        <v>30</v>
      </c>
      <c r="E199" s="34">
        <v>2</v>
      </c>
      <c r="F199" s="33">
        <v>512</v>
      </c>
    </row>
    <row r="200" spans="1:11" hidden="1" x14ac:dyDescent="0.2">
      <c r="A200" s="35" t="s">
        <v>23</v>
      </c>
      <c r="B200" s="27"/>
      <c r="C200" s="33">
        <f t="shared" si="24"/>
        <v>51209</v>
      </c>
      <c r="D200" s="43" t="s">
        <v>30</v>
      </c>
      <c r="E200" s="34">
        <v>2</v>
      </c>
      <c r="F200" s="33">
        <v>512</v>
      </c>
    </row>
    <row r="201" spans="1:11" hidden="1" x14ac:dyDescent="0.2">
      <c r="A201" s="35" t="s">
        <v>24</v>
      </c>
      <c r="B201" s="27"/>
      <c r="C201" s="33">
        <f t="shared" si="24"/>
        <v>51210</v>
      </c>
      <c r="D201" s="43" t="s">
        <v>30</v>
      </c>
      <c r="E201" s="34">
        <v>2</v>
      </c>
      <c r="F201" s="33">
        <v>512</v>
      </c>
    </row>
    <row r="202" spans="1:11" hidden="1" x14ac:dyDescent="0.2">
      <c r="A202" s="35" t="s">
        <v>118</v>
      </c>
      <c r="B202" s="27"/>
      <c r="C202" s="33">
        <f t="shared" si="24"/>
        <v>51211</v>
      </c>
      <c r="D202" s="43" t="s">
        <v>30</v>
      </c>
      <c r="E202" s="34">
        <v>2</v>
      </c>
      <c r="F202" s="33">
        <v>512</v>
      </c>
    </row>
    <row r="203" spans="1:11" hidden="1" x14ac:dyDescent="0.2">
      <c r="A203" s="35" t="s">
        <v>114</v>
      </c>
      <c r="B203" s="27"/>
      <c r="C203" s="33">
        <f t="shared" si="24"/>
        <v>51212</v>
      </c>
      <c r="D203" s="34" t="s">
        <v>30</v>
      </c>
      <c r="E203" s="34">
        <v>2</v>
      </c>
      <c r="F203" s="33">
        <v>512</v>
      </c>
    </row>
    <row r="204" spans="1:11" hidden="1" x14ac:dyDescent="0.2">
      <c r="A204" s="35" t="s">
        <v>25</v>
      </c>
      <c r="B204" s="27"/>
      <c r="C204" s="33">
        <f t="shared" si="24"/>
        <v>51213</v>
      </c>
      <c r="D204" s="43" t="s">
        <v>30</v>
      </c>
      <c r="E204" s="34">
        <v>2</v>
      </c>
      <c r="F204" s="33">
        <v>512</v>
      </c>
    </row>
    <row r="205" spans="1:11" hidden="1" x14ac:dyDescent="0.2">
      <c r="A205" s="35" t="s">
        <v>26</v>
      </c>
      <c r="B205" s="27"/>
      <c r="C205" s="33">
        <f t="shared" si="24"/>
        <v>51214</v>
      </c>
      <c r="D205" s="43" t="s">
        <v>30</v>
      </c>
      <c r="E205" s="34">
        <v>2</v>
      </c>
      <c r="F205" s="33">
        <v>512</v>
      </c>
    </row>
    <row r="206" spans="1:11" hidden="1" x14ac:dyDescent="0.2">
      <c r="A206" s="35" t="s">
        <v>27</v>
      </c>
      <c r="B206" s="27"/>
      <c r="C206" s="33">
        <f t="shared" si="24"/>
        <v>51215</v>
      </c>
      <c r="D206" s="34" t="s">
        <v>30</v>
      </c>
      <c r="E206" s="34">
        <v>2</v>
      </c>
      <c r="F206" s="33">
        <v>512</v>
      </c>
    </row>
    <row r="207" spans="1:11" hidden="1" x14ac:dyDescent="0.2">
      <c r="A207" s="35" t="s">
        <v>22</v>
      </c>
      <c r="B207" s="27"/>
      <c r="C207" s="33">
        <f t="shared" si="24"/>
        <v>51216</v>
      </c>
      <c r="D207" s="43" t="s">
        <v>30</v>
      </c>
      <c r="E207" s="34">
        <v>2</v>
      </c>
      <c r="F207" s="33">
        <v>512</v>
      </c>
    </row>
    <row r="208" spans="1:11" s="49" customFormat="1" hidden="1" x14ac:dyDescent="0.2">
      <c r="A208" s="31" t="s">
        <v>126</v>
      </c>
      <c r="B208" s="27"/>
      <c r="C208" s="44">
        <v>6</v>
      </c>
      <c r="D208" s="45" t="s">
        <v>29</v>
      </c>
      <c r="E208" s="34">
        <v>1</v>
      </c>
      <c r="F208" s="46"/>
      <c r="G208" s="47"/>
      <c r="H208" s="48"/>
      <c r="K208" s="48"/>
    </row>
    <row r="209" x14ac:dyDescent="0.2"/>
    <row r="210" x14ac:dyDescent="0.2"/>
  </sheetData>
  <sortState ref="A148:A161">
    <sortCondition ref="A148"/>
  </sortState>
  <mergeCells count="1">
    <mergeCell ref="A6:B6"/>
  </mergeCells>
  <printOptions horizontalCentered="1"/>
  <pageMargins left="0.31496062992125984" right="0.31496062992125984" top="0.35433070866141736" bottom="0.74803149606299213" header="0.31496062992125984" footer="0.55118110236220474"/>
  <pageSetup paperSize="5"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"/>
  <sheetViews>
    <sheetView topLeftCell="A46" zoomScaleNormal="100" workbookViewId="0">
      <selection activeCell="C74" sqref="C74"/>
    </sheetView>
  </sheetViews>
  <sheetFormatPr defaultRowHeight="15" x14ac:dyDescent="0.25"/>
  <cols>
    <col min="1" max="1" width="3.5703125" customWidth="1"/>
    <col min="2" max="2" width="14.85546875" customWidth="1"/>
    <col min="3" max="3" width="40.42578125" customWidth="1"/>
    <col min="4" max="5" width="11.5703125" style="2" bestFit="1" customWidth="1"/>
    <col min="6" max="6" width="10" style="2" bestFit="1" customWidth="1"/>
    <col min="7" max="7" width="9.5703125" bestFit="1" customWidth="1"/>
    <col min="8" max="8" width="31" bestFit="1" customWidth="1"/>
    <col min="9" max="9" width="14.7109375" bestFit="1" customWidth="1"/>
    <col min="10" max="11" width="10.7109375" bestFit="1" customWidth="1"/>
    <col min="12" max="12" width="13" bestFit="1" customWidth="1"/>
  </cols>
  <sheetData>
    <row r="1" spans="1:12" x14ac:dyDescent="0.25">
      <c r="A1" t="s">
        <v>59</v>
      </c>
    </row>
    <row r="2" spans="1:12" ht="20.25" thickBot="1" x14ac:dyDescent="0.35">
      <c r="H2" s="3"/>
      <c r="I2" s="4"/>
      <c r="J2" s="3"/>
      <c r="K2" s="5" t="s">
        <v>66</v>
      </c>
      <c r="L2" s="6">
        <f>I24</f>
        <v>2655.0388888888888</v>
      </c>
    </row>
    <row r="3" spans="1:12" ht="15.75" thickTop="1" x14ac:dyDescent="0.25">
      <c r="A3" s="3" t="s">
        <v>84</v>
      </c>
      <c r="H3" s="7" t="s">
        <v>65</v>
      </c>
      <c r="I3" s="8">
        <v>50806</v>
      </c>
      <c r="J3" s="3"/>
      <c r="K3" s="3"/>
      <c r="L3" s="3"/>
    </row>
    <row r="4" spans="1:12" x14ac:dyDescent="0.25">
      <c r="H4" s="7" t="s">
        <v>67</v>
      </c>
      <c r="I4" s="9">
        <v>3000</v>
      </c>
      <c r="J4" s="3"/>
      <c r="K4" s="3"/>
      <c r="L4" s="3"/>
    </row>
    <row r="5" spans="1:12" x14ac:dyDescent="0.25">
      <c r="B5" t="s">
        <v>60</v>
      </c>
      <c r="D5" s="2">
        <v>65000</v>
      </c>
      <c r="H5" s="7" t="s">
        <v>68</v>
      </c>
      <c r="I5" s="9">
        <v>2500</v>
      </c>
      <c r="J5" s="3"/>
      <c r="K5" s="3"/>
      <c r="L5" s="3"/>
    </row>
    <row r="6" spans="1:12" x14ac:dyDescent="0.25">
      <c r="C6" t="s">
        <v>61</v>
      </c>
      <c r="E6" s="2">
        <f>D5</f>
        <v>65000</v>
      </c>
      <c r="H6" s="7" t="s">
        <v>69</v>
      </c>
      <c r="I6" s="10">
        <v>36</v>
      </c>
      <c r="J6" s="3" t="s">
        <v>70</v>
      </c>
      <c r="K6" s="3"/>
      <c r="L6" s="3"/>
    </row>
    <row r="7" spans="1:12" x14ac:dyDescent="0.25">
      <c r="H7" s="7" t="s">
        <v>71</v>
      </c>
      <c r="I7" s="11">
        <v>1.9</v>
      </c>
      <c r="J7" s="3"/>
      <c r="K7" s="3"/>
      <c r="L7" s="3"/>
    </row>
    <row r="8" spans="1:12" x14ac:dyDescent="0.25">
      <c r="H8" s="3"/>
      <c r="I8" s="4"/>
      <c r="J8" s="3"/>
      <c r="K8" s="3"/>
      <c r="L8" s="3"/>
    </row>
    <row r="9" spans="1:12" x14ac:dyDescent="0.25">
      <c r="B9" t="s">
        <v>17</v>
      </c>
      <c r="D9" s="2">
        <v>55000</v>
      </c>
      <c r="H9" s="3" t="s">
        <v>72</v>
      </c>
      <c r="I9" s="4"/>
      <c r="J9" s="3"/>
      <c r="K9" s="3"/>
      <c r="L9" s="3"/>
    </row>
    <row r="10" spans="1:12" x14ac:dyDescent="0.25">
      <c r="C10" t="s">
        <v>57</v>
      </c>
      <c r="E10" s="2">
        <f>D9-E11</f>
        <v>49107.142857142855</v>
      </c>
      <c r="H10" s="3"/>
      <c r="I10" s="4"/>
      <c r="J10" s="3"/>
      <c r="K10" s="3"/>
      <c r="L10" s="3"/>
    </row>
    <row r="11" spans="1:12" x14ac:dyDescent="0.25">
      <c r="C11" t="s">
        <v>83</v>
      </c>
      <c r="E11" s="2">
        <f>D9/1.12*12%</f>
        <v>5892.8571428571422</v>
      </c>
      <c r="F11" s="17">
        <f>E11/D9</f>
        <v>0.10714285714285714</v>
      </c>
      <c r="H11" s="3"/>
      <c r="I11" s="4"/>
      <c r="J11" s="3"/>
      <c r="K11" s="3"/>
      <c r="L11" s="3"/>
    </row>
    <row r="12" spans="1:12" x14ac:dyDescent="0.25">
      <c r="H12" s="12" t="s">
        <v>67</v>
      </c>
      <c r="I12" s="13">
        <f>I4</f>
        <v>3000</v>
      </c>
      <c r="J12" s="3"/>
      <c r="K12" s="3"/>
      <c r="L12" s="3"/>
    </row>
    <row r="13" spans="1:12" x14ac:dyDescent="0.25">
      <c r="A13" s="3" t="s">
        <v>64</v>
      </c>
      <c r="C13" s="2"/>
      <c r="H13" s="12" t="s">
        <v>73</v>
      </c>
      <c r="I13" s="13">
        <f>I5</f>
        <v>2500</v>
      </c>
      <c r="J13" s="3"/>
      <c r="K13" s="3"/>
      <c r="L13" s="3"/>
    </row>
    <row r="14" spans="1:12" x14ac:dyDescent="0.25">
      <c r="B14" t="s">
        <v>62</v>
      </c>
      <c r="C14" s="2">
        <v>3000</v>
      </c>
      <c r="H14" s="12" t="s">
        <v>74</v>
      </c>
      <c r="I14" s="13">
        <f>I12-I13</f>
        <v>500</v>
      </c>
      <c r="J14" s="3"/>
      <c r="K14" s="3"/>
      <c r="L14" s="3"/>
    </row>
    <row r="15" spans="1:12" x14ac:dyDescent="0.25">
      <c r="B15" t="s">
        <v>63</v>
      </c>
      <c r="C15" s="2">
        <v>2500</v>
      </c>
      <c r="H15" s="12"/>
      <c r="I15" s="13"/>
      <c r="J15" s="3"/>
      <c r="K15" s="3"/>
      <c r="L15" s="3"/>
    </row>
    <row r="16" spans="1:12" x14ac:dyDescent="0.25">
      <c r="B16" t="s">
        <v>65</v>
      </c>
      <c r="C16" s="2">
        <f>I3</f>
        <v>50806</v>
      </c>
      <c r="H16" s="12" t="s">
        <v>65</v>
      </c>
      <c r="I16" s="13">
        <f>I3</f>
        <v>50806</v>
      </c>
      <c r="J16" s="3"/>
      <c r="K16" s="3"/>
      <c r="L16" s="3"/>
    </row>
    <row r="17" spans="2:12" x14ac:dyDescent="0.25">
      <c r="C17" s="2"/>
      <c r="H17" s="12" t="s">
        <v>75</v>
      </c>
      <c r="I17" s="13">
        <f>I14</f>
        <v>500</v>
      </c>
      <c r="J17" s="3"/>
      <c r="K17" s="14"/>
      <c r="L17" s="3"/>
    </row>
    <row r="18" spans="2:12" x14ac:dyDescent="0.25">
      <c r="H18" s="12" t="s">
        <v>76</v>
      </c>
      <c r="I18" s="13">
        <f>I16-I17</f>
        <v>50306</v>
      </c>
      <c r="J18" s="3"/>
      <c r="K18" s="3"/>
      <c r="L18" s="3"/>
    </row>
    <row r="19" spans="2:12" x14ac:dyDescent="0.25">
      <c r="B19" t="s">
        <v>90</v>
      </c>
      <c r="D19" s="2">
        <f>C16</f>
        <v>50806</v>
      </c>
      <c r="H19" s="12"/>
      <c r="I19" s="13"/>
      <c r="J19" s="3"/>
      <c r="K19" s="3"/>
      <c r="L19" s="4"/>
    </row>
    <row r="20" spans="2:12" x14ac:dyDescent="0.25">
      <c r="C20" t="s">
        <v>85</v>
      </c>
      <c r="E20" s="2">
        <f>D19-E21</f>
        <v>45362.492742000002</v>
      </c>
      <c r="H20" s="12" t="s">
        <v>76</v>
      </c>
      <c r="I20" s="13">
        <f>I18</f>
        <v>50306</v>
      </c>
      <c r="J20" s="3"/>
      <c r="K20" s="3"/>
      <c r="L20" s="4"/>
    </row>
    <row r="21" spans="2:12" x14ac:dyDescent="0.25">
      <c r="C21" t="s">
        <v>83</v>
      </c>
      <c r="E21" s="2">
        <f>D19*10.7143%</f>
        <v>5443.5072580000005</v>
      </c>
      <c r="G21" s="19">
        <f>E21/36</f>
        <v>151.20853494444447</v>
      </c>
      <c r="H21" s="12" t="s">
        <v>77</v>
      </c>
      <c r="I21" s="15">
        <f>I7</f>
        <v>1.9</v>
      </c>
      <c r="J21" s="3"/>
      <c r="K21" s="3"/>
      <c r="L21" s="14"/>
    </row>
    <row r="22" spans="2:12" x14ac:dyDescent="0.25">
      <c r="B22" s="77" t="s">
        <v>86</v>
      </c>
      <c r="C22" s="77"/>
      <c r="H22" s="12" t="s">
        <v>78</v>
      </c>
      <c r="I22" s="13">
        <f>I20*I21</f>
        <v>95581.4</v>
      </c>
      <c r="J22" s="3"/>
      <c r="K22" s="3"/>
      <c r="L22" s="3"/>
    </row>
    <row r="23" spans="2:12" x14ac:dyDescent="0.25">
      <c r="H23" s="12" t="s">
        <v>79</v>
      </c>
      <c r="I23" s="16">
        <f>I6</f>
        <v>36</v>
      </c>
      <c r="J23" s="3"/>
      <c r="K23" s="3"/>
      <c r="L23" s="3"/>
    </row>
    <row r="24" spans="2:12" x14ac:dyDescent="0.25">
      <c r="H24" s="12" t="s">
        <v>80</v>
      </c>
      <c r="I24" s="13">
        <f>I22/I23</f>
        <v>2655.0388888888888</v>
      </c>
      <c r="J24" s="3"/>
      <c r="K24" s="3"/>
      <c r="L24" s="3"/>
    </row>
    <row r="25" spans="2:12" x14ac:dyDescent="0.25">
      <c r="B25" t="s">
        <v>87</v>
      </c>
      <c r="D25" s="18"/>
      <c r="E25" s="18"/>
      <c r="H25" s="3"/>
      <c r="I25" s="4"/>
      <c r="J25" s="3"/>
      <c r="K25" s="3"/>
      <c r="L25" s="3"/>
    </row>
    <row r="26" spans="2:12" x14ac:dyDescent="0.25">
      <c r="C26" t="s">
        <v>57</v>
      </c>
      <c r="D26" s="18"/>
      <c r="E26" s="18"/>
      <c r="H26" s="12" t="s">
        <v>81</v>
      </c>
      <c r="I26" s="13">
        <f>I22-I18</f>
        <v>45275.399999999994</v>
      </c>
      <c r="J26" s="3"/>
      <c r="K26" s="3" t="s">
        <v>82</v>
      </c>
      <c r="L26" s="3"/>
    </row>
    <row r="29" spans="2:12" x14ac:dyDescent="0.25">
      <c r="B29" t="s">
        <v>88</v>
      </c>
    </row>
    <row r="31" spans="2:12" x14ac:dyDescent="0.25">
      <c r="B31" t="s">
        <v>89</v>
      </c>
      <c r="D31" s="2">
        <v>3000</v>
      </c>
    </row>
    <row r="32" spans="2:12" x14ac:dyDescent="0.25">
      <c r="C32" t="s">
        <v>90</v>
      </c>
      <c r="E32" s="2">
        <v>500</v>
      </c>
    </row>
    <row r="33" spans="2:8" x14ac:dyDescent="0.25">
      <c r="C33" s="20" t="s">
        <v>107</v>
      </c>
      <c r="D33" s="22"/>
      <c r="E33" s="22">
        <f>D31-E32-E34</f>
        <v>2184.86</v>
      </c>
    </row>
    <row r="34" spans="2:8" x14ac:dyDescent="0.25">
      <c r="C34" s="20" t="s">
        <v>108</v>
      </c>
      <c r="D34" s="22"/>
      <c r="E34" s="22">
        <v>315.14</v>
      </c>
    </row>
    <row r="35" spans="2:8" x14ac:dyDescent="0.25">
      <c r="C35" s="21"/>
      <c r="D35" s="22"/>
      <c r="E35" s="22"/>
    </row>
    <row r="36" spans="2:8" x14ac:dyDescent="0.25">
      <c r="B36" s="77" t="s">
        <v>91</v>
      </c>
      <c r="C36" s="77"/>
    </row>
    <row r="39" spans="2:8" x14ac:dyDescent="0.25">
      <c r="B39" s="1" t="s">
        <v>92</v>
      </c>
      <c r="D39" s="2">
        <f>I20</f>
        <v>50306</v>
      </c>
      <c r="G39" s="19">
        <f>D39/36</f>
        <v>1397.3888888888889</v>
      </c>
      <c r="H39" t="s">
        <v>98</v>
      </c>
    </row>
    <row r="40" spans="2:8" x14ac:dyDescent="0.25">
      <c r="B40" s="1" t="s">
        <v>93</v>
      </c>
      <c r="D40" s="2">
        <f>D39*90%</f>
        <v>45275.4</v>
      </c>
      <c r="G40" s="19"/>
    </row>
    <row r="41" spans="2:8" x14ac:dyDescent="0.25">
      <c r="C41" s="1" t="s">
        <v>94</v>
      </c>
      <c r="E41" s="2">
        <f>D39</f>
        <v>50306</v>
      </c>
    </row>
    <row r="42" spans="2:8" x14ac:dyDescent="0.25">
      <c r="C42" s="1" t="s">
        <v>95</v>
      </c>
      <c r="E42" s="2">
        <f>D40</f>
        <v>45275.4</v>
      </c>
      <c r="G42" s="19">
        <f>E42/36</f>
        <v>1257.6500000000001</v>
      </c>
      <c r="H42" t="s">
        <v>99</v>
      </c>
    </row>
    <row r="43" spans="2:8" x14ac:dyDescent="0.25">
      <c r="B43" s="77" t="s">
        <v>96</v>
      </c>
      <c r="C43" s="77"/>
    </row>
    <row r="46" spans="2:8" x14ac:dyDescent="0.25">
      <c r="B46" t="s">
        <v>89</v>
      </c>
      <c r="D46" s="2">
        <f>2655.04-200</f>
        <v>2455.04</v>
      </c>
    </row>
    <row r="47" spans="2:8" x14ac:dyDescent="0.25">
      <c r="B47" t="s">
        <v>97</v>
      </c>
      <c r="D47" s="2">
        <f>G42</f>
        <v>1257.6500000000001</v>
      </c>
    </row>
    <row r="48" spans="2:8" x14ac:dyDescent="0.25">
      <c r="B48" t="s">
        <v>16</v>
      </c>
      <c r="D48" s="2">
        <v>200</v>
      </c>
    </row>
    <row r="49" spans="1:11" x14ac:dyDescent="0.25">
      <c r="C49" s="1" t="s">
        <v>92</v>
      </c>
      <c r="E49" s="2">
        <f>G39</f>
        <v>1397.3888888888889</v>
      </c>
    </row>
    <row r="50" spans="1:11" x14ac:dyDescent="0.25">
      <c r="C50" s="1" t="s">
        <v>93</v>
      </c>
      <c r="E50" s="2">
        <f>G42</f>
        <v>1257.6500000000001</v>
      </c>
    </row>
    <row r="51" spans="1:11" x14ac:dyDescent="0.25">
      <c r="C51" t="s">
        <v>100</v>
      </c>
      <c r="E51" s="2">
        <f>D47/1.12</f>
        <v>1122.9017857142858</v>
      </c>
    </row>
    <row r="52" spans="1:11" x14ac:dyDescent="0.25">
      <c r="C52" t="s">
        <v>83</v>
      </c>
      <c r="E52" s="2">
        <f>D47*10.7143%</f>
        <v>134.74839395000001</v>
      </c>
      <c r="G52" s="19"/>
    </row>
    <row r="53" spans="1:11" x14ac:dyDescent="0.25">
      <c r="B53" s="77" t="s">
        <v>101</v>
      </c>
      <c r="C53" s="77"/>
    </row>
    <row r="57" spans="1:11" x14ac:dyDescent="0.25">
      <c r="B57" t="s">
        <v>127</v>
      </c>
      <c r="F57" s="2" t="s">
        <v>131</v>
      </c>
      <c r="I57" t="s">
        <v>132</v>
      </c>
      <c r="J57" t="s">
        <v>133</v>
      </c>
      <c r="K57" t="s">
        <v>134</v>
      </c>
    </row>
    <row r="58" spans="1:11" x14ac:dyDescent="0.25">
      <c r="F58" s="1" t="s">
        <v>92</v>
      </c>
      <c r="I58" s="19">
        <f>D39</f>
        <v>50306</v>
      </c>
      <c r="J58" s="19">
        <f>I58/36*6</f>
        <v>8384.3333333333339</v>
      </c>
      <c r="K58" s="19">
        <f>I58-J58</f>
        <v>41921.666666666664</v>
      </c>
    </row>
    <row r="59" spans="1:11" x14ac:dyDescent="0.25">
      <c r="A59" t="s">
        <v>135</v>
      </c>
      <c r="F59" s="1" t="s">
        <v>93</v>
      </c>
      <c r="I59" s="19">
        <f>D40</f>
        <v>45275.4</v>
      </c>
      <c r="J59" s="19">
        <f>I59/36*6</f>
        <v>7545.9000000000005</v>
      </c>
      <c r="K59" s="19">
        <f>I59-J59</f>
        <v>37729.5</v>
      </c>
    </row>
    <row r="60" spans="1:11" x14ac:dyDescent="0.25">
      <c r="I60" s="19">
        <f>SUM(I58:I59)</f>
        <v>95581.4</v>
      </c>
      <c r="J60" s="19">
        <f t="shared" ref="J60:K60" si="0">SUM(J58:J59)</f>
        <v>15930.233333333334</v>
      </c>
      <c r="K60" s="19">
        <f t="shared" si="0"/>
        <v>79651.166666666657</v>
      </c>
    </row>
    <row r="61" spans="1:11" x14ac:dyDescent="0.25">
      <c r="B61" t="s">
        <v>140</v>
      </c>
      <c r="D61" s="2">
        <f>K58</f>
        <v>41921.666666666664</v>
      </c>
    </row>
    <row r="62" spans="1:11" x14ac:dyDescent="0.25">
      <c r="B62" t="s">
        <v>128</v>
      </c>
      <c r="D62" s="2">
        <f>K59</f>
        <v>37729.5</v>
      </c>
    </row>
    <row r="63" spans="1:11" x14ac:dyDescent="0.25">
      <c r="C63" t="s">
        <v>129</v>
      </c>
      <c r="E63" s="2">
        <f>D61</f>
        <v>41921.666666666664</v>
      </c>
    </row>
    <row r="64" spans="1:11" x14ac:dyDescent="0.25">
      <c r="C64" t="s">
        <v>130</v>
      </c>
      <c r="E64" s="2">
        <f>D62</f>
        <v>37729.5</v>
      </c>
    </row>
    <row r="65" spans="1:5" x14ac:dyDescent="0.25">
      <c r="B65" s="77" t="s">
        <v>136</v>
      </c>
      <c r="C65" s="77"/>
    </row>
    <row r="68" spans="1:5" x14ac:dyDescent="0.25">
      <c r="A68" t="s">
        <v>137</v>
      </c>
    </row>
    <row r="69" spans="1:5" x14ac:dyDescent="0.25">
      <c r="D69" s="2">
        <f>SUM(D70:D71)</f>
        <v>101000</v>
      </c>
      <c r="E69" s="2">
        <f>SUM(E70:E74)</f>
        <v>101000</v>
      </c>
    </row>
    <row r="70" spans="1:5" x14ac:dyDescent="0.25">
      <c r="B70" t="s">
        <v>138</v>
      </c>
      <c r="D70" s="2">
        <v>50000</v>
      </c>
    </row>
    <row r="71" spans="1:5" x14ac:dyDescent="0.25">
      <c r="B71" t="s">
        <v>139</v>
      </c>
      <c r="D71" s="2">
        <f>D70*102%</f>
        <v>51000</v>
      </c>
    </row>
    <row r="72" spans="1:5" x14ac:dyDescent="0.25">
      <c r="C72" t="str">
        <f>B61</f>
        <v>Assets Acquired - REPO</v>
      </c>
      <c r="E72" s="2">
        <f>D61</f>
        <v>41921.666666666664</v>
      </c>
    </row>
    <row r="73" spans="1:5" x14ac:dyDescent="0.25">
      <c r="C73" t="str">
        <f>B62</f>
        <v>Unearned Financing Income</v>
      </c>
      <c r="E73" s="2">
        <f>D71</f>
        <v>51000</v>
      </c>
    </row>
    <row r="74" spans="1:5" x14ac:dyDescent="0.25">
      <c r="C74" t="s">
        <v>141</v>
      </c>
      <c r="E74" s="18">
        <f>50000-D61</f>
        <v>8078.3333333333358</v>
      </c>
    </row>
  </sheetData>
  <mergeCells count="5">
    <mergeCell ref="B22:C22"/>
    <mergeCell ref="B36:C36"/>
    <mergeCell ref="B43:C43"/>
    <mergeCell ref="B53:C53"/>
    <mergeCell ref="B65:C6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BS</vt:lpstr>
      <vt:lpstr>IS</vt:lpstr>
      <vt:lpstr>Journal Entries</vt:lpstr>
      <vt:lpstr>IS!Print_Area</vt:lpstr>
      <vt:lpstr>BS!Print_Titles</vt:lpstr>
      <vt:lpstr>IS!Print_Titles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2019-03-22T08:39:14Z</cp:lastPrinted>
  <dcterms:created xsi:type="dcterms:W3CDTF">2019-03-13T07:09:35Z</dcterms:created>
  <dcterms:modified xsi:type="dcterms:W3CDTF">2019-03-23T01:04:14Z</dcterms:modified>
</cp:coreProperties>
</file>