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询价化合物" sheetId="1" state="visible" r:id="rId1"/>
    <sheet xmlns:r="http://schemas.openxmlformats.org/officeDocument/2006/relationships" name="询价化合物2"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sheetData>
    <row r="1">
      <c r="A1" s="1" t="inlineStr">
        <is>
          <t>MS2 name</t>
        </is>
      </c>
      <c r="B1" s="1" t="inlineStr">
        <is>
          <t>MS2 score</t>
        </is>
      </c>
      <c r="C1" s="1" t="inlineStr">
        <is>
          <t>Chinese.Name</t>
        </is>
      </c>
      <c r="D1" s="1" t="inlineStr">
        <is>
          <t>Chinese.Class</t>
        </is>
      </c>
      <c r="E1" s="1" t="inlineStr">
        <is>
          <t>CAS</t>
        </is>
      </c>
      <c r="F1" s="1" t="inlineStr">
        <is>
          <t>MEAN NORM</t>
        </is>
      </c>
      <c r="G1" s="1" t="inlineStr">
        <is>
          <t>MEAN TD</t>
        </is>
      </c>
      <c r="H1" s="1" t="inlineStr">
        <is>
          <t>VIP</t>
        </is>
      </c>
      <c r="I1" s="1" t="inlineStr">
        <is>
          <t>P-VALUE</t>
        </is>
      </c>
      <c r="J1" s="1" t="inlineStr">
        <is>
          <t>FOLD CHANGE</t>
        </is>
      </c>
      <c r="K1" s="1" t="inlineStr">
        <is>
          <t>Description(HMDB)</t>
        </is>
      </c>
      <c r="L1" s="1" t="inlineStr">
        <is>
          <t>Hyperlink</t>
        </is>
      </c>
    </row>
    <row r="2">
      <c r="A2" t="inlineStr">
        <is>
          <t>N6-Methyladenosine</t>
        </is>
      </c>
      <c r="B2" t="n">
        <v>3.92</v>
      </c>
      <c r="C2" t="inlineStr">
        <is>
          <t>N6-甲基腺苷</t>
        </is>
      </c>
      <c r="D2" t="inlineStr">
        <is>
          <t>嘌呤核苷酸</t>
        </is>
      </c>
      <c r="E2" t="inlineStr">
        <is>
          <t>1867-73-8</t>
        </is>
      </c>
      <c r="F2" t="n">
        <v>4.13890967368589e-06</v>
      </c>
      <c r="G2" t="n">
        <v>0.008670871130372111</v>
      </c>
      <c r="H2" t="n">
        <v>2.36835602486262</v>
      </c>
      <c r="I2" t="n">
        <v>0.0113758957865522</v>
      </c>
      <c r="J2" t="n">
        <v>2094.96505456479</v>
      </c>
      <c r="K2" t="inlineStr">
        <is>
          <t xml:space="preserve">N6-Methyladenosine is a methylated adenine residue. N6-Methyladenosine is an endogenous urinary nucleoside product of the degradation of transfer ribonucleic acid (tRNA); urinary nucleosides are biological markers for patients with colorectal cancer. tRNA has been shown to be excreted in abnormal amounts in the urine of cancer patients. tRNA from neoplastic tissue had a much more rapid turnover rate than the tRNA from the corresponding normal tissue. Evidence indicates that methylation of tRNA occurs only after synthesis of the intact macromolecule. Because there are no specific enzyme systems to incorporate the modified nucleosides into the macromolecular nucleic acid, these nucleosides once released in the process of tRNA turnover cannot be reutilized, nor are they further degraded, but are excreted in urine. </t>
        </is>
      </c>
      <c r="L2">
        <f>HYPERLINK("http://www.hmdb.ca/metabolites/HMDB0004044", "http://www.hmdb.ca/metabolites/HMDB0004044")</f>
        <v/>
      </c>
    </row>
    <row r="3">
      <c r="A3" t="inlineStr">
        <is>
          <t>1-Methyladenosine</t>
        </is>
      </c>
      <c r="B3" t="n">
        <v>3.91</v>
      </c>
      <c r="C3" t="inlineStr">
        <is>
          <t>1-甲基腺苷</t>
        </is>
      </c>
      <c r="D3" t="inlineStr">
        <is>
          <t>核苷类</t>
        </is>
      </c>
      <c r="E3" t="inlineStr">
        <is>
          <t>15763-06-1</t>
        </is>
      </c>
      <c r="F3" t="n">
        <v>4.13890967368589e-06</v>
      </c>
      <c r="G3" t="n">
        <v>0.008670871130372111</v>
      </c>
      <c r="H3" t="n">
        <v>2.36835602486262</v>
      </c>
      <c r="I3" t="n">
        <v>0.0113758957865522</v>
      </c>
      <c r="J3" t="n">
        <v>2094.96505456479</v>
      </c>
      <c r="K3" t="inlineStr">
        <is>
          <t>1-Methyladenosine, also known as M1A, belongs to the class of organic compounds known as purine nucleosides. Purine nucleosides are compounds comprising a purine base attached to a ribosyl or deoxyribosyl moiety. Precise m6A mapping by m6A-CLIP/IP (briefly m6A-CLIP) revealed that a majority of m6A locates in the last exon of mRNAs in multiple tissues/cultured cells of mouse and human, and the m6A enrichment around stop codons is a coincidence that many stop codons locate round the start of last exons where m6A is truly enriched. The methylation of adenosine is directed by a large m6A methyltransferase complex containing METTL3 as the SAM-binding sub-unit. Insulin-like growth factor-2 mRNA-binding proteins 1, 2, and 3 (IGF2BP1-3) are reported as a novel class of m6A readers</t>
        </is>
      </c>
      <c r="L3">
        <f>HYPERLINK("http://www.hmdb.ca/metabolites/HMDB0003331", "http://www.hmdb.ca/metabolites/HMDB0003331")</f>
        <v/>
      </c>
    </row>
    <row r="4">
      <c r="A4" t="inlineStr">
        <is>
          <t>CPA(18:0)</t>
        </is>
      </c>
      <c r="B4" t="n">
        <v>2.3</v>
      </c>
      <c r="C4" t="inlineStr"/>
      <c r="D4" t="inlineStr"/>
      <c r="E4" t="inlineStr"/>
      <c r="F4" t="n">
        <v>2.96358714632956e-05</v>
      </c>
      <c r="G4" t="n">
        <v>0.00389714563027669</v>
      </c>
      <c r="H4" t="n">
        <v>2.36630867306036</v>
      </c>
      <c r="I4" t="n">
        <v>0.0478105016968994</v>
      </c>
      <c r="J4" t="n">
        <v>131.500962780978</v>
      </c>
      <c r="K4" t="inlineStr">
        <is>
          <t>No CAS ID</t>
        </is>
      </c>
      <c r="L4">
        <f>HYPERLINK("None", "None")</f>
        <v/>
      </c>
    </row>
    <row r="5">
      <c r="A5" t="inlineStr">
        <is>
          <t>1-Piperidinecarboxylic acid, 4-[6-[4-[(methoxycarbonyl)amino]phenyl]-4-(4-morpholinyl)-1H-pyrazolo[3,4-d]pyrimidin-1-yl]-, methyl ester</t>
        </is>
      </c>
      <c r="B5" t="n">
        <v>2.32</v>
      </c>
      <c r="C5" t="inlineStr"/>
      <c r="D5" t="inlineStr"/>
      <c r="E5" t="inlineStr">
        <is>
          <t>1062169-56-5</t>
        </is>
      </c>
      <c r="F5" t="n">
        <v>1.81715895426772e-05</v>
      </c>
      <c r="G5" t="n">
        <v>0.00195638291847598</v>
      </c>
      <c r="H5" t="n">
        <v>2.3271846443474</v>
      </c>
      <c r="I5" t="n">
        <v>0.0101336270690502</v>
      </c>
      <c r="J5" t="n">
        <v>107.66162827315</v>
      </c>
      <c r="K5" t="inlineStr">
        <is>
          <t>CID: 44219749, but HMDBID Not found</t>
        </is>
      </c>
      <c r="L5">
        <f>HYPERLINK("https://pubchem.ncbi.nlm.nih.gov/compound/44219749", "https://pubchem.ncbi.nlm.nih.gov/compound/44219749")</f>
        <v/>
      </c>
    </row>
    <row r="6">
      <c r="A6" t="inlineStr">
        <is>
          <t>Ricinoleic acid methyl ester</t>
        </is>
      </c>
      <c r="B6" t="n">
        <v>2.33</v>
      </c>
      <c r="C6" t="inlineStr"/>
      <c r="D6" t="inlineStr"/>
      <c r="E6" t="inlineStr">
        <is>
          <t>141-24-2</t>
        </is>
      </c>
      <c r="F6" t="n">
        <v>0.000295454486458959</v>
      </c>
      <c r="G6" t="n">
        <v>0.0121825137355825</v>
      </c>
      <c r="H6" t="n">
        <v>2.28379384042983</v>
      </c>
      <c r="I6" t="n">
        <v>0.0260241067430914</v>
      </c>
      <c r="J6" t="n">
        <v>41.2331316460639</v>
      </c>
      <c r="K6" t="inlineStr">
        <is>
          <t>CID: 5354133, but HMDBID Not found</t>
        </is>
      </c>
      <c r="L6">
        <f>HYPERLINK("https://pubchem.ncbi.nlm.nih.gov/compound/5354133", "https://pubchem.ncbi.nlm.nih.gov/compound/5354133")</f>
        <v/>
      </c>
    </row>
    <row r="7">
      <c r="A7" t="inlineStr">
        <is>
          <t>Hericerin</t>
        </is>
      </c>
      <c r="B7" t="n">
        <v>2.14</v>
      </c>
      <c r="C7" t="inlineStr"/>
      <c r="D7" t="inlineStr">
        <is>
          <t>生物碱</t>
        </is>
      </c>
      <c r="E7" t="inlineStr">
        <is>
          <t>140381-53-9</t>
        </is>
      </c>
      <c r="F7" t="n">
        <v>5.24745982148671e-05</v>
      </c>
      <c r="G7" t="n">
        <v>0.00188767324228345</v>
      </c>
      <c r="H7" t="n">
        <v>2.07093491471753</v>
      </c>
      <c r="I7" t="n">
        <v>0.028630088384518</v>
      </c>
      <c r="J7" t="n">
        <v>35.9730861502554</v>
      </c>
      <c r="K7" t="inlineStr">
        <is>
          <t>CID: 57330600, but HMDBID Not found</t>
        </is>
      </c>
      <c r="L7">
        <f>HYPERLINK("https://pubchem.ncbi.nlm.nih.gov/compound/57330600", "https://pubchem.ncbi.nlm.nih.gov/compound/57330600")</f>
        <v/>
      </c>
    </row>
    <row r="8">
      <c r="A8" t="inlineStr">
        <is>
          <t>Myoseverin</t>
        </is>
      </c>
      <c r="B8" t="n">
        <v>2.34</v>
      </c>
      <c r="C8" t="inlineStr"/>
      <c r="D8" t="inlineStr"/>
      <c r="E8" t="inlineStr">
        <is>
          <t>267402-71-1</t>
        </is>
      </c>
      <c r="F8" t="n">
        <v>0.000257763314485546</v>
      </c>
      <c r="G8" t="n">
        <v>0.008921346112690021</v>
      </c>
      <c r="H8" t="n">
        <v>2.2253697225879</v>
      </c>
      <c r="I8" t="n">
        <v>0.0138496407465096</v>
      </c>
      <c r="J8" t="n">
        <v>34.6106121831013</v>
      </c>
      <c r="K8" t="inlineStr">
        <is>
          <t>CID: 4273, but HMDBID Not found</t>
        </is>
      </c>
      <c r="L8">
        <f>HYPERLINK("https://pubchem.ncbi.nlm.nih.gov/compound/4273", "https://pubchem.ncbi.nlm.nih.gov/compound/4273")</f>
        <v/>
      </c>
    </row>
    <row r="9">
      <c r="A9" t="inlineStr">
        <is>
          <t>8,11-Tridecadienoic acid, 13-(3-pentyl-2-oxiranyl)-, methyl ester, (8Z,11Z)-</t>
        </is>
      </c>
      <c r="B9" t="n">
        <v>2.38</v>
      </c>
      <c r="C9" t="inlineStr"/>
      <c r="D9" t="inlineStr"/>
      <c r="E9" t="inlineStr"/>
      <c r="F9" t="n">
        <v>0.000399940491673981</v>
      </c>
      <c r="G9" t="n">
        <v>0.0118414038207214</v>
      </c>
      <c r="H9" t="n">
        <v>2.25136049367469</v>
      </c>
      <c r="I9" t="n">
        <v>0.008326182884709691</v>
      </c>
      <c r="J9" t="n">
        <v>29.6079143453525</v>
      </c>
      <c r="K9" t="inlineStr">
        <is>
          <t>No CAS ID</t>
        </is>
      </c>
      <c r="L9">
        <f>HYPERLINK("None", "None")</f>
        <v/>
      </c>
    </row>
    <row r="10">
      <c r="A10" t="inlineStr">
        <is>
          <t>1-Palmitoyllysophosphatidate</t>
        </is>
      </c>
      <c r="B10" t="n">
        <v>3.9</v>
      </c>
      <c r="C10" t="inlineStr"/>
      <c r="D10" t="inlineStr">
        <is>
          <t>甘油磷脂</t>
        </is>
      </c>
      <c r="E10" t="inlineStr">
        <is>
          <t>22002-85-3</t>
        </is>
      </c>
      <c r="F10" t="n">
        <v>0.00170814289733509</v>
      </c>
      <c r="G10" t="n">
        <v>0.0466054821919205</v>
      </c>
      <c r="H10" t="n">
        <v>2.24380879159891</v>
      </c>
      <c r="I10" t="n">
        <v>0.0287259889923866</v>
      </c>
      <c r="J10" t="n">
        <v>27.2842993783663</v>
      </c>
      <c r="K10" t="inlineStr">
        <is>
          <t xml:space="preserve">LysoPA(16:0/0:0) is a lysophosphatidic acid. It is a glycerophospholipid in which a phosphate moiety occupies a glycerol substitution site. Lysophosphatidic acids can have different combinations of fatty acids of varying lengths and saturation attached at the C-1 (sn-1) or C-2 (sn-2) position. Fatty acids containing 16 and 18 carbons are the most common. Lysophosphatidic acid is the simplest possible glycerophospholipid. It is the biosynthetic precursor of phosphatidic acid. Although it is present at very low levels only in animal tissues, it is extremely important biologically, influencing many biochemical processes. In particular, lysophosphatidic acid is an intercellular lipid mediator with growth factor-like activities, and is rapidly produced and released from activated platelets to influence target cells. 1-Palmitoyl lysophosphatidic acid is the major component of lysophosphatidic acid (LPA) in plasma, and is in a reduced ratio in individuals with gynecological cancers </t>
        </is>
      </c>
      <c r="L10">
        <f>HYPERLINK("http://www.hmdb.ca/metabolites/HMDB0007853", "http://www.hmdb.ca/metabolites/HMDB0007853")</f>
        <v/>
      </c>
    </row>
    <row r="11">
      <c r="A11" t="inlineStr">
        <is>
          <t>(12Z)-9,10,11,14,15,16,17,18,19,20,21,22-Dodecahydro-5,8-ethenobenzo[20]annulene-2,4,6,24-tetrol</t>
        </is>
      </c>
      <c r="B11" t="n">
        <v>2.51</v>
      </c>
      <c r="C11" t="inlineStr"/>
      <c r="D11" t="inlineStr"/>
      <c r="E11" t="inlineStr">
        <is>
          <t>1174389-12-8</t>
        </is>
      </c>
      <c r="F11" t="n">
        <v>0.00380288819785515</v>
      </c>
      <c r="G11" t="n">
        <v>0.09956348697788731</v>
      </c>
      <c r="H11" t="n">
        <v>2.24557573336078</v>
      </c>
      <c r="I11" t="n">
        <v>0.0346562158409027</v>
      </c>
      <c r="J11" t="n">
        <v>26.1810186883857</v>
      </c>
      <c r="K11" t="inlineStr">
        <is>
          <t>CID Not found</t>
        </is>
      </c>
      <c r="L11">
        <f>HYPERLINK("None", "None")</f>
        <v/>
      </c>
    </row>
    <row r="12">
      <c r="A12" t="inlineStr">
        <is>
          <t>Ionomycin</t>
        </is>
      </c>
      <c r="B12" t="n">
        <v>2.56</v>
      </c>
      <c r="C12" t="inlineStr"/>
      <c r="D12" t="inlineStr"/>
      <c r="E12" t="inlineStr"/>
      <c r="F12" t="n">
        <v>9.3039456249069e-05</v>
      </c>
      <c r="G12" t="n">
        <v>0.00228477626162482</v>
      </c>
      <c r="H12" t="n">
        <v>2.23090795021332</v>
      </c>
      <c r="I12" t="n">
        <v>0.0377678906726824</v>
      </c>
      <c r="J12" t="n">
        <v>24.5570680841944</v>
      </c>
      <c r="K12" t="inlineStr">
        <is>
          <t>No CAS ID</t>
        </is>
      </c>
      <c r="L12">
        <f>HYPERLINK("None", "None")</f>
        <v/>
      </c>
    </row>
    <row r="13">
      <c r="A13" t="inlineStr">
        <is>
          <t>CPA(18:2(9Z,12Z)/0:0)</t>
        </is>
      </c>
      <c r="B13" t="n">
        <v>2.26</v>
      </c>
      <c r="C13" t="inlineStr">
        <is>
          <t>环磷脂酸(18:2(9Z,12Z)/0:0)</t>
        </is>
      </c>
      <c r="D13" t="inlineStr">
        <is>
          <t>脂肪酰类</t>
        </is>
      </c>
      <c r="E13" t="inlineStr"/>
      <c r="F13" t="n">
        <v>0.00127700068842498</v>
      </c>
      <c r="G13" t="n">
        <v>0.0295394708954715</v>
      </c>
      <c r="H13" t="n">
        <v>2.35151940787526</v>
      </c>
      <c r="I13" t="n">
        <v>0.0078874197524083</v>
      </c>
      <c r="J13" t="n">
        <v>23.1319146208956</v>
      </c>
      <c r="K13" t="inlineStr">
        <is>
          <t>No CAS ID</t>
        </is>
      </c>
      <c r="L13">
        <f>HYPERLINK("None", "None")</f>
        <v/>
      </c>
    </row>
    <row r="14">
      <c r="A14" t="inlineStr">
        <is>
          <t>Bisphenol C</t>
        </is>
      </c>
      <c r="B14" t="n">
        <v>2.5</v>
      </c>
      <c r="C14" t="inlineStr"/>
      <c r="D14" t="inlineStr"/>
      <c r="E14" t="inlineStr"/>
      <c r="F14" t="n">
        <v>0.000922381092967413</v>
      </c>
      <c r="G14" t="n">
        <v>0.0202929426411151</v>
      </c>
      <c r="H14" t="n">
        <v>1.71659687639711</v>
      </c>
      <c r="I14" t="n">
        <v>0.0469050377559192</v>
      </c>
      <c r="J14" t="n">
        <v>22.0006056019971</v>
      </c>
      <c r="K14" t="inlineStr">
        <is>
          <t>No CAS ID</t>
        </is>
      </c>
      <c r="L14">
        <f>HYPERLINK("None", "None")</f>
        <v/>
      </c>
    </row>
    <row r="15">
      <c r="A15" t="inlineStr">
        <is>
          <t>LPA(0:0/18:2(9Z,12Z))</t>
        </is>
      </c>
      <c r="B15" t="n">
        <v>2.6</v>
      </c>
      <c r="C15" t="inlineStr"/>
      <c r="D15" t="inlineStr"/>
      <c r="E15" t="inlineStr"/>
      <c r="F15" t="n">
        <v>0.00146392023559601</v>
      </c>
      <c r="G15" t="n">
        <v>0.0315868537713311</v>
      </c>
      <c r="H15" t="n">
        <v>2.35318167284748</v>
      </c>
      <c r="I15" t="n">
        <v>0.008556867389585309</v>
      </c>
      <c r="J15" t="n">
        <v>21.5768953821934</v>
      </c>
      <c r="K15" t="inlineStr">
        <is>
          <t>No CAS ID</t>
        </is>
      </c>
      <c r="L15">
        <f>HYPERLINK("None", "None")</f>
        <v/>
      </c>
    </row>
    <row r="16">
      <c r="A16" t="inlineStr">
        <is>
          <t>Xipamide</t>
        </is>
      </c>
      <c r="B16" t="n">
        <v>3.85</v>
      </c>
      <c r="C16" t="inlineStr"/>
      <c r="D16" t="inlineStr"/>
      <c r="E16" t="inlineStr"/>
      <c r="F16" t="n">
        <v>0.0169219994819352</v>
      </c>
      <c r="G16" t="n">
        <v>0.36154072669395</v>
      </c>
      <c r="H16" t="n">
        <v>1.88302327935378</v>
      </c>
      <c r="I16" t="n">
        <v>0.0303870275476376</v>
      </c>
      <c r="J16" t="n">
        <v>21.365130466994</v>
      </c>
      <c r="K16" t="inlineStr">
        <is>
          <t>No CAS ID</t>
        </is>
      </c>
      <c r="L16">
        <f>HYPERLINK("None", "None")</f>
        <v/>
      </c>
    </row>
    <row r="17">
      <c r="A17" t="inlineStr">
        <is>
          <t>CPA(18:1(9Z)/0:0)</t>
        </is>
      </c>
      <c r="B17" t="n">
        <v>2.3</v>
      </c>
      <c r="C17" t="inlineStr">
        <is>
          <t>环磷脂酸(18:1(9Z)/0:0)</t>
        </is>
      </c>
      <c r="D17" t="inlineStr">
        <is>
          <t>甘油磷脂类</t>
        </is>
      </c>
      <c r="E17" t="inlineStr"/>
      <c r="F17" t="n">
        <v>0.000490550042082564</v>
      </c>
      <c r="G17" t="n">
        <v>0.00900710681022476</v>
      </c>
      <c r="H17" t="n">
        <v>2.16840880196461</v>
      </c>
      <c r="I17" t="n">
        <v>0.0179189166555194</v>
      </c>
      <c r="J17" t="n">
        <v>18.3612395016547</v>
      </c>
      <c r="K17" t="inlineStr">
        <is>
          <t>No CAS ID</t>
        </is>
      </c>
      <c r="L17">
        <f>HYPERLINK("None", "None")</f>
        <v/>
      </c>
    </row>
    <row r="18">
      <c r="A18" t="inlineStr">
        <is>
          <t>alpha-Pyrufuran</t>
        </is>
      </c>
      <c r="B18" t="n">
        <v>2.72</v>
      </c>
      <c r="C18" t="inlineStr"/>
      <c r="D18" t="inlineStr">
        <is>
          <t>有机杂环化合物</t>
        </is>
      </c>
      <c r="E18" t="inlineStr">
        <is>
          <t>88256-05-7</t>
        </is>
      </c>
      <c r="F18" t="n">
        <v>9.06715004564828e-05</v>
      </c>
      <c r="G18" t="n">
        <v>0.0012008369066485</v>
      </c>
      <c r="H18" t="n">
        <v>1.51771151667131</v>
      </c>
      <c r="I18" t="n">
        <v>0.0150114987864763</v>
      </c>
      <c r="J18" t="n">
        <v>13.2438186266129</v>
      </c>
      <c r="K18" t="inlineStr">
        <is>
          <t>alpha-Pyrufuran, also known as α-pyrufuran, belongs to the class of organic compounds known as dibenzofurans. Dibenzofurans are compounds containing a dibenzofuran moiety, which consists of two benzene rings fused to a central furan ring. alpha-Pyrufuran has been detected, but not quantified in, pears (Pyrus communis) and pomes. This could make alpha-pyrufuran a potential biomarker for the consumption of these foods. Based on a literature review very few articles have been published on alpha-Pyrufuran</t>
        </is>
      </c>
      <c r="L18">
        <f>HYPERLINK("http://www.hmdb.ca/metabolites/HMDB0030635", "http://www.hmdb.ca/metabolites/HMDB0030635")</f>
        <v/>
      </c>
    </row>
    <row r="19">
      <c r="A19" t="inlineStr">
        <is>
          <t>1-Palmitoyl-2-linoleoyl-sn-glycero-3-phosphate</t>
        </is>
      </c>
      <c r="B19" t="n">
        <v>2.69</v>
      </c>
      <c r="C19" t="inlineStr"/>
      <c r="D19" t="inlineStr">
        <is>
          <t>甘油磷脂</t>
        </is>
      </c>
      <c r="E19" t="inlineStr">
        <is>
          <t>91190-11-3</t>
        </is>
      </c>
      <c r="F19" t="n">
        <v>0.000151662697421444</v>
      </c>
      <c r="G19" t="n">
        <v>0.00198686438010756</v>
      </c>
      <c r="H19" t="n">
        <v>2.16339554597604</v>
      </c>
      <c r="I19" t="n">
        <v>0.008441062307137559</v>
      </c>
      <c r="J19" t="n">
        <v>13.1005475564398</v>
      </c>
      <c r="K19" t="inlineStr">
        <is>
          <t>CID Not found</t>
        </is>
      </c>
      <c r="L19">
        <f>HYPERLINK("None", "None")</f>
        <v/>
      </c>
    </row>
    <row r="20">
      <c r="A20" t="inlineStr">
        <is>
          <t>7-Hydroxy-4-(trifluoromethyl)coumarin</t>
        </is>
      </c>
      <c r="B20" t="n">
        <v>2.5</v>
      </c>
      <c r="C20" t="inlineStr"/>
      <c r="D20" t="inlineStr"/>
      <c r="E20" t="inlineStr"/>
      <c r="F20" t="n">
        <v>0.00526344893947621</v>
      </c>
      <c r="G20" t="n">
        <v>0.0671716931693315</v>
      </c>
      <c r="H20" t="n">
        <v>1.7990335864913</v>
      </c>
      <c r="I20" t="n">
        <v>0.0375131393544465</v>
      </c>
      <c r="J20" t="n">
        <v>12.7619159873556</v>
      </c>
      <c r="K20" t="inlineStr">
        <is>
          <t>No CAS ID</t>
        </is>
      </c>
      <c r="L20">
        <f>HYPERLINK("None", "None")</f>
        <v/>
      </c>
    </row>
    <row r="21">
      <c r="A21" t="inlineStr">
        <is>
          <t>N-(4-Methylphenyl)-N'-(6-methyl-2-pyridinyl)thiourea</t>
        </is>
      </c>
      <c r="B21" t="n">
        <v>2.27</v>
      </c>
      <c r="C21" t="inlineStr"/>
      <c r="D21" t="inlineStr"/>
      <c r="E21" t="inlineStr">
        <is>
          <t>71196-81-1</t>
        </is>
      </c>
      <c r="F21" t="n">
        <v>0.00143911062876769</v>
      </c>
      <c r="G21" t="n">
        <v>0.0144127040318413</v>
      </c>
      <c r="H21" t="n">
        <v>2.31992689326314</v>
      </c>
      <c r="I21" t="n">
        <v>0.008421202951106011</v>
      </c>
      <c r="J21" t="n">
        <v>10.0150077024883</v>
      </c>
      <c r="K21" t="inlineStr">
        <is>
          <t>CID Not found</t>
        </is>
      </c>
      <c r="L21">
        <f>HYPERLINK("None", "None")</f>
        <v/>
      </c>
    </row>
    <row r="22">
      <c r="A22" t="inlineStr">
        <is>
          <t>Vindoline</t>
        </is>
      </c>
      <c r="B22" t="n">
        <v>2.49</v>
      </c>
      <c r="C22" t="inlineStr"/>
      <c r="D22" t="inlineStr"/>
      <c r="E22" t="inlineStr"/>
      <c r="F22" t="n">
        <v>0.00114867040415695</v>
      </c>
      <c r="G22" t="n">
        <v>0.0112880493795509</v>
      </c>
      <c r="H22" t="n">
        <v>2.03043212147167</v>
      </c>
      <c r="I22" t="n">
        <v>0.0079671454719365</v>
      </c>
      <c r="J22" t="n">
        <v>9.827056863918729</v>
      </c>
      <c r="K22" t="inlineStr">
        <is>
          <t>No CAS ID</t>
        </is>
      </c>
      <c r="L22">
        <f>HYPERLINK("None", "None")</f>
        <v/>
      </c>
    </row>
    <row r="23">
      <c r="A23" t="inlineStr">
        <is>
          <t>PC(18:4(6Z,9Z,12Z,15Z)/P-16:0)</t>
        </is>
      </c>
      <c r="B23" t="n">
        <v>2.35</v>
      </c>
      <c r="C23" t="inlineStr"/>
      <c r="D23" t="inlineStr">
        <is>
          <t>甘油磷脂类</t>
        </is>
      </c>
      <c r="E23" t="inlineStr"/>
      <c r="F23" t="n">
        <v>0.003635715992112</v>
      </c>
      <c r="G23" t="n">
        <v>0.0356688055160081</v>
      </c>
      <c r="H23" t="n">
        <v>1.80672843418151</v>
      </c>
      <c r="I23" t="n">
        <v>0.00314726916973794</v>
      </c>
      <c r="J23" t="n">
        <v>9.81066881830008</v>
      </c>
      <c r="K23" t="inlineStr">
        <is>
          <t>No CAS ID</t>
        </is>
      </c>
      <c r="L23">
        <f>HYPERLINK("None", "None")</f>
        <v/>
      </c>
    </row>
    <row r="24">
      <c r="A24" t="inlineStr">
        <is>
          <t>N-Methyl-L-histidine</t>
        </is>
      </c>
      <c r="B24" t="n">
        <v>2.72</v>
      </c>
      <c r="C24" t="inlineStr"/>
      <c r="D24" t="inlineStr">
        <is>
          <t>小肽</t>
        </is>
      </c>
      <c r="E24" t="inlineStr"/>
      <c r="F24" t="n">
        <v>0.00298734453347276</v>
      </c>
      <c r="G24" t="n">
        <v>0.0255544556766766</v>
      </c>
      <c r="H24" t="n">
        <v>1.8586261977412</v>
      </c>
      <c r="I24" t="n">
        <v>0.0169818688556064</v>
      </c>
      <c r="J24" t="n">
        <v>8.5542378491475</v>
      </c>
      <c r="K24" t="inlineStr">
        <is>
          <t>No CAS ID</t>
        </is>
      </c>
      <c r="L24">
        <f>HYPERLINK("None", "None")</f>
        <v/>
      </c>
    </row>
    <row r="25">
      <c r="A25" t="inlineStr">
        <is>
          <t>LPA(18:0)</t>
        </is>
      </c>
      <c r="B25" t="n">
        <v>3.83</v>
      </c>
      <c r="C25" t="inlineStr"/>
      <c r="D25" t="inlineStr"/>
      <c r="E25" t="inlineStr">
        <is>
          <t>325465-92-7</t>
        </is>
      </c>
      <c r="F25" t="n">
        <v>0.00113799043939132</v>
      </c>
      <c r="G25" t="n">
        <v>0.008661228071694961</v>
      </c>
      <c r="H25" t="n">
        <v>2.05643975967455</v>
      </c>
      <c r="I25" t="n">
        <v>0.0481960326850089</v>
      </c>
      <c r="J25" t="n">
        <v>7.61098491857943</v>
      </c>
      <c r="K25" t="inlineStr">
        <is>
          <t>CID: 131675276, but HMDBID Not found</t>
        </is>
      </c>
      <c r="L25">
        <f>HYPERLINK("https://pubchem.ncbi.nlm.nih.gov/compound/131675276", "https://pubchem.ncbi.nlm.nih.gov/compound/131675276")</f>
        <v/>
      </c>
    </row>
    <row r="26">
      <c r="A26" t="inlineStr">
        <is>
          <t>3-(2-Aminoethylthio)-2-methylpropionic acid</t>
        </is>
      </c>
      <c r="B26" t="n">
        <v>2.69</v>
      </c>
      <c r="C26" t="inlineStr"/>
      <c r="D26" t="inlineStr"/>
      <c r="E26" t="inlineStr">
        <is>
          <t>80186-81-8</t>
        </is>
      </c>
      <c r="F26" t="n">
        <v>0.005556928805741</v>
      </c>
      <c r="G26" t="n">
        <v>0.0412869975541972</v>
      </c>
      <c r="H26" t="n">
        <v>1.94858976715049</v>
      </c>
      <c r="I26" t="n">
        <v>0.0158171830322592</v>
      </c>
      <c r="J26" t="n">
        <v>7.42982301870461</v>
      </c>
      <c r="K26" t="inlineStr">
        <is>
          <t>S-(2-carboxypropyl)-Cysteamine belongs to the class of organic compounds known as amino acids. These are organic compounds that contain at least one carboxyl group and one amino group. Thus, S-(2-carboxypropyl)-cysteamine is considered to be a fatty acid. S-(2-carboxypropyl)-Cysteamine has been detected, but not quantified in, a few different foods, such as anatidaes (Anatidae), chickens (Gallus gallus), and domestic pigs (Sus scrofa domestica). This could make S-(2-carboxypropyl)-cysteamine a potential biomarker for the consumption of these foods. Based on a literature review a significant number of articles have been published on S-(2-carboxypropyl)-Cysteamine</t>
        </is>
      </c>
      <c r="L26">
        <f>HYPERLINK("http://www.hmdb.ca/metabolites/HMDB0002169", "http://www.hmdb.ca/metabolites/HMDB0002169")</f>
        <v/>
      </c>
    </row>
    <row r="27">
      <c r="A27" t="inlineStr">
        <is>
          <t>3-Methyl-1-(4-nitrophenyl)-1H-pyrazol-5-ol</t>
        </is>
      </c>
      <c r="B27" t="n">
        <v>2.5</v>
      </c>
      <c r="C27" t="inlineStr"/>
      <c r="D27" t="inlineStr"/>
      <c r="E27" t="inlineStr">
        <is>
          <t>90946-69-3</t>
        </is>
      </c>
      <c r="F27" t="n">
        <v>0.00259921816589586</v>
      </c>
      <c r="G27" t="n">
        <v>0.0188018753078652</v>
      </c>
      <c r="H27" t="n">
        <v>2.14080178866213</v>
      </c>
      <c r="I27" t="n">
        <v>0.0262183329894217</v>
      </c>
      <c r="J27" t="n">
        <v>7.23366570554299</v>
      </c>
      <c r="K27" t="inlineStr">
        <is>
          <t>CID: 721996, but HMDBID Not found</t>
        </is>
      </c>
      <c r="L27">
        <f>HYPERLINK("https://pubchem.ncbi.nlm.nih.gov/compound/721996", "https://pubchem.ncbi.nlm.nih.gov/compound/721996")</f>
        <v/>
      </c>
    </row>
    <row r="28">
      <c r="A28" t="inlineStr">
        <is>
          <t>Lithocholic acid 3-sulfate</t>
        </is>
      </c>
      <c r="B28" t="n">
        <v>3.93</v>
      </c>
      <c r="C28" t="inlineStr">
        <is>
          <t>磺基乙胆酸</t>
        </is>
      </c>
      <c r="D28" t="inlineStr">
        <is>
          <t>类固醇及其衍生物</t>
        </is>
      </c>
      <c r="E28" t="inlineStr">
        <is>
          <t>64936-81-8</t>
        </is>
      </c>
      <c r="F28" t="n">
        <v>0.0060476886904197</v>
      </c>
      <c r="G28" t="n">
        <v>0.0425718676582136</v>
      </c>
      <c r="H28" t="n">
        <v>2.08717646582028</v>
      </c>
      <c r="I28" t="n">
        <v>0.023789369921149</v>
      </c>
      <c r="J28" t="n">
        <v>7.03936162019266</v>
      </c>
      <c r="K28" t="inlineStr">
        <is>
          <t>CID: 16219578, but HMDBID Not found</t>
        </is>
      </c>
      <c r="L28">
        <f>HYPERLINK("https://pubchem.ncbi.nlm.nih.gov/compound/16219578", "https://pubchem.ncbi.nlm.nih.gov/compound/16219578")</f>
        <v/>
      </c>
    </row>
    <row r="29">
      <c r="A29" t="inlineStr">
        <is>
          <t>1,3-Dihydroxy-7,8,9,10-tetrahydro-6H-benzo[c]chromen-6-one</t>
        </is>
      </c>
      <c r="B29" t="n">
        <v>2.5</v>
      </c>
      <c r="C29" t="inlineStr"/>
      <c r="D29" t="inlineStr"/>
      <c r="E29" t="inlineStr">
        <is>
          <t>3722-45-0</t>
        </is>
      </c>
      <c r="F29" t="n">
        <v>0.000336137665689325</v>
      </c>
      <c r="G29" t="n">
        <v>0.00231293418153085</v>
      </c>
      <c r="H29" t="n">
        <v>1.88724449071519</v>
      </c>
      <c r="I29" t="n">
        <v>0.0327874794997469</v>
      </c>
      <c r="J29" t="n">
        <v>6.88091343999688</v>
      </c>
      <c r="K29" t="inlineStr">
        <is>
          <t>CID: 5397934, but HMDBID Not found</t>
        </is>
      </c>
      <c r="L29">
        <f>HYPERLINK("https://pubchem.ncbi.nlm.nih.gov/compound/5397934", "https://pubchem.ncbi.nlm.nih.gov/compound/5397934")</f>
        <v/>
      </c>
    </row>
    <row r="30">
      <c r="A30" t="inlineStr">
        <is>
          <t>Trimethylamine N-oxide</t>
        </is>
      </c>
      <c r="B30" t="n">
        <v>3.92</v>
      </c>
      <c r="C30" t="inlineStr">
        <is>
          <t>氧化三甲胺</t>
        </is>
      </c>
      <c r="D30" t="inlineStr">
        <is>
          <t>有机氮化合物</t>
        </is>
      </c>
      <c r="E30" t="inlineStr">
        <is>
          <t>1184-78-7</t>
        </is>
      </c>
      <c r="F30" t="n">
        <v>0.0751914251708598</v>
      </c>
      <c r="G30" t="n">
        <v>0.506708790033562</v>
      </c>
      <c r="H30" t="n">
        <v>2.22947142549458</v>
      </c>
      <c r="I30" t="n">
        <v>0.000601634396920743</v>
      </c>
      <c r="J30" t="n">
        <v>6.73891722203898</v>
      </c>
      <c r="K30" t="inlineStr">
        <is>
          <t xml:space="preserve">Trimethylamine N-oxide (TMAO) is an oxidation product of trimethylamine and a common metabolite in animals and humans. In particular, trimethylamine-N-oxide is biosynthesized endogenously from trimethylamine, which is derived from choline, which can be derived from dietary lecithin (phosphatidylcholines) or dietary carnitine. TMAO decomposes to trimethylamine (TMA), which is the main odorant that is characteristic of degrading seafood. TMAO is an osmolyte that the body will use to counteract the effects of increased concentrations of urea (due to kidney failure) and high levels can be used as a biomarker for kidney problems. It has been identified as a uremic toxin according to the European Uremic Toxin Working Group </t>
        </is>
      </c>
      <c r="L30">
        <f>HYPERLINK("http://www.hmdb.ca/metabolites/HMDB0000925", "http://www.hmdb.ca/metabolites/HMDB0000925")</f>
        <v/>
      </c>
    </row>
    <row r="31">
      <c r="A31" t="inlineStr">
        <is>
          <t>1-naphthalenecarboxaldehyde, 2-hydroxy</t>
        </is>
      </c>
      <c r="B31" t="n">
        <v>2.5</v>
      </c>
      <c r="C31" t="inlineStr"/>
      <c r="D31" t="inlineStr"/>
      <c r="E31" t="inlineStr"/>
      <c r="F31" t="n">
        <v>0.00338550150909482</v>
      </c>
      <c r="G31" t="n">
        <v>0.0225806944776826</v>
      </c>
      <c r="H31" t="n">
        <v>1.67749849504491</v>
      </c>
      <c r="I31" t="n">
        <v>0.047657258064769</v>
      </c>
      <c r="J31" t="n">
        <v>6.6698225999964</v>
      </c>
      <c r="K31" t="inlineStr">
        <is>
          <t>No CAS ID</t>
        </is>
      </c>
      <c r="L31">
        <f>HYPERLINK("None", "None")</f>
        <v/>
      </c>
    </row>
    <row r="32">
      <c r="A32" t="inlineStr">
        <is>
          <t>3-(Aminocarbonyl)benzoic acid</t>
        </is>
      </c>
      <c r="B32" t="n">
        <v>2.73</v>
      </c>
      <c r="C32" t="inlineStr"/>
      <c r="D32" t="inlineStr"/>
      <c r="E32" t="inlineStr">
        <is>
          <t>4481-28-1</t>
        </is>
      </c>
      <c r="F32" t="n">
        <v>0.0228252743504359</v>
      </c>
      <c r="G32" t="n">
        <v>0.150209717719605</v>
      </c>
      <c r="H32" t="n">
        <v>1.82440421668437</v>
      </c>
      <c r="I32" t="n">
        <v>0.0143367776029264</v>
      </c>
      <c r="J32" t="n">
        <v>6.58085048238365</v>
      </c>
      <c r="K32" t="inlineStr">
        <is>
          <t>CID: 3014284, but HMDBID Not found</t>
        </is>
      </c>
      <c r="L32">
        <f>HYPERLINK("https://pubchem.ncbi.nlm.nih.gov/compound/3014284", "https://pubchem.ncbi.nlm.nih.gov/compound/3014284")</f>
        <v/>
      </c>
    </row>
    <row r="33">
      <c r="A33" t="inlineStr">
        <is>
          <t>9-Phenyl-1-(2,4,6-trihydroxyphenyl)nonan-1-one</t>
        </is>
      </c>
      <c r="B33" t="n">
        <v>2.44</v>
      </c>
      <c r="C33" t="inlineStr"/>
      <c r="D33" t="inlineStr">
        <is>
          <t>间苯三酚类</t>
        </is>
      </c>
      <c r="E33" t="inlineStr">
        <is>
          <t>119736-95-7</t>
        </is>
      </c>
      <c r="F33" t="n">
        <v>0.00466357842268067</v>
      </c>
      <c r="G33" t="n">
        <v>0.0294965216699575</v>
      </c>
      <c r="H33" t="n">
        <v>1.91722692055502</v>
      </c>
      <c r="I33" t="n">
        <v>0.009951517655174829</v>
      </c>
      <c r="J33" t="n">
        <v>6.32486880171356</v>
      </c>
      <c r="K33" t="inlineStr">
        <is>
          <t>CID: 14186891, but HMDBID Not found</t>
        </is>
      </c>
      <c r="L33">
        <f>HYPERLINK("https://pubchem.ncbi.nlm.nih.gov/compound/14186891", "https://pubchem.ncbi.nlm.nih.gov/compound/14186891")</f>
        <v/>
      </c>
    </row>
    <row r="34">
      <c r="A34" t="inlineStr">
        <is>
          <t>1-Mercapto[1,2,4]triazolo[4,3-a]quinoxalin-4(5H)-one</t>
        </is>
      </c>
      <c r="B34" t="n">
        <v>2.64</v>
      </c>
      <c r="C34" t="inlineStr"/>
      <c r="D34" t="inlineStr"/>
      <c r="E34" t="inlineStr">
        <is>
          <t>540760-27-8</t>
        </is>
      </c>
      <c r="F34" t="n">
        <v>0.0363698080846844</v>
      </c>
      <c r="G34" t="n">
        <v>0.226659343382762</v>
      </c>
      <c r="H34" t="n">
        <v>1.67048642528494</v>
      </c>
      <c r="I34" t="n">
        <v>0.00532622586904811</v>
      </c>
      <c r="J34" t="n">
        <v>6.23207422087579</v>
      </c>
      <c r="K34" t="inlineStr">
        <is>
          <t>CID: 2487501, but HMDBID Not found</t>
        </is>
      </c>
      <c r="L34">
        <f>HYPERLINK("https://pubchem.ncbi.nlm.nih.gov/compound/2487501", "https://pubchem.ncbi.nlm.nih.gov/compound/2487501")</f>
        <v/>
      </c>
    </row>
    <row r="35">
      <c r="A35" t="inlineStr">
        <is>
          <t>2-Hydroxy-5-((1E,3E)-5-oxohexa-1,3-dien-1-yl)phenyl .beta.-D-glucopyranoside</t>
        </is>
      </c>
      <c r="B35" t="n">
        <v>2.08</v>
      </c>
      <c r="C35" t="inlineStr"/>
      <c r="D35" t="inlineStr"/>
      <c r="E35" t="inlineStr"/>
      <c r="F35" t="n">
        <v>0.00125375589783582</v>
      </c>
      <c r="G35" t="n">
        <v>0.00739261428724359</v>
      </c>
      <c r="H35" t="n">
        <v>1.55719348558287</v>
      </c>
      <c r="I35" t="n">
        <v>0.0339391310362731</v>
      </c>
      <c r="J35" t="n">
        <v>5.89637448565899</v>
      </c>
      <c r="K35" t="inlineStr">
        <is>
          <t>No CAS ID</t>
        </is>
      </c>
      <c r="L35">
        <f>HYPERLINK("None", "None")</f>
        <v/>
      </c>
    </row>
    <row r="36">
      <c r="A36" t="inlineStr">
        <is>
          <t>Glycerophosphocholine</t>
        </is>
      </c>
      <c r="B36" t="n">
        <v>3.9</v>
      </c>
      <c r="C36" t="inlineStr">
        <is>
          <t>甘磷酸胆碱</t>
        </is>
      </c>
      <c r="D36" t="inlineStr">
        <is>
          <t>甘油磷脂类</t>
        </is>
      </c>
      <c r="E36" t="inlineStr">
        <is>
          <t>28319-77-9</t>
        </is>
      </c>
      <c r="F36" t="n">
        <v>0.0034723829545727</v>
      </c>
      <c r="G36" t="n">
        <v>0.0196989266261767</v>
      </c>
      <c r="H36" t="n">
        <v>1.88830584064695</v>
      </c>
      <c r="I36" t="n">
        <v>0.0122620080874974</v>
      </c>
      <c r="J36" t="n">
        <v>5.673028258659</v>
      </c>
      <c r="K36" t="inlineStr">
        <is>
          <t>Glycerophosphorylcholine (GPC) is a choline derivative and one of the two major forms of choline storage (along with phosphocholine) in the cytosol. Glycerophosphorylcholine is also one of the four major organic osmolytes in renal medullary cells, changing their intracellular osmolyte concentration in parallel with extracellular tonicity during cellular osmoadaptation. As an osmolyte, Glycerophosphorylcholine counteracts the effects of urea on enzymes and other macromolecules. Kidneys (especially medullar cells), which are exposed under normal physiological conditions to widely fluctuating extracellular solute concentrations, respond to hypertonic stress by accumulating the organic osmolytes glycerophosphorylcholine (GPC), betaine, myo-inositol, sorbitol and free amino acids. Increased intracellular contents of these osmolytes are achieved by a combination of increased uptake (myo-inositol and betaine) and synthesis (sorbitol, GPC), decreased degradation (GPC) and reduced osmolyte release. GPC is formed in the breakdown of phosphatidylcholine (PtC). This pathway is active in many body tissues, including mammary tissue</t>
        </is>
      </c>
      <c r="L36">
        <f>HYPERLINK("http://www.hmdb.ca/metabolites/HMDB0000086", "http://www.hmdb.ca/metabolites/HMDB0000086")</f>
        <v/>
      </c>
    </row>
    <row r="37">
      <c r="A37" t="inlineStr">
        <is>
          <t>N-Arachidonoyldopamine</t>
        </is>
      </c>
      <c r="B37" t="n">
        <v>2.25</v>
      </c>
      <c r="C37" t="inlineStr"/>
      <c r="D37" t="inlineStr"/>
      <c r="E37" t="inlineStr">
        <is>
          <t>199875-69-9</t>
        </is>
      </c>
      <c r="F37" t="n">
        <v>0.00374385436066286</v>
      </c>
      <c r="G37" t="n">
        <v>0.0209981759428164</v>
      </c>
      <c r="H37" t="n">
        <v>2.33897908063807</v>
      </c>
      <c r="I37" t="n">
        <v>0.000266656637207405</v>
      </c>
      <c r="J37" t="n">
        <v>5.60870533946161</v>
      </c>
      <c r="K37" t="inlineStr">
        <is>
          <t>CID: 5282105, but HMDBID Not found</t>
        </is>
      </c>
      <c r="L37">
        <f>HYPERLINK("https://pubchem.ncbi.nlm.nih.gov/compound/5282105", "https://pubchem.ncbi.nlm.nih.gov/compound/5282105")</f>
        <v/>
      </c>
    </row>
    <row r="38">
      <c r="A38" t="inlineStr">
        <is>
          <t>1-O-Hexadecyl-sn-glycero-3-phosphocholine (LPC(O-16:0/0:0))</t>
        </is>
      </c>
      <c r="B38" t="n">
        <v>3.88</v>
      </c>
      <c r="C38" t="inlineStr"/>
      <c r="D38" t="inlineStr"/>
      <c r="E38" t="inlineStr">
        <is>
          <t>52691-62-0</t>
        </is>
      </c>
      <c r="F38" t="n">
        <v>0.407425425406002</v>
      </c>
      <c r="G38" t="n">
        <v>2.16871658564233</v>
      </c>
      <c r="H38" t="n">
        <v>2.54459180267082</v>
      </c>
      <c r="I38" t="n">
        <v>7.75574097978761e-05</v>
      </c>
      <c r="J38" t="n">
        <v>5.32297802347801</v>
      </c>
      <c r="K38" t="inlineStr">
        <is>
          <t>CID: 162126, but HMDBID Not found</t>
        </is>
      </c>
      <c r="L38">
        <f>HYPERLINK("https://pubchem.ncbi.nlm.nih.gov/compound/162126", "https://pubchem.ncbi.nlm.nih.gov/compound/162126")</f>
        <v/>
      </c>
    </row>
    <row r="39">
      <c r="A39" t="inlineStr">
        <is>
          <t>13-(Dodecan-2-yl)-6-(1-hydroxyethyl)-3-(hydroxymethyl)-12-methyl-9-(propan-2-yl)-1-oxa-4,7,10-triazacyclotridecane-2,5,8,11-tetrone</t>
        </is>
      </c>
      <c r="B39" t="n">
        <v>2.31</v>
      </c>
      <c r="C39" t="inlineStr"/>
      <c r="D39" t="inlineStr"/>
      <c r="E39" t="inlineStr"/>
      <c r="F39" t="n">
        <v>0.0172931241828569</v>
      </c>
      <c r="G39" t="n">
        <v>0.09173103407696361</v>
      </c>
      <c r="H39" t="n">
        <v>2.52866301189285</v>
      </c>
      <c r="I39" t="n">
        <v>0.000120217641024646</v>
      </c>
      <c r="J39" t="n">
        <v>5.30448015679544</v>
      </c>
      <c r="K39" t="inlineStr">
        <is>
          <t>No CAS ID</t>
        </is>
      </c>
      <c r="L39">
        <f>HYPERLINK("None", "None")</f>
        <v/>
      </c>
    </row>
    <row r="40">
      <c r="A40" t="inlineStr">
        <is>
          <t>Ganoderic Acid G</t>
        </is>
      </c>
      <c r="B40" t="n">
        <v>2.19</v>
      </c>
      <c r="C40" t="inlineStr">
        <is>
          <t>灵芝酸 G</t>
        </is>
      </c>
      <c r="D40" t="inlineStr">
        <is>
          <t>三萜类</t>
        </is>
      </c>
      <c r="E40" t="inlineStr">
        <is>
          <t>98665-22-6</t>
        </is>
      </c>
      <c r="F40" t="n">
        <v>0.000344299113986479</v>
      </c>
      <c r="G40" t="n">
        <v>0.0018054256015214</v>
      </c>
      <c r="H40" t="n">
        <v>2.14141372472442</v>
      </c>
      <c r="I40" t="n">
        <v>0.0189409104677046</v>
      </c>
      <c r="J40" t="n">
        <v>5.24377068711336</v>
      </c>
      <c r="K40" t="inlineStr">
        <is>
          <t>Ganoderic acid G, also known as ganoderate g, belongs to the class of organic compounds known as triterpenoids. These are terpene molecules containing six isoprene units. Ganoderic acid G is an extremely weak basic (essentially neutral) compound (based on its pKa)</t>
        </is>
      </c>
      <c r="L40">
        <f>HYPERLINK("http://www.hmdb.ca/metabolites/HMDB0035985", "http://www.hmdb.ca/metabolites/HMDB0035985")</f>
        <v/>
      </c>
    </row>
    <row r="41">
      <c r="A41" t="inlineStr">
        <is>
          <t>N-Acetylsulfamethoxazole</t>
        </is>
      </c>
      <c r="B41" t="n">
        <v>2.39</v>
      </c>
      <c r="C41" t="inlineStr"/>
      <c r="D41" t="inlineStr"/>
      <c r="E41" t="inlineStr">
        <is>
          <t>21312-10-7</t>
        </is>
      </c>
      <c r="F41" t="n">
        <v>0.00376065507102731</v>
      </c>
      <c r="G41" t="n">
        <v>0.0195999278310846</v>
      </c>
      <c r="H41" t="n">
        <v>1.69617622896485</v>
      </c>
      <c r="I41" t="n">
        <v>0.0114441703013377</v>
      </c>
      <c r="J41" t="n">
        <v>5.21183875173386</v>
      </c>
      <c r="K41" t="inlineStr">
        <is>
          <t xml:space="preserve">N4-Acetylsulfamethoxazole is a metabolite of the sulfonamide bacteriostatic antibiotic sulfamethoxazole. Sulfamethoxazole is metabolized via acetylation catalyzed by liver extramitochondrial N-acetyl transferases. Acetylsulfamethoxazole is excreted in urine. Acetylsulfamethoxazole and sulfamethoxazole can be used as a probe for the molecular percentage enrichment of liver extramitochondrial acetyl-CoA. N4-Acetylsulfamethoxazole can be used as a reference for measuring sulfamethoxazole impurities and waste determination </t>
        </is>
      </c>
      <c r="L41">
        <f>HYPERLINK("http://www.hmdb.ca/metabolites/HMDB0013854", "http://www.hmdb.ca/metabolites/HMDB0013854")</f>
        <v/>
      </c>
    </row>
    <row r="42">
      <c r="A42" t="inlineStr">
        <is>
          <t>2,6-Dihydroxybenzoic acid</t>
        </is>
      </c>
      <c r="B42" t="n">
        <v>3.96</v>
      </c>
      <c r="C42" t="inlineStr">
        <is>
          <t>2,6-二羟基苯甲酸</t>
        </is>
      </c>
      <c r="D42" t="inlineStr">
        <is>
          <t>酚酸</t>
        </is>
      </c>
      <c r="E42" t="inlineStr">
        <is>
          <t>303-07-1</t>
        </is>
      </c>
      <c r="F42" t="n">
        <v>0.0134566131389504</v>
      </c>
      <c r="G42" t="n">
        <v>0.0692904854928752</v>
      </c>
      <c r="H42" t="n">
        <v>1.37400608981512</v>
      </c>
      <c r="I42" t="n">
        <v>0.0224629750900041</v>
      </c>
      <c r="J42" t="n">
        <v>5.14917719469194</v>
      </c>
      <c r="K42" t="inlineStr">
        <is>
          <t>2,6-Dihydroxybenzoic acid, also known as 6-hydroxysalicylic acid or gamma-resorcylic acid, belongs to the class of organic compounds known as salicylic acids. These are ortho-hydroxylated benzoic acids. 2,6-Dihydroxybenzoic acid is found, on average, in the highest concentration within beer and olives (Olea europaea). 2,6-Dihydroxybenzoic acid has also been detected, but not quantified in, strawberries (Fragaria X ananassa). This could make 2,6-dihydroxybenzoic acid a potential biomarker for the consumption of these foods. 2,6-Dihydroxybenzoic acid is a secondary metabolite. Secondary metabolites are metabolically or physiologically non-essential metabolites that may serve a role as defense or signalling molecules. In some cases they are simply molecules that arise from the incomplete metabolism of other secondary metabolites. Based on a literature review a significant number of articles have been published on 2,6-Dihydroxybenzoic acid</t>
        </is>
      </c>
      <c r="L42">
        <f>HYPERLINK("http://www.hmdb.ca/metabolites/HMDB0013676", "http://www.hmdb.ca/metabolites/HMDB0013676")</f>
        <v/>
      </c>
    </row>
    <row r="43">
      <c r="A43" t="inlineStr">
        <is>
          <t>2,3-Dihydroxybenzoic acid (Pyrocatechuic acid)</t>
        </is>
      </c>
      <c r="B43" t="n">
        <v>3.95</v>
      </c>
      <c r="C43" t="inlineStr">
        <is>
          <t>2-焦儿茶酸</t>
        </is>
      </c>
      <c r="D43" t="inlineStr">
        <is>
          <t>酚酸</t>
        </is>
      </c>
      <c r="E43" t="inlineStr">
        <is>
          <t>303-38-8</t>
        </is>
      </c>
      <c r="F43" t="n">
        <v>0.0134566131389504</v>
      </c>
      <c r="G43" t="n">
        <v>0.0692904854928752</v>
      </c>
      <c r="H43" t="n">
        <v>1.37400608981512</v>
      </c>
      <c r="I43" t="n">
        <v>0.0224629750900041</v>
      </c>
      <c r="J43" t="n">
        <v>5.14917719469194</v>
      </c>
      <c r="K43" t="inlineStr">
        <is>
          <t>CID: 19, but HMDBID Not found</t>
        </is>
      </c>
      <c r="L43">
        <f>HYPERLINK("https://pubchem.ncbi.nlm.nih.gov/compound/19", "https://pubchem.ncbi.nlm.nih.gov/compound/19")</f>
        <v/>
      </c>
    </row>
    <row r="44">
      <c r="A44" t="inlineStr">
        <is>
          <t>Gentisic acid</t>
        </is>
      </c>
      <c r="B44" t="n">
        <v>3.91</v>
      </c>
      <c r="C44" t="inlineStr">
        <is>
          <t>龙胆酸</t>
        </is>
      </c>
      <c r="D44" t="inlineStr">
        <is>
          <t>酚酸</t>
        </is>
      </c>
      <c r="E44" t="inlineStr">
        <is>
          <t>490-79-9</t>
        </is>
      </c>
      <c r="F44" t="n">
        <v>0.0134566131389504</v>
      </c>
      <c r="G44" t="n">
        <v>0.0692904854928752</v>
      </c>
      <c r="H44" t="n">
        <v>1.37400608981512</v>
      </c>
      <c r="I44" t="n">
        <v>0.0224629750900041</v>
      </c>
      <c r="J44" t="n">
        <v>5.14917719469194</v>
      </c>
      <c r="K44" t="inlineStr">
        <is>
          <t xml:space="preserve">Gentisic acid, also known as gentisate or 2,5-dioxybenzoate, belongs to the class of organic compounds known as hydroxybenzoic acid derivatives. Hydroxybenzoic acid derivatives are compounds containing a hydroxybenzoic acid (or a derivative), which is a benzene ring bearing a carboxyl and a hydroxyl groups. Gentisic acid is also classified as a dihydroxybenzoic acid.  It is a derivative of benzoic acid and a minor (1%) product of the metabolic break down of aspirin, which is excreted by the kidneys. Gentisic acid is found in essentially all organisms ranging from bacteria to fungi to plants to animals. Gentisic acid has been associated with a number of useful effects on human health and exhibits anti-inflammatory, antigenotoxic, hepatoprotective, neuroprotective, antimicrobial, and especially antioxidant activities </t>
        </is>
      </c>
      <c r="L44">
        <f>HYPERLINK("http://www.hmdb.ca/metabolites/HMDB0000152", "http://www.hmdb.ca/metabolites/HMDB0000152")</f>
        <v/>
      </c>
    </row>
    <row r="45">
      <c r="A45" t="inlineStr">
        <is>
          <t>Phloroglucinaldehyde</t>
        </is>
      </c>
      <c r="B45" t="n">
        <v>3.9</v>
      </c>
      <c r="C45" t="inlineStr"/>
      <c r="D45" t="inlineStr"/>
      <c r="E45" t="inlineStr">
        <is>
          <t>487-70-7</t>
        </is>
      </c>
      <c r="F45" t="n">
        <v>0.0134566131389504</v>
      </c>
      <c r="G45" t="n">
        <v>0.0692904854928752</v>
      </c>
      <c r="H45" t="n">
        <v>1.37400608981512</v>
      </c>
      <c r="I45" t="n">
        <v>0.0224629750900041</v>
      </c>
      <c r="J45" t="n">
        <v>5.14917719469194</v>
      </c>
      <c r="K45" t="inlineStr">
        <is>
          <t>CID: 68099, but HMDBID Not found</t>
        </is>
      </c>
      <c r="L45">
        <f>HYPERLINK("https://pubchem.ncbi.nlm.nih.gov/compound/68099", "https://pubchem.ncbi.nlm.nih.gov/compound/68099")</f>
        <v/>
      </c>
    </row>
    <row r="46">
      <c r="A46" t="inlineStr">
        <is>
          <t>2,4-Dihydroxybenzoic acid</t>
        </is>
      </c>
      <c r="B46" t="n">
        <v>3.85</v>
      </c>
      <c r="C46" t="inlineStr">
        <is>
          <t>2,4-二羟基苯甲酸</t>
        </is>
      </c>
      <c r="D46" t="inlineStr">
        <is>
          <t>酚酸</t>
        </is>
      </c>
      <c r="E46" t="inlineStr">
        <is>
          <t>89-86-1</t>
        </is>
      </c>
      <c r="F46" t="n">
        <v>0.0134566131389504</v>
      </c>
      <c r="G46" t="n">
        <v>0.0692904854928752</v>
      </c>
      <c r="H46" t="n">
        <v>1.37400608981512</v>
      </c>
      <c r="I46" t="n">
        <v>0.0224629750900041</v>
      </c>
      <c r="J46" t="n">
        <v>5.14917719469194</v>
      </c>
      <c r="K46" t="inlineStr">
        <is>
          <t>2,4-Dihydroxybenzoic acid belongs to the class of organic compounds known as hydroxybenzoic acid derivatives. Hydroxybenzoic acid derivatives are compounds containing a hydroxybenzoic acid (or a derivative), which is a benzene ring bearing a carboxyl and a hydroxyl groups. 2,4-Dihydroxybenzoic acid is a mild and phenolic tasting compound. 2,4-Dihydroxybenzoic acid is found, on average, in the highest concentration within american cranberries (Vaccinium macrocarpon) and olives (Olea europaea). 2,4-Dihydroxybenzoic acid has also been detected, but not quantified in, several different foods, such as coffee and coffee products, alcoholic beverages, robusta coffees (Coffea canephora), arabica coffees (Coffea arabica), and fruits. This could make 2,4-dihydroxybenzoic acid a potential biomarker for the consumption of these foods. Based on a literature review very few articles have been published on 2,4-Dihydroxybenzoic acid</t>
        </is>
      </c>
      <c r="L46">
        <f>HYPERLINK("http://www.hmdb.ca/metabolites/HMDB0029666", "http://www.hmdb.ca/metabolites/HMDB0029666")</f>
        <v/>
      </c>
    </row>
    <row r="47">
      <c r="A47" t="inlineStr">
        <is>
          <t>3-(1H-benzimidazol-2-yl)-2H-indazole</t>
        </is>
      </c>
      <c r="B47" t="n">
        <v>2.51</v>
      </c>
      <c r="C47" t="inlineStr"/>
      <c r="D47" t="inlineStr"/>
      <c r="E47" t="inlineStr">
        <is>
          <t>1097816-83-5</t>
        </is>
      </c>
      <c r="F47" t="n">
        <v>0.00201996993090905</v>
      </c>
      <c r="G47" t="n">
        <v>0.0103012703953276</v>
      </c>
      <c r="H47" t="n">
        <v>1.38140185568195</v>
      </c>
      <c r="I47" t="n">
        <v>0.0180044464340211</v>
      </c>
      <c r="J47" t="n">
        <v>5.09971472233338</v>
      </c>
      <c r="K47" t="inlineStr">
        <is>
          <t>CID: 135464491, but HMDBID Not found</t>
        </is>
      </c>
      <c r="L47">
        <f>HYPERLINK("https://pubchem.ncbi.nlm.nih.gov/compound/135464491", "https://pubchem.ncbi.nlm.nih.gov/compound/135464491")</f>
        <v/>
      </c>
    </row>
    <row r="48">
      <c r="A48" t="inlineStr">
        <is>
          <t>3-Methylhistidine</t>
        </is>
      </c>
      <c r="B48" t="n">
        <v>3.94</v>
      </c>
      <c r="C48" t="inlineStr">
        <is>
          <t>3-甲基组氨酸</t>
        </is>
      </c>
      <c r="D48" t="inlineStr">
        <is>
          <t>小肽</t>
        </is>
      </c>
      <c r="E48" t="inlineStr">
        <is>
          <t>368-16-1</t>
        </is>
      </c>
      <c r="F48" t="n">
        <v>0.0674892694479341</v>
      </c>
      <c r="G48" t="n">
        <v>0.342552638860098</v>
      </c>
      <c r="H48" t="n">
        <v>1.89449816831124</v>
      </c>
      <c r="I48" t="n">
        <v>0.0133131063456666</v>
      </c>
      <c r="J48" t="n">
        <v>5.07566079262966</v>
      </c>
      <c r="K48" t="inlineStr">
        <is>
          <t xml:space="preserve">3-Methylhistidine, also known as 3-MHis, 3MH, pi-methylhistidine or pros-methylhistidine, belongs to the class of organic compounds known as histidine and derivatives. 3MH is also classified as a methylamino acid. Methylamino acids are primarily proteogenic amino acids (found in proteins) which have been methylated (in situ) on their side chains by various methyltransferase enzymes. Histidine can be methylated at either the N1 or N3 position of its imidazole ring, yielding the isomers 1-methylhistidine (1MH; also referred to as tau-methylhistidine, according to IUPAC) or 3-methylhistidine (3MH; pi-methylhistidine, according to IUPAC), respectively. There is considerable confusion with regard to the nomenclature of the methylated nitrogen atoms on the imidazole ring of histidine in histidine-containing proteins (such as actin and myosin) as well as histidine-containing peptides (such as anserine and ophidine/balenine). In particular, older literature (mostly prior to the year 2000) as well as most biochemists and nutrition scientists incorrectly number the imidazole nitrogen atom most proximal to the side chain beta-carbon as 1 or N1, while organic chemists correctly designate it as 3 or N3. As a result, biochemists and nutrition scientists historically designated anserine (Npi-methylated) as beta-alanyl-N1-methylhistidine (or beta-alanyl-1-methylhistidine), whereas according to standard IUPAC nomenclature, anserine is correctly named as beta-alanyl-N3-methylhistidine. As a result, for several decades, many papers incorrectly identified 1MH as a specific marker for dietary consumption or various pathophysiological effects when they really are referring to 3MH – and vice versa </t>
        </is>
      </c>
      <c r="L48">
        <f>HYPERLINK("http://www.hmdb.ca/metabolites/HMDB0000479", "http://www.hmdb.ca/metabolites/HMDB0000479")</f>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sheetData>
    <row r="1">
      <c r="A1" s="1" t="inlineStr">
        <is>
          <t>MS2 name</t>
        </is>
      </c>
      <c r="B1" s="1" t="inlineStr">
        <is>
          <t>MS2 score</t>
        </is>
      </c>
      <c r="C1" s="1" t="inlineStr">
        <is>
          <t>Chinese.Name</t>
        </is>
      </c>
      <c r="D1" s="1" t="inlineStr">
        <is>
          <t>Chinese.Class</t>
        </is>
      </c>
      <c r="E1" s="1" t="inlineStr">
        <is>
          <t>CAS</t>
        </is>
      </c>
      <c r="F1" s="1" t="inlineStr">
        <is>
          <t>MEAN NORM</t>
        </is>
      </c>
      <c r="G1" s="1" t="inlineStr">
        <is>
          <t>MEAN TD</t>
        </is>
      </c>
      <c r="H1" s="1" t="inlineStr">
        <is>
          <t>VIP</t>
        </is>
      </c>
      <c r="I1" s="1" t="inlineStr">
        <is>
          <t>P-VALUE</t>
        </is>
      </c>
      <c r="J1" s="1" t="inlineStr">
        <is>
          <t>FOLD CHANGE</t>
        </is>
      </c>
      <c r="K1" s="1" t="inlineStr">
        <is>
          <t>Description(HMDB)</t>
        </is>
      </c>
      <c r="L1" s="1" t="inlineStr">
        <is>
          <t>Hyperlink</t>
        </is>
      </c>
    </row>
    <row r="2">
      <c r="A2" t="inlineStr">
        <is>
          <t>Isocyclomulberrin</t>
        </is>
      </c>
      <c r="B2" t="n">
        <v>2.52</v>
      </c>
      <c r="C2" t="inlineStr"/>
      <c r="D2" t="inlineStr"/>
      <c r="E2" t="inlineStr"/>
      <c r="F2" t="n">
        <v>0.00306839931234067</v>
      </c>
      <c r="G2" t="n">
        <v>4.71082850317948e-06</v>
      </c>
      <c r="H2" t="n">
        <v>1.28788899033831</v>
      </c>
      <c r="I2" t="n">
        <v>0.0462682411508175</v>
      </c>
      <c r="J2" t="n">
        <v>0.00153527231095157</v>
      </c>
      <c r="K2" t="inlineStr">
        <is>
          <t>No CAS ID</t>
        </is>
      </c>
      <c r="L2">
        <f>HYPERLINK("None", "None")</f>
        <v/>
      </c>
    </row>
    <row r="3">
      <c r="A3" t="inlineStr">
        <is>
          <t>1,1-Dioxo-[1,2]thiazolo[5,4-b]pyridin-3-one</t>
        </is>
      </c>
      <c r="B3" t="n">
        <v>2.56</v>
      </c>
      <c r="C3" t="inlineStr"/>
      <c r="D3" t="inlineStr"/>
      <c r="E3" t="inlineStr">
        <is>
          <t>138417-40-0</t>
        </is>
      </c>
      <c r="F3" t="n">
        <v>1.51048414375977</v>
      </c>
      <c r="G3" t="n">
        <v>0.008110350344425849</v>
      </c>
      <c r="H3" t="n">
        <v>2.12198190537026</v>
      </c>
      <c r="I3" t="n">
        <v>0.0160966071917742</v>
      </c>
      <c r="J3" t="n">
        <v>0.00536937138859218</v>
      </c>
      <c r="K3" t="inlineStr">
        <is>
          <t>CID: 15044432, but HMDBID Not found</t>
        </is>
      </c>
      <c r="L3">
        <f>HYPERLINK("https://pubchem.ncbi.nlm.nih.gov/compound/15044432", "https://pubchem.ncbi.nlm.nih.gov/compound/15044432")</f>
        <v/>
      </c>
    </row>
    <row r="4">
      <c r="A4" t="inlineStr">
        <is>
          <t>Urapidil</t>
        </is>
      </c>
      <c r="B4" t="n">
        <v>2.56</v>
      </c>
      <c r="C4" t="inlineStr"/>
      <c r="D4" t="inlineStr"/>
      <c r="E4" t="inlineStr"/>
      <c r="F4" t="n">
        <v>0.00393668835008233</v>
      </c>
      <c r="G4" t="n">
        <v>0.000146006655174088</v>
      </c>
      <c r="H4" t="n">
        <v>2.14346939498147</v>
      </c>
      <c r="I4" t="n">
        <v>0.0112446960743927</v>
      </c>
      <c r="J4" t="n">
        <v>0.0370887004989954</v>
      </c>
      <c r="K4" t="inlineStr">
        <is>
          <t>No CAS ID</t>
        </is>
      </c>
      <c r="L4">
        <f>HYPERLINK("None", "None")</f>
        <v/>
      </c>
    </row>
    <row r="5">
      <c r="A5" t="inlineStr">
        <is>
          <t>(1-Acetyloxy-3-hydroxy-6,8a-dimethyl-7-oxo-3-propan-2-yl-2,3a,4,8-tetrahydro-1H-azulen-4-yl) 4-hydroxybenzoate</t>
        </is>
      </c>
      <c r="B5" t="n">
        <v>2.18</v>
      </c>
      <c r="C5" t="inlineStr"/>
      <c r="D5" t="inlineStr"/>
      <c r="E5" t="inlineStr">
        <is>
          <t>1212244-54-6</t>
        </is>
      </c>
      <c r="F5" t="n">
        <v>0.0327754836901602</v>
      </c>
      <c r="G5" t="n">
        <v>0.00177471325513147</v>
      </c>
      <c r="H5" t="n">
        <v>1.05324251720875</v>
      </c>
      <c r="I5" t="n">
        <v>0.0434356675414868</v>
      </c>
      <c r="J5" t="n">
        <v>0.0541475839657636</v>
      </c>
      <c r="K5" t="inlineStr">
        <is>
          <t>CID Not found</t>
        </is>
      </c>
      <c r="L5">
        <f>HYPERLINK("None", "None")</f>
        <v/>
      </c>
    </row>
    <row r="6">
      <c r="A6" t="inlineStr">
        <is>
          <t>Asn-Gly-Asn</t>
        </is>
      </c>
      <c r="B6" t="n">
        <v>2.52</v>
      </c>
      <c r="C6" t="inlineStr"/>
      <c r="D6" t="inlineStr"/>
      <c r="E6" t="inlineStr">
        <is>
          <t>245036-54-8</t>
        </is>
      </c>
      <c r="F6" t="n">
        <v>0.0110262729527333</v>
      </c>
      <c r="G6" t="n">
        <v>0.000734661021107058</v>
      </c>
      <c r="H6" t="n">
        <v>1.12455875014917</v>
      </c>
      <c r="I6" t="n">
        <v>0.0440692340382562</v>
      </c>
      <c r="J6" t="n">
        <v>0.06662822734901951</v>
      </c>
      <c r="K6" t="inlineStr">
        <is>
          <t>CID Not found</t>
        </is>
      </c>
      <c r="L6">
        <f>HYPERLINK("None", "None")</f>
        <v/>
      </c>
    </row>
    <row r="7">
      <c r="A7" t="inlineStr">
        <is>
          <t>2-(3-Phenyl-1H-1,2,4-triazol-5-yl)pyridine</t>
        </is>
      </c>
      <c r="B7" t="n">
        <v>2.71</v>
      </c>
      <c r="C7" t="inlineStr"/>
      <c r="D7" t="inlineStr"/>
      <c r="E7" t="inlineStr">
        <is>
          <t>25433-29-8</t>
        </is>
      </c>
      <c r="F7" t="n">
        <v>0.0445018376343714</v>
      </c>
      <c r="G7" t="n">
        <v>0.0035519577287302</v>
      </c>
      <c r="H7" t="n">
        <v>1.63549480689</v>
      </c>
      <c r="I7" t="n">
        <v>0.034435515993921</v>
      </c>
      <c r="J7" t="n">
        <v>0.0798159787897571</v>
      </c>
      <c r="K7" t="inlineStr">
        <is>
          <t>CID: 2501092, but HMDBID Not found</t>
        </is>
      </c>
      <c r="L7">
        <f>HYPERLINK("https://pubchem.ncbi.nlm.nih.gov/compound/2501092", "https://pubchem.ncbi.nlm.nih.gov/compound/2501092")</f>
        <v/>
      </c>
    </row>
    <row r="8">
      <c r="A8" t="inlineStr">
        <is>
          <t>N-Methylaspidospermatidine</t>
        </is>
      </c>
      <c r="B8" t="n">
        <v>2.57</v>
      </c>
      <c r="C8" t="inlineStr"/>
      <c r="D8" t="inlineStr">
        <is>
          <t>其它</t>
        </is>
      </c>
      <c r="E8" t="inlineStr"/>
      <c r="F8" t="n">
        <v>0.00304093409593387</v>
      </c>
      <c r="G8" t="n">
        <v>0.000245235564007521</v>
      </c>
      <c r="H8" t="n">
        <v>1.74701725933974</v>
      </c>
      <c r="I8" t="n">
        <v>0.0145907118949248</v>
      </c>
      <c r="J8" t="n">
        <v>0.0806448138206723</v>
      </c>
      <c r="K8" t="inlineStr">
        <is>
          <t>No CAS ID</t>
        </is>
      </c>
      <c r="L8">
        <f>HYPERLINK("None", "None")</f>
        <v/>
      </c>
    </row>
    <row r="9">
      <c r="A9" t="inlineStr">
        <is>
          <t>3-Hydroxymethylmefenamic acid</t>
        </is>
      </c>
      <c r="B9" t="n">
        <v>2.39</v>
      </c>
      <c r="C9" t="inlineStr"/>
      <c r="D9" t="inlineStr"/>
      <c r="E9" t="inlineStr">
        <is>
          <t>5129-20-4</t>
        </is>
      </c>
      <c r="F9" t="n">
        <v>0.0314394286009537</v>
      </c>
      <c r="G9" t="n">
        <v>0.00366809332125537</v>
      </c>
      <c r="H9" t="n">
        <v>1.64940317296199</v>
      </c>
      <c r="I9" t="n">
        <v>0.0299446308117747</v>
      </c>
      <c r="J9" t="n">
        <v>0.116671755323953</v>
      </c>
      <c r="K9" t="inlineStr">
        <is>
          <t>CID: 610738, but HMDBID Not found</t>
        </is>
      </c>
      <c r="L9">
        <f>HYPERLINK("https://pubchem.ncbi.nlm.nih.gov/compound/610738", "https://pubchem.ncbi.nlm.nih.gov/compound/610738")</f>
        <v/>
      </c>
    </row>
    <row r="10">
      <c r="A10" t="inlineStr">
        <is>
          <t>1,5-Naphthyridine, 2-[3-(6-methyl-2-pyridinyl)-1H-pyrazol-4-yl]-</t>
        </is>
      </c>
      <c r="B10" t="n">
        <v>2.5</v>
      </c>
      <c r="C10" t="inlineStr"/>
      <c r="D10" t="inlineStr"/>
      <c r="E10" t="inlineStr">
        <is>
          <t>446859-33-2</t>
        </is>
      </c>
      <c r="F10" t="n">
        <v>0.00572148839323272</v>
      </c>
      <c r="G10" t="n">
        <v>0.000831687941939829</v>
      </c>
      <c r="H10" t="n">
        <v>1.11755272835199</v>
      </c>
      <c r="I10" t="n">
        <v>0.0320688964572756</v>
      </c>
      <c r="J10" t="n">
        <v>0.145362165363043</v>
      </c>
      <c r="K10" t="inlineStr">
        <is>
          <t>CID: 449054, but HMDBID Not found</t>
        </is>
      </c>
      <c r="L10">
        <f>HYPERLINK("https://pubchem.ncbi.nlm.nih.gov/compound/449054", "https://pubchem.ncbi.nlm.nih.gov/compound/449054")</f>
        <v/>
      </c>
    </row>
    <row r="11">
      <c r="A11" t="inlineStr">
        <is>
          <t>5'-Fluoro-2'-hydroxy-4-methylchalcone</t>
        </is>
      </c>
      <c r="B11" t="n">
        <v>2.59</v>
      </c>
      <c r="C11" t="inlineStr"/>
      <c r="D11" t="inlineStr"/>
      <c r="E11" t="inlineStr">
        <is>
          <t>498535-04-9</t>
        </is>
      </c>
      <c r="F11" t="n">
        <v>0.0587842759713269</v>
      </c>
      <c r="G11" t="n">
        <v>0.010438784223127</v>
      </c>
      <c r="H11" t="n">
        <v>1.40458700982028</v>
      </c>
      <c r="I11" t="n">
        <v>0.0416134589603354</v>
      </c>
      <c r="J11" t="n">
        <v>0.177577830986958</v>
      </c>
      <c r="K11" t="inlineStr">
        <is>
          <t>CID Not found</t>
        </is>
      </c>
      <c r="L11">
        <f>HYPERLINK("None", "None")</f>
        <v/>
      </c>
    </row>
    <row r="12">
      <c r="A12" t="inlineStr">
        <is>
          <t>Quinacridone</t>
        </is>
      </c>
      <c r="B12" t="n">
        <v>2.72</v>
      </c>
      <c r="C12" t="inlineStr">
        <is>
          <t>喹吖啶酮</t>
        </is>
      </c>
      <c r="D12" t="inlineStr">
        <is>
          <t>有机杂环化合物</t>
        </is>
      </c>
      <c r="E12" t="inlineStr">
        <is>
          <t>1047-16-1</t>
        </is>
      </c>
      <c r="F12" t="n">
        <v>0.00537384388668627</v>
      </c>
      <c r="G12" t="n">
        <v>0.00110654231446784</v>
      </c>
      <c r="H12" t="n">
        <v>1.66276926284935</v>
      </c>
      <c r="I12" t="n">
        <v>0.00218250231114337</v>
      </c>
      <c r="J12" t="n">
        <v>0.205912627497294</v>
      </c>
      <c r="K12" t="inlineStr">
        <is>
          <t>Quinacridone belongs to the class of organic compounds known as pyridoacridines. Pyridoacridines are compounds containing a pyridoacridine ring system, which consists of a pyridine fused to an acridine. Based on a literature review very few articles have been published on Quinacridone</t>
        </is>
      </c>
      <c r="L12">
        <f>HYPERLINK("http://www.hmdb.ca/metabolites/HMDB0034058", "http://www.hmdb.ca/metabolites/HMDB0034058")</f>
        <v/>
      </c>
    </row>
    <row r="13">
      <c r="A13" t="inlineStr">
        <is>
          <t>PC(35:1)</t>
        </is>
      </c>
      <c r="B13" t="n">
        <v>2.72</v>
      </c>
      <c r="C13" t="inlineStr"/>
      <c r="D13" t="inlineStr"/>
      <c r="E13" t="inlineStr"/>
      <c r="F13" t="n">
        <v>0.217543069140872</v>
      </c>
      <c r="G13" t="n">
        <v>0.0479979527535775</v>
      </c>
      <c r="H13" t="n">
        <v>1.3172376857137</v>
      </c>
      <c r="I13" t="n">
        <v>0.0221461644906101</v>
      </c>
      <c r="J13" t="n">
        <v>0.22063655230724</v>
      </c>
      <c r="K13" t="inlineStr">
        <is>
          <t>No CAS ID</t>
        </is>
      </c>
      <c r="L13">
        <f>HYPERLINK("None", "None")</f>
        <v/>
      </c>
    </row>
    <row r="14">
      <c r="A14" t="inlineStr">
        <is>
          <t>2-[4-(4-Fluorophenyl)piperazin-1-yl]-6-methylpyrimidin-4(3H)-one</t>
        </is>
      </c>
      <c r="B14" t="n">
        <v>2.49</v>
      </c>
      <c r="C14" t="inlineStr"/>
      <c r="D14" t="inlineStr"/>
      <c r="E14" t="inlineStr">
        <is>
          <t>878433-28-4</t>
        </is>
      </c>
      <c r="F14" t="n">
        <v>0.0050329521459854</v>
      </c>
      <c r="G14" t="n">
        <v>0.0013561420433616</v>
      </c>
      <c r="H14" t="n">
        <v>1.74939101965793</v>
      </c>
      <c r="I14" t="n">
        <v>0.0191914315663033</v>
      </c>
      <c r="J14" t="n">
        <v>0.269452600387498</v>
      </c>
      <c r="K14" t="inlineStr">
        <is>
          <t>CID Not found</t>
        </is>
      </c>
      <c r="L14">
        <f>HYPERLINK("None", "None")</f>
        <v/>
      </c>
    </row>
    <row r="15">
      <c r="A15" t="inlineStr">
        <is>
          <t>Leucylphenylalanine</t>
        </is>
      </c>
      <c r="B15" t="n">
        <v>3.91</v>
      </c>
      <c r="C15" t="inlineStr">
        <is>
          <t>亮氨酸苯丙氨酸</t>
        </is>
      </c>
      <c r="D15" t="inlineStr">
        <is>
          <t>小肽</t>
        </is>
      </c>
      <c r="E15" t="inlineStr">
        <is>
          <t>3063-05-6</t>
        </is>
      </c>
      <c r="F15" t="n">
        <v>0.0876295554324365</v>
      </c>
      <c r="G15" t="n">
        <v>0.023978170359678</v>
      </c>
      <c r="H15" t="n">
        <v>1.91130971006958</v>
      </c>
      <c r="I15" t="n">
        <v>0.022085633496621</v>
      </c>
      <c r="J15" t="n">
        <v>0.273631085326747</v>
      </c>
      <c r="K15" t="inlineStr">
        <is>
          <t>CID: 6992310, but HMDBID Not found</t>
        </is>
      </c>
      <c r="L15">
        <f>HYPERLINK("https://pubchem.ncbi.nlm.nih.gov/compound/6992310", "https://pubchem.ncbi.nlm.nih.gov/compound/6992310")</f>
        <v/>
      </c>
    </row>
    <row r="16">
      <c r="A16" t="inlineStr">
        <is>
          <t>N-(1H-Indol-3-ylacetyl)isoleucine</t>
        </is>
      </c>
      <c r="B16" t="n">
        <v>2.01</v>
      </c>
      <c r="C16" t="inlineStr"/>
      <c r="D16" t="inlineStr"/>
      <c r="E16" t="inlineStr">
        <is>
          <t>878651-98-0</t>
        </is>
      </c>
      <c r="F16" t="n">
        <v>0.00341490633485547</v>
      </c>
      <c r="G16" t="n">
        <v>0.000977049002470923</v>
      </c>
      <c r="H16" t="n">
        <v>1.78151397079327</v>
      </c>
      <c r="I16" t="n">
        <v>0.0133807298613461</v>
      </c>
      <c r="J16" t="n">
        <v>0.286112972557496</v>
      </c>
      <c r="K16" t="inlineStr">
        <is>
          <t>CID Not found</t>
        </is>
      </c>
      <c r="L16">
        <f>HYPERLINK("None", "None")</f>
        <v/>
      </c>
    </row>
    <row r="17">
      <c r="A17" t="inlineStr">
        <is>
          <t>Glaucarubin</t>
        </is>
      </c>
      <c r="B17" t="n">
        <v>2.28</v>
      </c>
      <c r="C17" t="inlineStr">
        <is>
          <t>格劳卡甙</t>
        </is>
      </c>
      <c r="D17" t="inlineStr">
        <is>
          <t>萜类内酯</t>
        </is>
      </c>
      <c r="E17" t="inlineStr">
        <is>
          <t>1448-23-3</t>
        </is>
      </c>
      <c r="F17" t="n">
        <v>0.0523767668797822</v>
      </c>
      <c r="G17" t="n">
        <v>0.0150385458020322</v>
      </c>
      <c r="H17" t="n">
        <v>1.7856812975131</v>
      </c>
      <c r="I17" t="n">
        <v>0.0146690837757066</v>
      </c>
      <c r="J17" t="n">
        <v>0.287122453292114</v>
      </c>
      <c r="K17" t="inlineStr">
        <is>
          <t>CID: 441794, but HMDBID Not found</t>
        </is>
      </c>
      <c r="L17">
        <f>HYPERLINK("https://pubchem.ncbi.nlm.nih.gov/compound/441794", "https://pubchem.ncbi.nlm.nih.gov/compound/441794")</f>
        <v/>
      </c>
    </row>
    <row r="18">
      <c r="A18" t="inlineStr">
        <is>
          <t>Phe-Leu</t>
        </is>
      </c>
      <c r="B18" t="n">
        <v>3.96</v>
      </c>
      <c r="C18" t="inlineStr"/>
      <c r="D18" t="inlineStr">
        <is>
          <t>小肽</t>
        </is>
      </c>
      <c r="E18" t="inlineStr">
        <is>
          <t>3303-55-7</t>
        </is>
      </c>
      <c r="F18" t="n">
        <v>0.0503112026508098</v>
      </c>
      <c r="G18" t="n">
        <v>0.0148879860134712</v>
      </c>
      <c r="H18" t="n">
        <v>1.89061073553681</v>
      </c>
      <c r="I18" t="n">
        <v>0.0231782419794647</v>
      </c>
      <c r="J18" t="n">
        <v>0.295917911499806</v>
      </c>
      <c r="K18" t="inlineStr">
        <is>
          <t>CID: 76808, but HMDBID Not found</t>
        </is>
      </c>
      <c r="L18">
        <f>HYPERLINK("https://pubchem.ncbi.nlm.nih.gov/compound/76808", "https://pubchem.ncbi.nlm.nih.gov/compound/76808")</f>
        <v/>
      </c>
    </row>
    <row r="19">
      <c r="A19" t="inlineStr">
        <is>
          <t>(3.beta.)-Allopregnanolone sulfate</t>
        </is>
      </c>
      <c r="B19" t="n">
        <v>2.75</v>
      </c>
      <c r="C19" t="inlineStr"/>
      <c r="D19" t="inlineStr"/>
      <c r="E19" t="inlineStr">
        <is>
          <t>7730-00-9</t>
        </is>
      </c>
      <c r="F19" t="n">
        <v>3.4379673220708</v>
      </c>
      <c r="G19" t="n">
        <v>1.04951066637911</v>
      </c>
      <c r="H19" t="n">
        <v>1.08582065663181</v>
      </c>
      <c r="I19" t="n">
        <v>0.0494604570070116</v>
      </c>
      <c r="J19" t="n">
        <v>0.305270692842698</v>
      </c>
      <c r="K19" t="inlineStr">
        <is>
          <t>CID: 3080643, but HMDBID Not found</t>
        </is>
      </c>
      <c r="L19">
        <f>HYPERLINK("https://pubchem.ncbi.nlm.nih.gov/compound/3080643", "https://pubchem.ncbi.nlm.nih.gov/compound/3080643")</f>
        <v/>
      </c>
    </row>
    <row r="20">
      <c r="A20" t="inlineStr">
        <is>
          <t>7-Oxo-7H-benzo[e]perimidine-4-carboxylic acid</t>
        </is>
      </c>
      <c r="B20" t="n">
        <v>2.53</v>
      </c>
      <c r="C20" t="inlineStr"/>
      <c r="D20" t="inlineStr"/>
      <c r="E20" t="inlineStr">
        <is>
          <t>65359-16-2</t>
        </is>
      </c>
      <c r="F20" t="n">
        <v>0.00696016725995323</v>
      </c>
      <c r="G20" t="n">
        <v>0.00213007974219928</v>
      </c>
      <c r="H20" t="n">
        <v>1.14890148144255</v>
      </c>
      <c r="I20" t="n">
        <v>0.0385828942819775</v>
      </c>
      <c r="J20" t="n">
        <v>0.306038585373535</v>
      </c>
      <c r="K20" t="inlineStr">
        <is>
          <t>CID: 72574, but HMDBID Not found</t>
        </is>
      </c>
      <c r="L20">
        <f>HYPERLINK("https://pubchem.ncbi.nlm.nih.gov/compound/72574", "https://pubchem.ncbi.nlm.nih.gov/compound/72574")</f>
        <v/>
      </c>
    </row>
    <row r="21">
      <c r="A21" t="inlineStr">
        <is>
          <t>Corchoionoside_B</t>
        </is>
      </c>
      <c r="B21" t="n">
        <v>2.31</v>
      </c>
      <c r="C21" t="inlineStr"/>
      <c r="D21" t="inlineStr"/>
      <c r="E21" t="inlineStr"/>
      <c r="F21" t="n">
        <v>0.000124142843590783</v>
      </c>
      <c r="G21" t="n">
        <v>3.91741910109863e-05</v>
      </c>
      <c r="H21" t="n">
        <v>1.45216452454302</v>
      </c>
      <c r="I21" t="n">
        <v>0.0475469675691586</v>
      </c>
      <c r="J21" t="n">
        <v>0.315557384363756</v>
      </c>
      <c r="K21" t="inlineStr">
        <is>
          <t>No CAS ID</t>
        </is>
      </c>
      <c r="L21">
        <f>HYPERLINK("None", "None")</f>
        <v/>
      </c>
    </row>
    <row r="22">
      <c r="A22" t="inlineStr">
        <is>
          <t>Ser-Ala</t>
        </is>
      </c>
      <c r="B22" t="n">
        <v>3.91</v>
      </c>
      <c r="C22" t="inlineStr">
        <is>
          <t>丝氨酸丙氨酸</t>
        </is>
      </c>
      <c r="D22" t="inlineStr">
        <is>
          <t>羧酸类及其衍生物</t>
        </is>
      </c>
      <c r="E22" t="inlineStr">
        <is>
          <t>6403-17-4</t>
        </is>
      </c>
      <c r="F22" t="n">
        <v>0.00826953596444429</v>
      </c>
      <c r="G22" t="n">
        <v>0.00267130560654793</v>
      </c>
      <c r="H22" t="n">
        <v>1.8128367558113</v>
      </c>
      <c r="I22" t="n">
        <v>0.00596750217569908</v>
      </c>
      <c r="J22" t="n">
        <v>0.323029686071078</v>
      </c>
      <c r="K22" t="inlineStr">
        <is>
          <t>CID: 7009579, but HMDBID Not found</t>
        </is>
      </c>
      <c r="L22">
        <f>HYPERLINK("https://pubchem.ncbi.nlm.nih.gov/compound/7009579", "https://pubchem.ncbi.nlm.nih.gov/compound/7009579")</f>
        <v/>
      </c>
    </row>
    <row r="23">
      <c r="A23" t="inlineStr">
        <is>
          <t>Trifluoroacetic acid</t>
        </is>
      </c>
      <c r="B23" t="n">
        <v>2.74</v>
      </c>
      <c r="C23" t="inlineStr">
        <is>
          <t>三氟乙酸</t>
        </is>
      </c>
      <c r="D23" t="inlineStr">
        <is>
          <t>有机酸</t>
        </is>
      </c>
      <c r="E23" t="inlineStr">
        <is>
          <t>76-05-1</t>
        </is>
      </c>
      <c r="F23" t="n">
        <v>1.1097782113461</v>
      </c>
      <c r="G23" t="n">
        <v>0.359371243635238</v>
      </c>
      <c r="H23" t="n">
        <v>2.16293811728147</v>
      </c>
      <c r="I23" t="n">
        <v>0.00167142349721231</v>
      </c>
      <c r="J23" t="n">
        <v>0.323822580008434</v>
      </c>
      <c r="K23" t="inlineStr">
        <is>
          <t>At a low concentration, trifluoroacetic acid (TFA) is used as an ion pairing agent in liquid chromatography (HPLC) of organic compounds, particularly peptides and small proteins. TFA is a versatile solvent for NMR spectroscopy (for materials stable in acid). It is also used as a calibrant in mass spectrometry. TFA is the precursor to many other fluorinated compounds such as trifluoroacetic anhydride and 2,2,2-trifluoroethanol. It is a reagent used in organic synthesis because of a combination of convenient properties: volatility, solubility in organic solvents, and its strength as an acid. TFA is also less oxidizing than sulfuric acid but more readily available in anhydrous form than many other acids. One complication to its use is that TFA forms an azeotrope with water (b. p. 105°C). TFA is the simplest stable perfluorinated carboxylic acid chemical compound, with the formula CF3CO2H. It is a strong carboxylic acid due to the influence of the electronegative trifluoromethyl group. TFA is almost 100,000-fold more acidic than acetic acid. TFA is widely used in organic chemistry</t>
        </is>
      </c>
      <c r="L23">
        <f>HYPERLINK("http://www.hmdb.ca/metabolites/HMDB0014118", "http://www.hmdb.ca/metabolites/HMDB0014118")</f>
        <v/>
      </c>
    </row>
    <row r="24">
      <c r="A24" t="inlineStr">
        <is>
          <t>Oxopentylcarnitine</t>
        </is>
      </c>
      <c r="B24" t="n">
        <v>2.71</v>
      </c>
      <c r="C24" t="inlineStr"/>
      <c r="D24" t="inlineStr"/>
      <c r="E24" t="inlineStr"/>
      <c r="F24" t="n">
        <v>0.00436853821592295</v>
      </c>
      <c r="G24" t="n">
        <v>0.00146275559450653</v>
      </c>
      <c r="H24" t="n">
        <v>1.81232309606492</v>
      </c>
      <c r="I24" t="n">
        <v>0.00163859685886666</v>
      </c>
      <c r="J24" t="n">
        <v>0.334838685667189</v>
      </c>
      <c r="K24" t="inlineStr">
        <is>
          <t>No CAS ID</t>
        </is>
      </c>
      <c r="L24">
        <f>HYPERLINK("None", "None")</f>
        <v/>
      </c>
    </row>
    <row r="25">
      <c r="A25" t="inlineStr">
        <is>
          <t>(2S)-2-Amino-3-(2,4-diketo-6,7-dihydro-5H-cyclopenta[d]pyrimidin-1-yl)propionic acid</t>
        </is>
      </c>
      <c r="B25" t="n">
        <v>2.04</v>
      </c>
      <c r="C25" t="inlineStr"/>
      <c r="D25" t="inlineStr"/>
      <c r="E25" t="inlineStr">
        <is>
          <t>389888-02-2</t>
        </is>
      </c>
      <c r="F25" t="n">
        <v>7.32893026913524</v>
      </c>
      <c r="G25" t="n">
        <v>2.66038619904767</v>
      </c>
      <c r="H25" t="n">
        <v>1.06230038432435</v>
      </c>
      <c r="I25" t="n">
        <v>0.016758052205267</v>
      </c>
      <c r="J25" t="n">
        <v>0.362997886642682</v>
      </c>
      <c r="K25" t="inlineStr">
        <is>
          <t>CID: 657004, but HMDBID Not found</t>
        </is>
      </c>
      <c r="L25">
        <f>HYPERLINK("https://pubchem.ncbi.nlm.nih.gov/compound/657004", "https://pubchem.ncbi.nlm.nih.gov/compound/657004")</f>
        <v/>
      </c>
    </row>
    <row r="26">
      <c r="A26" t="inlineStr">
        <is>
          <t>5-(1H-Benzimidazol-2-ylsulfanyl)furan--2-carbaldehyde</t>
        </is>
      </c>
      <c r="B26" t="n">
        <v>2.5</v>
      </c>
      <c r="C26" t="inlineStr"/>
      <c r="D26" t="inlineStr"/>
      <c r="E26" t="inlineStr">
        <is>
          <t>39689-08-2</t>
        </is>
      </c>
      <c r="F26" t="n">
        <v>0.020690352387852</v>
      </c>
      <c r="G26" t="n">
        <v>0.00800928875844403</v>
      </c>
      <c r="H26" t="n">
        <v>1.54371243260746</v>
      </c>
      <c r="I26" t="n">
        <v>0.0345502673208418</v>
      </c>
      <c r="J26" t="n">
        <v>0.387102578453259</v>
      </c>
      <c r="K26" t="inlineStr">
        <is>
          <t>CID: 698427, but HMDBID Not found</t>
        </is>
      </c>
      <c r="L26">
        <f>HYPERLINK("https://pubchem.ncbi.nlm.nih.gov/compound/698427", "https://pubchem.ncbi.nlm.nih.gov/compound/698427")</f>
        <v/>
      </c>
    </row>
    <row r="27">
      <c r="A27" t="inlineStr">
        <is>
          <t>Ser-Thr</t>
        </is>
      </c>
      <c r="B27" t="n">
        <v>2.62</v>
      </c>
      <c r="C27" t="inlineStr"/>
      <c r="D27" t="inlineStr"/>
      <c r="E27" t="inlineStr">
        <is>
          <t>61043-85-4</t>
        </is>
      </c>
      <c r="F27" t="n">
        <v>0.00138405991787962</v>
      </c>
      <c r="G27" t="n">
        <v>0.000560216842271823</v>
      </c>
      <c r="H27" t="n">
        <v>1.57375459912244</v>
      </c>
      <c r="I27" t="n">
        <v>0.0376748573392758</v>
      </c>
      <c r="J27" t="n">
        <v>0.404763431867945</v>
      </c>
      <c r="K27" t="inlineStr">
        <is>
          <t>CID Not found</t>
        </is>
      </c>
      <c r="L27">
        <f>HYPERLINK("None", "None")</f>
        <v/>
      </c>
    </row>
    <row r="28">
      <c r="A28" t="inlineStr">
        <is>
          <t>Piperazine-N,N'-bis(2-hydroxypropanesulfonic acid)</t>
        </is>
      </c>
      <c r="B28" t="n">
        <v>2.72</v>
      </c>
      <c r="C28" t="inlineStr"/>
      <c r="D28" t="inlineStr"/>
      <c r="E28" t="inlineStr">
        <is>
          <t>68189-43-5</t>
        </is>
      </c>
      <c r="F28" t="n">
        <v>0.0221238534123882</v>
      </c>
      <c r="G28" t="n">
        <v>0.00946417115508493</v>
      </c>
      <c r="H28" t="n">
        <v>1.20850172579237</v>
      </c>
      <c r="I28" t="n">
        <v>0.041641249004945</v>
      </c>
      <c r="J28" t="n">
        <v>0.427781317235879</v>
      </c>
      <c r="K28" t="inlineStr">
        <is>
          <t>CID: 109211, but HMDBID Not found</t>
        </is>
      </c>
      <c r="L28">
        <f>HYPERLINK("https://pubchem.ncbi.nlm.nih.gov/compound/109211", "https://pubchem.ncbi.nlm.nih.gov/compound/109211")</f>
        <v/>
      </c>
    </row>
    <row r="29">
      <c r="A29" t="inlineStr">
        <is>
          <t>1,2-Distearoyl-sn-glycero-3-phospho-L-serine</t>
        </is>
      </c>
      <c r="B29" t="n">
        <v>2.48</v>
      </c>
      <c r="C29" t="inlineStr"/>
      <c r="D29" t="inlineStr"/>
      <c r="E29" t="inlineStr">
        <is>
          <t>51446-62-9</t>
        </is>
      </c>
      <c r="F29" t="n">
        <v>0.165614920595674</v>
      </c>
      <c r="G29" t="n">
        <v>0.07113907177196629</v>
      </c>
      <c r="H29" t="n">
        <v>1.11350379499455</v>
      </c>
      <c r="I29" t="n">
        <v>0.000926894662837231</v>
      </c>
      <c r="J29" t="n">
        <v>0.42954506463607</v>
      </c>
      <c r="K29" t="inlineStr">
        <is>
          <t>PS(18:0/18:0) is a phosphatidylserine (PS or GPSer). It is a glycerophospholipid in which a phosphorylserine moiety occupies a glycerol substitution site. As is the case with diacylglycerols, glycerophosphoserines can have many different combinations of fatty acids of varying lengths and saturation attached at the C-1 and C-2 positions. Fatty acids containing 16, 18 and 20 carbons are the most common. PS(18:0/18:0), in particular, consists of one chain of stearic acid at the C-1 position and one chain of stearic acid at the C-2 position. The stearic acid moiety is derived from animal fats, coco butter and sesame oil, while the stearic acid moiety is derived from animal fats, coco butter and sesame oil. Phosphatidylserine or 1,2-diacyl-sn-glycero-3-phospho-L-serine is distributed widely among animals, plants and microorganisms. It is usually less than 10% of the total phospholipids, the greatest concentration being in myelin from brain tissue. However, it may comprise 10 to 20 mol% of the total phospholipid in the plasma membrane and endoplasmic reticulum of the cell. Phosphatidylserine is an acidic (anionic) phospholipid with three ionizable groups, i.e. the phosphate moiety, the amino group and the carboxyl function. As with other acidic lipids, it exists in nature in salt form, but it has a high propensity to chelate to calcium via the charged oxygen atoms of both the carboxyl and phosphate moieties, modifying the conformation of the polar head group. This interaction may be of considerable relevance to the biological function of phosphatidylserine, especially during bone formation for example. As phosphatidylserine is located entirely on the inner monolayer surface of the plasma membrane (and of other cellular membranes) and it is the most abundant anionic phospholipids. Therefore phosphatidylseriine may make the largest contribution to interfacial effects in membranes involving non-specific electrostatic interactions. This normal distribution is disturbed during platelet activation and cellular apoptosis. In human plasma, 1-stearoyl-2-oleoyl and 1-stearoyl-2-arachidonoyl species predominate, but in brain (especially grey matter), retina and many other tissues 1-stearoyl-2-docosahexaenoyl species are very abundant. Indeed, the ratio of n-3 to n-6 fatty acids in brain phosphatidylserine is very much higher than in most other lipids.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Phosphatidylserines typically carry a net charge of -1 at physiological pH. They mostly have palmitic or stearic acid on carbon 1 and a long chain unsaturated fatty acid (e.g. 18:2, 20:4 and 22:6) on carbon 2. PS biosynthesis involves an exchange reaction of serine for ethanolamine in PE</t>
        </is>
      </c>
      <c r="L29">
        <f>HYPERLINK("http://www.hmdb.ca/metabolites/HMDB0012378", "http://www.hmdb.ca/metabolites/HMDB0012378")</f>
        <v/>
      </c>
    </row>
    <row r="30">
      <c r="A30" t="inlineStr">
        <is>
          <t>1,5-Anhydroglucitol</t>
        </is>
      </c>
      <c r="B30" t="n">
        <v>3.96</v>
      </c>
      <c r="C30" t="inlineStr">
        <is>
          <t>1,5-无水葡萄糖醇</t>
        </is>
      </c>
      <c r="D30" t="inlineStr">
        <is>
          <t>糖类</t>
        </is>
      </c>
      <c r="E30" t="inlineStr">
        <is>
          <t>154-58-5</t>
        </is>
      </c>
      <c r="F30" t="n">
        <v>0.475626025375701</v>
      </c>
      <c r="G30" t="n">
        <v>0.20644411481441</v>
      </c>
      <c r="H30" t="n">
        <v>1.41426007172888</v>
      </c>
      <c r="I30" t="n">
        <v>0.0340332199238917</v>
      </c>
      <c r="J30" t="n">
        <v>0.434047137457077</v>
      </c>
      <c r="K30" t="inlineStr">
        <is>
          <t xml:space="preserve">1, 5-Anhydrosorbitol or 1,5-anhydroglucitol (1,5-AG) is a validated marker of short-term glycemic control. This substance is derived mainly from food, is well absorbed in the intestine, and is distributed to all organs and tissues. It is metabolically stable, being excreted in the urine when its level exceeds the renal threshold. It is reabsorbed in the renal tubules and is competitively inhibited by glucosuria, which leads to a reduction in its level in serum. The correlation between this reduction and the amount of glucose present in urine is so close that 1,5 AG can be used as a sensitive, day-to-day, real-time marker of glycemic control. It provides useful information on current glycemic control and is superior to both hemoglobin A1C and fructosamine in detecting near-normoglycemia. 1,5-AG in human plasma has been proposed for several years as a short-term, retrospective marker of glycemic control and seems to be the most suitable parameter for monitoring glucose excursions. The decrease in serum 1,5-AG is very sensitive to urinary glucose excretion. It is a metabolically inert polyol that competes with glucose for reabsorption in the kidneys. Otherwise stable levels of 1,5-AG are rapidly depleted as blood glucose levels exceed the renal threshold for glucosuria. 1,5-AG is also more tightly associated with glucose fluctuations and postprandial glucose </t>
        </is>
      </c>
      <c r="L30">
        <f>HYPERLINK("http://www.hmdb.ca/metabolites/HMDB0002712", "http://www.hmdb.ca/metabolites/HMDB0002712")</f>
        <v/>
      </c>
    </row>
    <row r="31">
      <c r="A31" t="inlineStr">
        <is>
          <t>5-(3-Chlorophenyl)-5-methylimidazolidine-2,4-dione</t>
        </is>
      </c>
      <c r="B31" t="n">
        <v>2.74</v>
      </c>
      <c r="C31" t="inlineStr"/>
      <c r="D31" t="inlineStr"/>
      <c r="E31" t="inlineStr">
        <is>
          <t>1843021</t>
        </is>
      </c>
      <c r="F31" t="n">
        <v>0.0295114314113746</v>
      </c>
      <c r="G31" t="n">
        <v>0.0128422008381771</v>
      </c>
      <c r="H31" t="n">
        <v>1.63424594717184</v>
      </c>
      <c r="I31" t="n">
        <v>0.00664745322946183</v>
      </c>
      <c r="J31" t="n">
        <v>0.435160215008321</v>
      </c>
      <c r="K31" t="inlineStr">
        <is>
          <t>CID Not found</t>
        </is>
      </c>
      <c r="L31">
        <f>HYPERLINK("None", "None")</f>
        <v/>
      </c>
    </row>
    <row r="32">
      <c r="A32" t="inlineStr">
        <is>
          <t>[8-[2-(3-methylbutanoyloxy)propan-2-yl]-2-oxo-8,9-dihydrofuro[2,3-h]chromen-9-yl] (Z)-2-methylbut-2-enoate</t>
        </is>
      </c>
      <c r="B32" t="n">
        <v>2.16</v>
      </c>
      <c r="C32" t="inlineStr"/>
      <c r="D32" t="inlineStr"/>
      <c r="E32" t="inlineStr"/>
      <c r="F32" t="n">
        <v>0.0398995676276805</v>
      </c>
      <c r="G32" t="n">
        <v>0.0179433768547263</v>
      </c>
      <c r="H32" t="n">
        <v>1.46321100542721</v>
      </c>
      <c r="I32" t="n">
        <v>0.0284020073929501</v>
      </c>
      <c r="J32" t="n">
        <v>0.449713566376545</v>
      </c>
      <c r="K32" t="inlineStr">
        <is>
          <t>No CAS ID</t>
        </is>
      </c>
      <c r="L32">
        <f>HYPERLINK("None", "None")</f>
        <v/>
      </c>
    </row>
    <row r="33">
      <c r="A33" t="inlineStr">
        <is>
          <t>Metalaxyl</t>
        </is>
      </c>
      <c r="B33" t="n">
        <v>2.38</v>
      </c>
      <c r="C33" t="inlineStr">
        <is>
          <t>(±)-甲霜灵</t>
        </is>
      </c>
      <c r="D33" t="inlineStr">
        <is>
          <t>羧酸类及其衍生物</t>
        </is>
      </c>
      <c r="E33" t="inlineStr"/>
      <c r="F33" t="n">
        <v>0.0573601228476118</v>
      </c>
      <c r="G33" t="n">
        <v>0.0258281531381611</v>
      </c>
      <c r="H33" t="n">
        <v>1.32371694118139</v>
      </c>
      <c r="I33" t="n">
        <v>0.0379391538796366</v>
      </c>
      <c r="J33" t="n">
        <v>0.450280645436875</v>
      </c>
      <c r="K33" t="inlineStr">
        <is>
          <t>No CAS ID</t>
        </is>
      </c>
      <c r="L33">
        <f>HYPERLINK("None", "None")</f>
        <v/>
      </c>
    </row>
    <row r="34">
      <c r="A34" t="inlineStr">
        <is>
          <t>1,2-Di-(9Z,12Z,15Z-octadecatrienoyl)-sn-glycero-3-phosphocholine</t>
        </is>
      </c>
      <c r="B34" t="n">
        <v>2.6</v>
      </c>
      <c r="C34" t="inlineStr"/>
      <c r="D34" t="inlineStr"/>
      <c r="E34" t="inlineStr">
        <is>
          <t>2701-19-1</t>
        </is>
      </c>
      <c r="F34" t="n">
        <v>0.0331602911119257</v>
      </c>
      <c r="G34" t="n">
        <v>0.0154505303822267</v>
      </c>
      <c r="H34" t="n">
        <v>1.15660897567511</v>
      </c>
      <c r="I34" t="n">
        <v>0.0140572001864289</v>
      </c>
      <c r="J34" t="n">
        <v>0.465934702746626</v>
      </c>
      <c r="K34" t="inlineStr">
        <is>
          <t>PC(18:3(9Z,12Z,15Z)/18:3(9Z,12Z,15Z)) is a phosphatidylcholine (PC or GPCho). It is a glycerophospholipid in which a phosphorylcholine moiety occupies a glycerol substitution site. As is the case with diacylglycerols, glycerophosphocholines can have many different combinations of fatty acids of varying lengths and saturation attached at the C-1 and C-2 positions. Fatty acids containing 16, 18 and 20 carbons are the most common. PC(18:3(9Z,12Z,15Z)/18:3(9Z,12Z,15Z)), in particular, consists of two chains of a-linolenic acid at the C-1 and C-2 positions. The a-linolenic acid moieties are derived from seed oils, especially canola and soybean oil.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PCs can be synthesized via three different routes. In one route, choline is activated first by phosphorylation and then by coupling to CDP prior to attachment to phosphatidic acid. PCs can also synthesized by the addition of choline to CDP-activated 1,2-diacylglycerol. A third route to PC synthesis involves the conversion of either PS or PE to PC</t>
        </is>
      </c>
      <c r="L34">
        <f>HYPERLINK("http://www.hmdb.ca/metabolites/HMDB0008206", "http://www.hmdb.ca/metabolites/HMDB0008206")</f>
        <v/>
      </c>
    </row>
    <row r="35">
      <c r="A35" t="inlineStr">
        <is>
          <t>Kaur-16-en-18-ol</t>
        </is>
      </c>
      <c r="B35" t="n">
        <v>2.1</v>
      </c>
      <c r="C35" t="inlineStr"/>
      <c r="D35" t="inlineStr"/>
      <c r="E35" t="inlineStr"/>
      <c r="F35" t="n">
        <v>0.00537571114089317</v>
      </c>
      <c r="G35" t="n">
        <v>0.0025300579450928</v>
      </c>
      <c r="H35" t="n">
        <v>2.12811133127548</v>
      </c>
      <c r="I35" t="n">
        <v>1.97564846128545e-05</v>
      </c>
      <c r="J35" t="n">
        <v>0.470646185924424</v>
      </c>
      <c r="K35" t="inlineStr">
        <is>
          <t>No CAS ID</t>
        </is>
      </c>
      <c r="L35">
        <f>HYPERLINK("None", "None")</f>
        <v/>
      </c>
    </row>
    <row r="36">
      <c r="A36" t="inlineStr">
        <is>
          <t>N-Acetyltryptophan</t>
        </is>
      </c>
      <c r="B36" t="n">
        <v>3.96</v>
      </c>
      <c r="C36" t="inlineStr">
        <is>
          <t>N-乙酰-L-色氨酸</t>
        </is>
      </c>
      <c r="D36" t="inlineStr">
        <is>
          <t>色氨酸系生物碱</t>
        </is>
      </c>
      <c r="E36" t="inlineStr">
        <is>
          <t>1218-34-4</t>
        </is>
      </c>
      <c r="F36" t="n">
        <v>0.0185679826455505</v>
      </c>
      <c r="G36" t="n">
        <v>0.00909034886414219</v>
      </c>
      <c r="H36" t="n">
        <v>1.26510653149253</v>
      </c>
      <c r="I36" t="n">
        <v>0.0453995255585117</v>
      </c>
      <c r="J36" t="n">
        <v>0.489571163312161</v>
      </c>
      <c r="K36" t="inlineStr">
        <is>
          <t>CID: 700653, but HMDBID Not found</t>
        </is>
      </c>
      <c r="L36">
        <f>HYPERLINK("https://pubchem.ncbi.nlm.nih.gov/compound/700653", "https://pubchem.ncbi.nlm.nih.gov/compound/700653")</f>
        <v/>
      </c>
    </row>
    <row r="37">
      <c r="A37" t="inlineStr">
        <is>
          <t>PC(20:3(8Z,11Z,14Z)/14:1(9Z))</t>
        </is>
      </c>
      <c r="B37" t="n">
        <v>2.34</v>
      </c>
      <c r="C37" t="inlineStr"/>
      <c r="D37" t="inlineStr">
        <is>
          <t>甘油磷脂类</t>
        </is>
      </c>
      <c r="E37" t="inlineStr"/>
      <c r="F37" t="n">
        <v>0.07375363683961191</v>
      </c>
      <c r="G37" t="n">
        <v>0.0361332370982725</v>
      </c>
      <c r="H37" t="n">
        <v>1.34361019740653</v>
      </c>
      <c r="I37" t="n">
        <v>0.0237508095838681</v>
      </c>
      <c r="J37" t="n">
        <v>0.489918038575501</v>
      </c>
      <c r="K37" t="inlineStr">
        <is>
          <t>No CAS ID</t>
        </is>
      </c>
      <c r="L37">
        <f>HYPERLINK("None", "None")</f>
        <v/>
      </c>
    </row>
    <row r="38">
      <c r="A38" t="inlineStr">
        <is>
          <t>L-​Leucyl-​L-​alanine</t>
        </is>
      </c>
      <c r="B38" t="n">
        <v>3.95</v>
      </c>
      <c r="C38" t="inlineStr"/>
      <c r="D38" t="inlineStr">
        <is>
          <t>小肽</t>
        </is>
      </c>
      <c r="E38" t="inlineStr">
        <is>
          <t>7298-84-2</t>
        </is>
      </c>
      <c r="F38" t="n">
        <v>0.00559046751612999</v>
      </c>
      <c r="G38" t="n">
        <v>0.00282937878636272</v>
      </c>
      <c r="H38" t="n">
        <v>1.00134824569882</v>
      </c>
      <c r="I38" t="n">
        <v>0.0413242127141777</v>
      </c>
      <c r="J38" t="n">
        <v>0.50610772322694</v>
      </c>
      <c r="K38" t="inlineStr">
        <is>
          <t>CID: 81721, but HMDBID Not found</t>
        </is>
      </c>
      <c r="L38">
        <f>HYPERLINK("https://pubchem.ncbi.nlm.nih.gov/compound/81721", "https://pubchem.ncbi.nlm.nih.gov/compound/81721")</f>
        <v/>
      </c>
    </row>
    <row r="39">
      <c r="A39" t="inlineStr">
        <is>
          <t>L-Alanyl-L-leucine</t>
        </is>
      </c>
      <c r="B39" t="n">
        <v>3.79</v>
      </c>
      <c r="C39" t="inlineStr">
        <is>
          <t>丙氨酰亮氨酸</t>
        </is>
      </c>
      <c r="D39" t="inlineStr">
        <is>
          <t>小肽</t>
        </is>
      </c>
      <c r="E39" t="inlineStr">
        <is>
          <t>3303-34-2</t>
        </is>
      </c>
      <c r="F39" t="n">
        <v>0.00559046751612999</v>
      </c>
      <c r="G39" t="n">
        <v>0.00282937878636272</v>
      </c>
      <c r="H39" t="n">
        <v>1.00134824569882</v>
      </c>
      <c r="I39" t="n">
        <v>0.0413242127141777</v>
      </c>
      <c r="J39" t="n">
        <v>0.50610772322694</v>
      </c>
      <c r="K39" t="inlineStr">
        <is>
          <t>CID: 96801, but HMDBID Not found</t>
        </is>
      </c>
      <c r="L39">
        <f>HYPERLINK("https://pubchem.ncbi.nlm.nih.gov/compound/96801", "https://pubchem.ncbi.nlm.nih.gov/compound/96801")</f>
        <v/>
      </c>
    </row>
    <row r="40">
      <c r="A40" t="inlineStr">
        <is>
          <t>Propionylcarnitine (Car(3:0))</t>
        </is>
      </c>
      <c r="B40" t="n">
        <v>3.91</v>
      </c>
      <c r="C40" t="inlineStr">
        <is>
          <t>丙酰卡尼汀</t>
        </is>
      </c>
      <c r="D40" t="inlineStr">
        <is>
          <t>脂肪酰类</t>
        </is>
      </c>
      <c r="E40" t="inlineStr">
        <is>
          <t>17298-37-2</t>
        </is>
      </c>
      <c r="F40" t="n">
        <v>0.518978398016976</v>
      </c>
      <c r="G40" t="n">
        <v>0.275453553582786</v>
      </c>
      <c r="H40" t="n">
        <v>1.19415233724306</v>
      </c>
      <c r="I40" t="n">
        <v>0.0444310515097171</v>
      </c>
      <c r="J40" t="n">
        <v>0.530761115752214</v>
      </c>
      <c r="K40" t="inlineStr">
        <is>
          <t>CID: 107738, but HMDBID Not found</t>
        </is>
      </c>
      <c r="L40">
        <f>HYPERLINK("https://pubchem.ncbi.nlm.nih.gov/compound/107738", "https://pubchem.ncbi.nlm.nih.gov/compound/107738")</f>
        <v/>
      </c>
    </row>
    <row r="41">
      <c r="A41" t="inlineStr">
        <is>
          <t>{[3-Ethoxy-2-(ethoxycarbonyl)-3-oxo-1-propenyl]amino}acetic acid</t>
        </is>
      </c>
      <c r="B41" t="n">
        <v>2.67</v>
      </c>
      <c r="C41" t="inlineStr"/>
      <c r="D41" t="inlineStr"/>
      <c r="E41" t="inlineStr">
        <is>
          <t>54132-81-9</t>
        </is>
      </c>
      <c r="F41" t="n">
        <v>0.0397311840044764</v>
      </c>
      <c r="G41" t="n">
        <v>0.0211497187130389</v>
      </c>
      <c r="H41" t="n">
        <v>1.28357410479607</v>
      </c>
      <c r="I41" t="n">
        <v>0.0353295638668491</v>
      </c>
      <c r="J41" t="n">
        <v>0.532320373605177</v>
      </c>
      <c r="K41" t="inlineStr">
        <is>
          <t>CID: 1570605, but HMDBID Not found</t>
        </is>
      </c>
      <c r="L41">
        <f>HYPERLINK("https://pubchem.ncbi.nlm.nih.gov/compound/1570605", "https://pubchem.ncbi.nlm.nih.gov/compound/1570605")</f>
        <v/>
      </c>
    </row>
    <row r="42">
      <c r="A42" t="inlineStr">
        <is>
          <t>2-(4-Morpholinyl)-4H-pyrimido[2,1-a]isoquinolin-4-one</t>
        </is>
      </c>
      <c r="B42" t="n">
        <v>2.5</v>
      </c>
      <c r="C42" t="inlineStr"/>
      <c r="D42" t="inlineStr"/>
      <c r="E42" t="inlineStr">
        <is>
          <t>168425-64-7</t>
        </is>
      </c>
      <c r="F42" t="n">
        <v>0.052060799016005</v>
      </c>
      <c r="G42" t="n">
        <v>0.0288595608468488</v>
      </c>
      <c r="H42" t="n">
        <v>1.80754372104302</v>
      </c>
      <c r="I42" t="n">
        <v>0.000487630655644475</v>
      </c>
      <c r="J42" t="n">
        <v>0.554343409865387</v>
      </c>
      <c r="K42" t="inlineStr">
        <is>
          <t>CID: 10039361, but HMDBID Not found</t>
        </is>
      </c>
      <c r="L42">
        <f>HYPERLINK("https://pubchem.ncbi.nlm.nih.gov/compound/10039361", "https://pubchem.ncbi.nlm.nih.gov/compound/10039361")</f>
        <v/>
      </c>
    </row>
    <row r="43">
      <c r="A43" t="inlineStr">
        <is>
          <t>2,4-Dihydroxybenzohydrazide</t>
        </is>
      </c>
      <c r="B43" t="n">
        <v>2.67</v>
      </c>
      <c r="C43" t="inlineStr"/>
      <c r="D43" t="inlineStr"/>
      <c r="E43" t="inlineStr">
        <is>
          <t>13221-86-8</t>
        </is>
      </c>
      <c r="F43" t="n">
        <v>0.0146908739109595</v>
      </c>
      <c r="G43" t="n">
        <v>0.00842318905030753</v>
      </c>
      <c r="H43" t="n">
        <v>1.08760899667908</v>
      </c>
      <c r="I43" t="n">
        <v>0.0212183165044099</v>
      </c>
      <c r="J43" t="n">
        <v>0.573362013816193</v>
      </c>
      <c r="K43" t="inlineStr">
        <is>
          <t>CID: 166785, but HMDBID Not found</t>
        </is>
      </c>
      <c r="L43">
        <f>HYPERLINK("https://pubchem.ncbi.nlm.nih.gov/compound/166785", "https://pubchem.ncbi.nlm.nih.gov/compound/166785")</f>
        <v/>
      </c>
    </row>
    <row r="44">
      <c r="A44" t="inlineStr">
        <is>
          <t>2-(2,4-Dichlorophenyl)-1H-benzimidazole</t>
        </is>
      </c>
      <c r="B44" t="n">
        <v>2.69</v>
      </c>
      <c r="C44" t="inlineStr"/>
      <c r="D44" t="inlineStr"/>
      <c r="E44" t="inlineStr">
        <is>
          <t>14225-79-7</t>
        </is>
      </c>
      <c r="F44" t="n">
        <v>0.00472709009357183</v>
      </c>
      <c r="G44" t="n">
        <v>0.00284408295960025</v>
      </c>
      <c r="H44" t="n">
        <v>1.16526081541446</v>
      </c>
      <c r="I44" t="n">
        <v>0.0332188116995009</v>
      </c>
      <c r="J44" t="n">
        <v>0.601656178177734</v>
      </c>
      <c r="K44" t="inlineStr">
        <is>
          <t>CID: 278826, but HMDBID Not found</t>
        </is>
      </c>
      <c r="L44">
        <f>HYPERLINK("https://pubchem.ncbi.nlm.nih.gov/compound/278826", "https://pubchem.ncbi.nlm.nih.gov/compound/278826")</f>
        <v/>
      </c>
    </row>
    <row r="45">
      <c r="A45" t="inlineStr">
        <is>
          <t>6-Hydroxynorleucine</t>
        </is>
      </c>
      <c r="B45" t="n">
        <v>3.84</v>
      </c>
      <c r="C45" t="inlineStr"/>
      <c r="D45" t="inlineStr"/>
      <c r="E45" t="inlineStr">
        <is>
          <t>6033-32-5</t>
        </is>
      </c>
      <c r="F45" t="n">
        <v>0.020387550287654</v>
      </c>
      <c r="G45" t="n">
        <v>0.0122801156898734</v>
      </c>
      <c r="H45" t="n">
        <v>1.40626420421054</v>
      </c>
      <c r="I45" t="n">
        <v>0.0169035066390311</v>
      </c>
      <c r="J45" t="n">
        <v>0.602334047818871</v>
      </c>
      <c r="K45" t="inlineStr">
        <is>
          <t>CID: 97725, but HMDBID Not found</t>
        </is>
      </c>
      <c r="L45">
        <f>HYPERLINK("https://pubchem.ncbi.nlm.nih.gov/compound/97725", "https://pubchem.ncbi.nlm.nih.gov/compound/97725")</f>
        <v/>
      </c>
    </row>
    <row r="46">
      <c r="A46" t="inlineStr">
        <is>
          <t>1-Palmitoyl-2-azelaoylphosphatidylcholine</t>
        </is>
      </c>
      <c r="B46" t="n">
        <v>2.74</v>
      </c>
      <c r="C46" t="inlineStr"/>
      <c r="D46" t="inlineStr"/>
      <c r="E46" t="inlineStr">
        <is>
          <t>117746-89-1</t>
        </is>
      </c>
      <c r="F46" t="n">
        <v>0.000389214781657826</v>
      </c>
      <c r="G46" t="n">
        <v>0.000235975808906634</v>
      </c>
      <c r="H46" t="n">
        <v>1.37091416719348</v>
      </c>
      <c r="I46" t="n">
        <v>0.0412765548134143</v>
      </c>
      <c r="J46" t="n">
        <v>0.606286862748418</v>
      </c>
      <c r="K46" t="inlineStr">
        <is>
          <t>CID Not found</t>
        </is>
      </c>
      <c r="L46">
        <f>HYPERLINK("None", "None")</f>
        <v/>
      </c>
    </row>
    <row r="47">
      <c r="A47" t="inlineStr">
        <is>
          <t>2-amino-3-({hydroxy[2-(icosanoyloxy)-3-(octadecanoyloxy)propoxy]phosphoryl}oxy)propanoic acid</t>
        </is>
      </c>
      <c r="B47" t="n">
        <v>2.18</v>
      </c>
      <c r="C47" t="inlineStr"/>
      <c r="D47" t="inlineStr"/>
      <c r="E47" t="inlineStr"/>
      <c r="F47" t="n">
        <v>0.207213953721998</v>
      </c>
      <c r="G47" t="n">
        <v>0.126333315975789</v>
      </c>
      <c r="H47" t="n">
        <v>1.87457318617331</v>
      </c>
      <c r="I47" t="n">
        <v>0.000458890128165468</v>
      </c>
      <c r="J47" t="n">
        <v>0.609675717810393</v>
      </c>
      <c r="K47" t="inlineStr">
        <is>
          <t>No CAS ID</t>
        </is>
      </c>
      <c r="L47">
        <f>HYPERLINK("None", "None")</f>
        <v/>
      </c>
    </row>
    <row r="48">
      <c r="A48" t="inlineStr">
        <is>
          <t>(S)-3,4-Dihydroxybutyric acid (lithium hydrate)</t>
        </is>
      </c>
      <c r="B48" t="n">
        <v>2.68</v>
      </c>
      <c r="C48" t="inlineStr">
        <is>
          <t>(S)-3,4-二羟丁酸</t>
        </is>
      </c>
      <c r="D48" t="inlineStr">
        <is>
          <t>脂肪酸及衍生物</t>
        </is>
      </c>
      <c r="E48" t="inlineStr">
        <is>
          <t>51267-44-8</t>
        </is>
      </c>
      <c r="F48" t="n">
        <v>0.0615986670715897</v>
      </c>
      <c r="G48" t="n">
        <v>0.0377531302546289</v>
      </c>
      <c r="H48" t="n">
        <v>1.15402315298253</v>
      </c>
      <c r="I48" t="n">
        <v>0.0320999584268646</v>
      </c>
      <c r="J48" t="n">
        <v>0.61288875310812</v>
      </c>
      <c r="K48" t="inlineStr">
        <is>
          <t>CID: 10920498, but HMDBID Not found</t>
        </is>
      </c>
      <c r="L48">
        <f>HYPERLINK("https://pubchem.ncbi.nlm.nih.gov/compound/10920498", "https://pubchem.ncbi.nlm.nih.gov/compound/10920498")</f>
        <v/>
      </c>
    </row>
    <row r="49">
      <c r="A49" t="inlineStr">
        <is>
          <t>2-(4-Oxo-4H-quinazolin-3-yl)-propanoic acid</t>
        </is>
      </c>
      <c r="B49" t="n">
        <v>2.71</v>
      </c>
      <c r="C49" t="inlineStr"/>
      <c r="D49" t="inlineStr"/>
      <c r="E49" t="inlineStr">
        <is>
          <t>61381-36-0</t>
        </is>
      </c>
      <c r="F49" t="n">
        <v>0.0184216764793289</v>
      </c>
      <c r="G49" t="n">
        <v>0.0114789825183816</v>
      </c>
      <c r="H49" t="n">
        <v>1.2183705527679</v>
      </c>
      <c r="I49" t="n">
        <v>0.0250464045549999</v>
      </c>
      <c r="J49" t="n">
        <v>0.623123662564709</v>
      </c>
      <c r="K49" t="inlineStr">
        <is>
          <t>CID: 3145451, but HMDBID Not found</t>
        </is>
      </c>
      <c r="L49">
        <f>HYPERLINK("https://pubchem.ncbi.nlm.nih.gov/compound/3145451", "https://pubchem.ncbi.nlm.nih.gov/compound/3145451")</f>
        <v/>
      </c>
    </row>
    <row r="50">
      <c r="A50" t="inlineStr">
        <is>
          <t>1-oleoyl-2-myristoyl-sn-glycero-3-phosphocholine</t>
        </is>
      </c>
      <c r="B50" t="n">
        <v>3.79</v>
      </c>
      <c r="C50" t="inlineStr"/>
      <c r="D50" t="inlineStr">
        <is>
          <t>甘油磷脂类</t>
        </is>
      </c>
      <c r="E50" t="inlineStr">
        <is>
          <t>95896-56-3</t>
        </is>
      </c>
      <c r="F50" t="n">
        <v>1.28837646183818</v>
      </c>
      <c r="G50" t="n">
        <v>0.830404098736226</v>
      </c>
      <c r="H50" t="n">
        <v>1.41620795429636</v>
      </c>
      <c r="I50" t="n">
        <v>0.0135446730554793</v>
      </c>
      <c r="J50" t="n">
        <v>0.644535291766703</v>
      </c>
      <c r="K50" t="inlineStr">
        <is>
          <t>PC(18:1(9Z)/14:0) is a phosphatidylcholine (PC or GPCho). It is a glycerophospholipid in which a phosphorylcholine moiety occupies a glycerol substitution site. As is the case with diacylglycerols, glycerophosphocholines can have many different combinations of fatty acids of varying lengths and saturation attached at the C-1 and C-2 positions. Fatty acids containing 16, 18 and 20 carbons are the most common. PC(18:1(9Z)/14:0), in particular, consists of one chain of oleic acid at the C-1 position and one chain of myristic acid at the C-2 position. The oleic acid moiety is derived from vegetable oils, especially olive and canola oil, while the myristic acid moiety is derived from nutmeg and butter.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PCs can be synthesized via three different routes. In one route, choline is activated first by phosphorylation and then by coupling to CDP prior to attachment to phosphatidic acid. PCs can also synthesized by the addition of choline to CDP-activated 1,2-diacylglycerol. A third route to PC synthesis involves the conversion of either PS or PE to PC</t>
        </is>
      </c>
      <c r="L50">
        <f>HYPERLINK("http://www.hmdb.ca/metabolites/HMDB0008097", "http://www.hmdb.ca/metabolites/HMDB0008097")</f>
        <v/>
      </c>
    </row>
    <row r="51">
      <c r="A51" t="inlineStr">
        <is>
          <t>Cystine</t>
        </is>
      </c>
      <c r="B51" t="n">
        <v>3.93</v>
      </c>
      <c r="C51" t="inlineStr"/>
      <c r="D51" t="inlineStr">
        <is>
          <t>小肽</t>
        </is>
      </c>
      <c r="E51" t="inlineStr"/>
      <c r="F51" t="n">
        <v>0.0231629573037245</v>
      </c>
      <c r="G51" t="n">
        <v>0.0149866396817327</v>
      </c>
      <c r="H51" t="n">
        <v>1.23010850991853</v>
      </c>
      <c r="I51" t="n">
        <v>0.0320116449380072</v>
      </c>
      <c r="J51" t="n">
        <v>0.647008906730701</v>
      </c>
      <c r="K51" t="inlineStr">
        <is>
          <t>No CAS ID</t>
        </is>
      </c>
      <c r="L51">
        <f>HYPERLINK("None", "None")</f>
        <v/>
      </c>
    </row>
    <row r="52">
      <c r="A52" t="inlineStr">
        <is>
          <t>Indole-3-pyruvic acid</t>
        </is>
      </c>
      <c r="B52" t="n">
        <v>3.87</v>
      </c>
      <c r="C52" t="inlineStr"/>
      <c r="D52" t="inlineStr">
        <is>
          <t>色氨酸系生物碱</t>
        </is>
      </c>
      <c r="E52" t="inlineStr">
        <is>
          <t>35656-49-6</t>
        </is>
      </c>
      <c r="F52" t="n">
        <v>0.0486895074691184</v>
      </c>
      <c r="G52" t="n">
        <v>0.031507831893093</v>
      </c>
      <c r="H52" t="n">
        <v>1.18389099762329</v>
      </c>
      <c r="I52" t="n">
        <v>0.0366969657928351</v>
      </c>
      <c r="J52" t="n">
        <v>0.64711749062315</v>
      </c>
      <c r="K52" t="inlineStr">
        <is>
          <t>CID: 5460337, but HMDBID Not found</t>
        </is>
      </c>
      <c r="L52">
        <f>HYPERLINK("https://pubchem.ncbi.nlm.nih.gov/compound/5460337", "https://pubchem.ncbi.nlm.nih.gov/compound/5460337")</f>
        <v/>
      </c>
    </row>
    <row r="53">
      <c r="A53" t="inlineStr">
        <is>
          <t>4-Fluorobenzenesulfonamide</t>
        </is>
      </c>
      <c r="B53" t="n">
        <v>2.66</v>
      </c>
      <c r="C53" t="inlineStr"/>
      <c r="D53" t="inlineStr"/>
      <c r="E53" t="inlineStr">
        <is>
          <t>402-46-0</t>
        </is>
      </c>
      <c r="F53" t="n">
        <v>0.0259909776325149</v>
      </c>
      <c r="G53" t="n">
        <v>0.0181416184876974</v>
      </c>
      <c r="H53" t="n">
        <v>1.42896961678103</v>
      </c>
      <c r="I53" t="n">
        <v>0.0129696580783412</v>
      </c>
      <c r="J53" t="n">
        <v>0.69799677196452</v>
      </c>
      <c r="K53" t="inlineStr">
        <is>
          <t>CID: 120231, but HMDBID Not found</t>
        </is>
      </c>
      <c r="L53">
        <f>HYPERLINK("https://pubchem.ncbi.nlm.nih.gov/compound/120231", "https://pubchem.ncbi.nlm.nih.gov/compound/120231")</f>
        <v/>
      </c>
    </row>
    <row r="54">
      <c r="A54" t="inlineStr">
        <is>
          <t>N,N,2,2,6,6-Hexamethyl-4-piperidinamine</t>
        </is>
      </c>
      <c r="B54" t="n">
        <v>2.04</v>
      </c>
      <c r="C54" t="inlineStr"/>
      <c r="D54" t="inlineStr"/>
      <c r="E54" t="inlineStr">
        <is>
          <t>32327-90-5</t>
        </is>
      </c>
      <c r="F54" t="n">
        <v>0.00780841996095558</v>
      </c>
      <c r="G54" t="n">
        <v>0.00597892177346175</v>
      </c>
      <c r="H54" t="n">
        <v>1.25587555578209</v>
      </c>
      <c r="I54" t="n">
        <v>0.0313604707929811</v>
      </c>
      <c r="J54" t="n">
        <v>0.76570187097494</v>
      </c>
      <c r="K54" t="inlineStr">
        <is>
          <t>CID: 547352, but HMDBID Not found</t>
        </is>
      </c>
      <c r="L54">
        <f>HYPERLINK("https://pubchem.ncbi.nlm.nih.gov/compound/547352", "https://pubchem.ncbi.nlm.nih.gov/compound/547352")</f>
        <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2024-07-17T08:52:55Z</dcterms:created>
  <dcterms:modified xmlns:dcterms="http://purl.org/dc/terms/" xmlns:xsi="http://www.w3.org/2001/XMLSchema-instance" xsi:type="dcterms:W3CDTF">2024-07-17T08:58:55Z</dcterms:modified>
</cp:coreProperties>
</file>