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-PC\Documents\Vanessa\Archivos finales\"/>
    </mc:Choice>
  </mc:AlternateContent>
  <xr:revisionPtr revIDLastSave="3" documentId="8_{82D307FB-FD4B-4B44-B77E-B64026C89FE2}" xr6:coauthVersionLast="47" xr6:coauthVersionMax="47" xr10:uidLastSave="{E55C67A2-F2DC-475B-BF84-F93D47F6035E}"/>
  <bookViews>
    <workbookView xWindow="-120" yWindow="-120" windowWidth="20640" windowHeight="11160" firstSheet="5" activeTab="4" xr2:uid="{D4F01553-9AC4-4C81-90AA-9B68486ADAA2}"/>
  </bookViews>
  <sheets>
    <sheet name="Modelo Lineal" sheetId="7" r:id="rId1"/>
    <sheet name="Modelo 1" sheetId="1" r:id="rId2"/>
    <sheet name="Modelo 2" sheetId="3" r:id="rId3"/>
    <sheet name="Modelo 3" sheetId="4" r:id="rId4"/>
    <sheet name="Modelo 4" sheetId="5" r:id="rId5"/>
    <sheet name="Pregunta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5" l="1"/>
  <c r="C17" i="6"/>
  <c r="E58" i="1"/>
  <c r="E78" i="1" s="1"/>
  <c r="I75" i="1" s="1"/>
  <c r="F58" i="1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58" i="5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58" i="4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58" i="3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3" i="6"/>
  <c r="D23" i="6"/>
  <c r="E21" i="6"/>
  <c r="D21" i="6"/>
  <c r="E19" i="6"/>
  <c r="D19" i="6"/>
  <c r="C11" i="6"/>
  <c r="C9" i="6"/>
  <c r="C7" i="6"/>
  <c r="C5" i="6"/>
  <c r="E17" i="6"/>
  <c r="I77" i="5"/>
  <c r="I76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G78" i="5" s="1"/>
  <c r="F58" i="5"/>
  <c r="F78" i="5" s="1"/>
  <c r="I75" i="5"/>
  <c r="C23" i="6" s="1"/>
  <c r="F24" i="5"/>
  <c r="F25" i="5"/>
  <c r="F26" i="5"/>
  <c r="F27" i="5"/>
  <c r="F28" i="5"/>
  <c r="F29" i="5"/>
  <c r="F30" i="5"/>
  <c r="F31" i="5"/>
  <c r="F32" i="5"/>
  <c r="F23" i="5"/>
  <c r="E32" i="5"/>
  <c r="D32" i="5"/>
  <c r="G32" i="5" s="1"/>
  <c r="E31" i="5"/>
  <c r="D31" i="5"/>
  <c r="G31" i="5" s="1"/>
  <c r="E30" i="5"/>
  <c r="D30" i="5"/>
  <c r="G30" i="5" s="1"/>
  <c r="E29" i="5"/>
  <c r="D29" i="5"/>
  <c r="G29" i="5" s="1"/>
  <c r="E28" i="5"/>
  <c r="D28" i="5"/>
  <c r="G28" i="5" s="1"/>
  <c r="E27" i="5"/>
  <c r="D27" i="5"/>
  <c r="G27" i="5" s="1"/>
  <c r="E26" i="5"/>
  <c r="D26" i="5"/>
  <c r="G26" i="5" s="1"/>
  <c r="E25" i="5"/>
  <c r="D25" i="5"/>
  <c r="G25" i="5" s="1"/>
  <c r="E24" i="5"/>
  <c r="D24" i="5"/>
  <c r="G24" i="5" s="1"/>
  <c r="E23" i="5"/>
  <c r="D23" i="5"/>
  <c r="G23" i="5" s="1"/>
  <c r="I77" i="4"/>
  <c r="I76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G78" i="4" s="1"/>
  <c r="F58" i="4"/>
  <c r="F78" i="4" s="1"/>
  <c r="E78" i="4"/>
  <c r="I75" i="4" s="1"/>
  <c r="C21" i="6" s="1"/>
  <c r="E24" i="4"/>
  <c r="E25" i="4"/>
  <c r="E26" i="4"/>
  <c r="E27" i="4"/>
  <c r="E28" i="4"/>
  <c r="E29" i="4"/>
  <c r="E30" i="4"/>
  <c r="E31" i="4"/>
  <c r="E32" i="4"/>
  <c r="E23" i="4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D24" i="4"/>
  <c r="F24" i="4" s="1"/>
  <c r="D23" i="4"/>
  <c r="F23" i="4" s="1"/>
  <c r="I77" i="3"/>
  <c r="I76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G78" i="3" s="1"/>
  <c r="F58" i="3"/>
  <c r="F78" i="3" s="1"/>
  <c r="E78" i="3"/>
  <c r="I75" i="3" s="1"/>
  <c r="C19" i="6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3" i="3"/>
  <c r="E23" i="3" s="1"/>
  <c r="I77" i="1"/>
  <c r="F78" i="1"/>
  <c r="I76" i="1" s="1"/>
  <c r="D17" i="6" s="1"/>
  <c r="G7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K59" i="1"/>
  <c r="K58" i="1"/>
  <c r="D24" i="1"/>
  <c r="D25" i="1"/>
  <c r="D26" i="1"/>
  <c r="D27" i="1"/>
  <c r="D28" i="1"/>
  <c r="D29" i="1"/>
  <c r="D30" i="1"/>
  <c r="D31" i="1"/>
  <c r="D32" i="1"/>
  <c r="D23" i="1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<sst xmlns="http://schemas.openxmlformats.org/spreadsheetml/2006/main" count="219" uniqueCount="57">
  <si>
    <t>PARCIAL 1 - EJERCICIO 2
Estadística Aplicada
Nombre: Verónica Vanessa Aguilar Ortiz
Matricula: 1855188
Grupo: 051</t>
  </si>
  <si>
    <t>observación</t>
  </si>
  <si>
    <t>Y</t>
  </si>
  <si>
    <t>X</t>
  </si>
  <si>
    <t>a)      Observacion</t>
  </si>
  <si>
    <t>Conjunto de prueba</t>
  </si>
  <si>
    <t>Pronostico</t>
  </si>
  <si>
    <t>Regresion 1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</si>
  <si>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</si>
  <si>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</si>
  <si>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</si>
  <si>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</si>
  <si>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</si>
  <si>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</si>
  <si>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</si>
  <si>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</si>
  <si>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</si>
  <si>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</si>
  <si>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</si>
  <si>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</si>
  <si>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</si>
  <si>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</si>
  <si>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</si>
  <si>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</si>
  <si>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</si>
  <si>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</si>
  <si>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</si>
  <si>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</si>
  <si>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</si>
  <si>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</si>
  <si>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</si>
  <si>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Análisis de los residuales</t>
  </si>
  <si>
    <t>c) Y-estimada</t>
  </si>
  <si>
    <t>Observación</t>
  </si>
  <si>
    <t>Pronóstico Y</t>
  </si>
  <si>
    <t>Residuos estándares</t>
  </si>
  <si>
    <t>MAPE</t>
  </si>
  <si>
    <t xml:space="preserve"> MAD</t>
  </si>
  <si>
    <t>MSD</t>
  </si>
  <si>
    <t>MAD</t>
  </si>
  <si>
    <t>x2</t>
  </si>
  <si>
    <t>Regresion 2</t>
  </si>
  <si>
    <t>x3</t>
  </si>
  <si>
    <t>Regresion 3</t>
  </si>
  <si>
    <t>x4</t>
  </si>
  <si>
    <t>Regresion 4</t>
  </si>
  <si>
    <t>b) Cuál regresion presenta el mejor R cuadrado? Cuál de los cuatro modelos crees que ajusta mejor a los datos?</t>
  </si>
  <si>
    <t>R cuadrado</t>
  </si>
  <si>
    <r>
      <t xml:space="preserve">Como podemos observar la </t>
    </r>
    <r>
      <rPr>
        <b/>
        <sz val="11"/>
        <color theme="1"/>
        <rFont val="Calibri"/>
        <family val="2"/>
        <scheme val="minor"/>
      </rPr>
      <t>Regresion 4</t>
    </r>
    <r>
      <rPr>
        <sz val="11"/>
        <color theme="1"/>
        <rFont val="Calibri"/>
        <family val="2"/>
        <scheme val="minor"/>
      </rPr>
      <t xml:space="preserve"> tiene un mejor R cuadrado, de 91%</t>
    </r>
  </si>
  <si>
    <t>Regresión 1</t>
  </si>
  <si>
    <t>Regresión 2</t>
  </si>
  <si>
    <t>Regresión 3</t>
  </si>
  <si>
    <t>Regresión 4</t>
  </si>
  <si>
    <t>d) Calcular las medidas de MAPE, MAD y MSD. Cuál es el mejor modelo?</t>
  </si>
  <si>
    <r>
      <t xml:space="preserve">Como podemos observar la </t>
    </r>
    <r>
      <rPr>
        <b/>
        <sz val="11"/>
        <color theme="1"/>
        <rFont val="Calibri"/>
        <family val="2"/>
        <scheme val="minor"/>
      </rPr>
      <t>Regresion 4</t>
    </r>
    <r>
      <rPr>
        <sz val="11"/>
        <color theme="1"/>
        <rFont val="Calibri"/>
        <family val="2"/>
        <scheme val="minor"/>
      </rPr>
      <t xml:space="preserve"> tiene un mejor modelo ya que sus medidas MAPE, MAD y MSD son menores a comparación de las otras regresiones</t>
    </r>
  </si>
  <si>
    <t>e) Coincide que el modelo con mayor R cuadrado tenga tambien el menor MAPE, MAD y MSD</t>
  </si>
  <si>
    <r>
      <t>Si coinciden, la R</t>
    </r>
    <r>
      <rPr>
        <b/>
        <sz val="11"/>
        <color theme="1"/>
        <rFont val="Calibri"/>
        <family val="2"/>
        <scheme val="minor"/>
      </rPr>
      <t>egresion 4</t>
    </r>
    <r>
      <rPr>
        <sz val="11"/>
        <color theme="1"/>
        <rFont val="Calibri"/>
        <family val="2"/>
        <scheme val="minor"/>
      </rPr>
      <t xml:space="preserve"> tiene el mejor R cuadrada y menor MAPE, MAD y MSD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</si>
</sst>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6CEF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3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5" fontId="0" fillId="0" borderId="0" xfId="1" applyNumberFormat="1" applyFont="1" applyBorder="1"/>
    <xf numFmtId="0" fontId="3" fillId="0" borderId="0" xfId="0" applyFont="1" applyAlignment="1">
      <alignment vertical="top" wrapText="1"/>
    </xf>
    <xf numFmtId="0" fontId="4" fillId="0" borderId="0" xfId="0" applyFont="1"/>
    <xf numFmtId="0" fontId="4" fillId="0" borderId="3" xfId="0" applyFont="1" applyBorder="1"/>
    <xf numFmtId="0" fontId="0" fillId="0" borderId="3" xfId="0" applyBorder="1"/>
    <xf numFmtId="0" fontId="4" fillId="0" borderId="1" xfId="0" applyFon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66FF"/>
      <color rgb="FFE6C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33</xdr:row>
      <xdr:rowOff>171450</xdr:rowOff>
    </xdr:from>
    <xdr:to>
      <xdr:col>2</xdr:col>
      <xdr:colOff>1009651</xdr:colOff>
      <xdr:row>35</xdr:row>
      <xdr:rowOff>15815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4AE86B-4149-40C3-B054-DBD9670C2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6457950"/>
          <a:ext cx="1885950" cy="22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56</xdr:row>
      <xdr:rowOff>0</xdr:rowOff>
    </xdr:from>
    <xdr:to>
      <xdr:col>9</xdr:col>
      <xdr:colOff>286139</xdr:colOff>
      <xdr:row>59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3157B2D-6A8D-4F39-B1CD-B9A08E9C3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0734675"/>
          <a:ext cx="146723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28574</xdr:colOff>
      <xdr:row>60</xdr:row>
      <xdr:rowOff>123824</xdr:rowOff>
    </xdr:from>
    <xdr:to>
      <xdr:col>9</xdr:col>
      <xdr:colOff>331787</xdr:colOff>
      <xdr:row>63</xdr:row>
      <xdr:rowOff>76199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7265141-A333-4095-81E0-A3D64DBD9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4" y="11620499"/>
          <a:ext cx="1484313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</xdr:colOff>
      <xdr:row>64</xdr:row>
      <xdr:rowOff>95250</xdr:rowOff>
    </xdr:from>
    <xdr:to>
      <xdr:col>9</xdr:col>
      <xdr:colOff>446130</xdr:colOff>
      <xdr:row>67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5C702D2-B96B-4A54-8526-822F4B2CB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2353925"/>
          <a:ext cx="157008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33</xdr:row>
      <xdr:rowOff>161925</xdr:rowOff>
    </xdr:from>
    <xdr:to>
      <xdr:col>3</xdr:col>
      <xdr:colOff>1634288</xdr:colOff>
      <xdr:row>35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E264BF-23EC-43B3-B51F-8A061485E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4" y="6448425"/>
          <a:ext cx="2682039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542925</xdr:colOff>
      <xdr:row>55</xdr:row>
      <xdr:rowOff>19050</xdr:rowOff>
    </xdr:from>
    <xdr:to>
      <xdr:col>9</xdr:col>
      <xdr:colOff>486164</xdr:colOff>
      <xdr:row>58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D1113B-AE25-42E1-9235-0A163E564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0" y="10553700"/>
          <a:ext cx="146723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571499</xdr:colOff>
      <xdr:row>59</xdr:row>
      <xdr:rowOff>133349</xdr:rowOff>
    </xdr:from>
    <xdr:to>
      <xdr:col>9</xdr:col>
      <xdr:colOff>531812</xdr:colOff>
      <xdr:row>62</xdr:row>
      <xdr:rowOff>85724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55BA25-CAAC-4E0A-938A-F63C2820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4" y="11439524"/>
          <a:ext cx="1484313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63</xdr:row>
      <xdr:rowOff>104775</xdr:rowOff>
    </xdr:from>
    <xdr:to>
      <xdr:col>9</xdr:col>
      <xdr:colOff>646155</xdr:colOff>
      <xdr:row>66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5ECE4E-5110-4D55-AB18-914A74BE8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12172950"/>
          <a:ext cx="157008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33</xdr:row>
      <xdr:rowOff>171450</xdr:rowOff>
    </xdr:from>
    <xdr:to>
      <xdr:col>3</xdr:col>
      <xdr:colOff>1470359</xdr:colOff>
      <xdr:row>35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84D1DC-CAB4-4042-B9A2-F83B49E4E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6457950"/>
          <a:ext cx="309913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56</xdr:row>
      <xdr:rowOff>0</xdr:rowOff>
    </xdr:from>
    <xdr:to>
      <xdr:col>9</xdr:col>
      <xdr:colOff>705239</xdr:colOff>
      <xdr:row>59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F864BC-C343-4F5B-8645-C30780336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0734675"/>
          <a:ext cx="146723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28574</xdr:colOff>
      <xdr:row>60</xdr:row>
      <xdr:rowOff>123824</xdr:rowOff>
    </xdr:from>
    <xdr:to>
      <xdr:col>9</xdr:col>
      <xdr:colOff>750887</xdr:colOff>
      <xdr:row>63</xdr:row>
      <xdr:rowOff>76199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CBF3E2A-3B28-4679-8CCB-79D945667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699" y="11620499"/>
          <a:ext cx="1484313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</xdr:colOff>
      <xdr:row>64</xdr:row>
      <xdr:rowOff>95250</xdr:rowOff>
    </xdr:from>
    <xdr:to>
      <xdr:col>10</xdr:col>
      <xdr:colOff>103230</xdr:colOff>
      <xdr:row>67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240041-6F18-43DF-9246-2711CB97C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12353925"/>
          <a:ext cx="157008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33</xdr:row>
      <xdr:rowOff>133350</xdr:rowOff>
    </xdr:from>
    <xdr:to>
      <xdr:col>4</xdr:col>
      <xdr:colOff>679283</xdr:colOff>
      <xdr:row>34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C11640-95BE-419E-8D07-EAE760577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6419850"/>
          <a:ext cx="4298783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56</xdr:row>
      <xdr:rowOff>0</xdr:rowOff>
    </xdr:from>
    <xdr:to>
      <xdr:col>9</xdr:col>
      <xdr:colOff>705239</xdr:colOff>
      <xdr:row>59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F5BB223-83D4-4B49-86B9-957F85DCF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0734675"/>
          <a:ext cx="146723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28574</xdr:colOff>
      <xdr:row>60</xdr:row>
      <xdr:rowOff>123824</xdr:rowOff>
    </xdr:from>
    <xdr:to>
      <xdr:col>9</xdr:col>
      <xdr:colOff>750887</xdr:colOff>
      <xdr:row>63</xdr:row>
      <xdr:rowOff>76199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EA8494F-C117-4490-9FEA-375CB3A2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699" y="11620499"/>
          <a:ext cx="1484313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</xdr:colOff>
      <xdr:row>64</xdr:row>
      <xdr:rowOff>95250</xdr:rowOff>
    </xdr:from>
    <xdr:to>
      <xdr:col>10</xdr:col>
      <xdr:colOff>103230</xdr:colOff>
      <xdr:row>67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F8995D1-9664-406F-AB24-8C49D6CD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12353925"/>
          <a:ext cx="157008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0C8D-677C-4533-A475-0D947A6C566C}">
  <dimension ref="A1:F43"/>
  <sheetViews>
    <sheetView workbookViewId="0">
      <selection activeCell="E10" sqref="E10"/>
    </sheetView>
  </sheetViews>
  <sheetFormatPr defaultColWidth="11.42578125" defaultRowHeight="15"/>
  <sheetData>
    <row r="1" spans="1:6" ht="15" customHeight="1">
      <c r="A1" s="17" t="s">
        <v>0</v>
      </c>
      <c r="B1" s="18"/>
      <c r="C1" s="18"/>
      <c r="D1" s="18"/>
      <c r="E1" s="18"/>
      <c r="F1" s="18"/>
    </row>
    <row r="2" spans="1:6">
      <c r="A2" s="18"/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>
      <c r="A4" s="18"/>
      <c r="B4" s="18"/>
      <c r="C4" s="18"/>
      <c r="D4" s="18"/>
      <c r="E4" s="18"/>
      <c r="F4" s="18"/>
    </row>
    <row r="5" spans="1:6">
      <c r="A5" s="18"/>
      <c r="B5" s="18"/>
      <c r="C5" s="18"/>
      <c r="D5" s="18"/>
      <c r="E5" s="18"/>
      <c r="F5" s="18"/>
    </row>
    <row r="6" spans="1:6">
      <c r="A6" s="18"/>
      <c r="B6" s="18"/>
      <c r="C6" s="18"/>
      <c r="D6" s="18"/>
      <c r="E6" s="18"/>
      <c r="F6" s="18"/>
    </row>
    <row r="7" spans="1:6">
      <c r="A7" s="18"/>
      <c r="B7" s="18"/>
      <c r="C7" s="18"/>
      <c r="D7" s="18"/>
      <c r="E7" s="18"/>
      <c r="F7" s="18"/>
    </row>
    <row r="8" spans="1:6">
      <c r="A8" s="18"/>
      <c r="B8" s="18"/>
      <c r="C8" s="18"/>
      <c r="D8" s="18"/>
      <c r="E8" s="18"/>
      <c r="F8" s="18"/>
    </row>
    <row r="9" spans="1:6">
      <c r="A9" s="18"/>
      <c r="B9" s="18"/>
      <c r="C9" s="18"/>
      <c r="D9" s="18"/>
      <c r="E9" s="18"/>
      <c r="F9" s="18"/>
    </row>
    <row r="12" spans="1:6">
      <c r="A12" s="10" t="s">
        <v>1</v>
      </c>
      <c r="B12" s="10" t="s">
        <v>2</v>
      </c>
      <c r="C12" s="10" t="s">
        <v>3</v>
      </c>
      <c r="D12" s="1"/>
    </row>
    <row r="13" spans="1:6">
      <c r="A13" s="1">
        <v>1</v>
      </c>
      <c r="B13" s="2">
        <v>19.246956878034599</v>
      </c>
      <c r="C13" s="1">
        <v>23</v>
      </c>
      <c r="D13" s="1"/>
    </row>
    <row r="14" spans="1:6">
      <c r="A14" s="1">
        <v>2</v>
      </c>
      <c r="B14" s="2">
        <v>16.878500763775218</v>
      </c>
      <c r="C14" s="1">
        <v>19</v>
      </c>
      <c r="D14" s="1"/>
    </row>
    <row r="15" spans="1:6">
      <c r="A15" s="1">
        <v>3</v>
      </c>
      <c r="B15" s="2">
        <v>20.187236788470315</v>
      </c>
      <c r="C15" s="1">
        <v>27</v>
      </c>
      <c r="D15" s="1"/>
    </row>
    <row r="16" spans="1:6">
      <c r="A16" s="1">
        <v>4</v>
      </c>
      <c r="B16" s="2">
        <v>12.176788829306634</v>
      </c>
      <c r="C16" s="1">
        <v>13</v>
      </c>
      <c r="D16" s="1"/>
    </row>
    <row r="17" spans="1:4">
      <c r="A17" s="1">
        <v>5</v>
      </c>
      <c r="B17" s="2">
        <v>21.420111953928675</v>
      </c>
      <c r="C17" s="1">
        <v>21</v>
      </c>
      <c r="D17" s="1"/>
    </row>
    <row r="18" spans="1:4">
      <c r="A18" s="1">
        <v>6</v>
      </c>
      <c r="B18" s="2">
        <v>24.436798544759824</v>
      </c>
      <c r="C18" s="1">
        <v>22</v>
      </c>
      <c r="D18" s="1"/>
    </row>
    <row r="19" spans="1:4">
      <c r="A19" s="1">
        <v>7</v>
      </c>
      <c r="B19" s="2">
        <v>14.50792806545269</v>
      </c>
      <c r="C19" s="1">
        <v>19</v>
      </c>
      <c r="D19" s="1"/>
    </row>
    <row r="20" spans="1:4">
      <c r="A20" s="1">
        <v>8</v>
      </c>
      <c r="B20" s="2">
        <v>16.013496345446256</v>
      </c>
      <c r="C20" s="1">
        <v>14</v>
      </c>
      <c r="D20" s="1"/>
    </row>
    <row r="21" spans="1:4">
      <c r="A21" s="1">
        <v>9</v>
      </c>
      <c r="B21" s="2">
        <v>12.043513505676705</v>
      </c>
      <c r="C21" s="1">
        <v>3</v>
      </c>
      <c r="D21" s="1"/>
    </row>
    <row r="22" spans="1:4">
      <c r="A22" s="1">
        <v>10</v>
      </c>
      <c r="B22" s="2">
        <v>6.8088377361683978</v>
      </c>
      <c r="C22" s="1">
        <v>1</v>
      </c>
      <c r="D22" s="1"/>
    </row>
    <row r="23" spans="1:4">
      <c r="A23" s="1">
        <v>11</v>
      </c>
      <c r="B23" s="2">
        <v>20.473608347129638</v>
      </c>
      <c r="C23" s="1">
        <v>19</v>
      </c>
      <c r="D23" s="1"/>
    </row>
    <row r="24" spans="1:4">
      <c r="A24" s="1">
        <v>12</v>
      </c>
      <c r="B24" s="2">
        <v>19.688716674398044</v>
      </c>
      <c r="C24" s="1">
        <v>18</v>
      </c>
      <c r="D24" s="1"/>
    </row>
    <row r="25" spans="1:4">
      <c r="A25" s="1">
        <v>13</v>
      </c>
      <c r="B25" s="2">
        <v>20.405781699058046</v>
      </c>
      <c r="C25" s="1">
        <v>12</v>
      </c>
      <c r="D25" s="1"/>
    </row>
    <row r="26" spans="1:4">
      <c r="A26" s="1">
        <v>14</v>
      </c>
      <c r="B26" s="2">
        <v>24.959258633838566</v>
      </c>
      <c r="C26" s="1">
        <v>16</v>
      </c>
      <c r="D26" s="1"/>
    </row>
    <row r="27" spans="1:4">
      <c r="A27" s="1">
        <v>15</v>
      </c>
      <c r="B27" s="2">
        <v>23.91353189149363</v>
      </c>
      <c r="C27" s="1">
        <v>29</v>
      </c>
      <c r="D27" s="1"/>
    </row>
    <row r="28" spans="1:4">
      <c r="A28" s="1">
        <v>16</v>
      </c>
      <c r="B28" s="2">
        <v>22.71940674395448</v>
      </c>
      <c r="C28" s="1">
        <v>23</v>
      </c>
      <c r="D28" s="1"/>
    </row>
    <row r="29" spans="1:4">
      <c r="A29" s="1">
        <v>17</v>
      </c>
      <c r="B29" s="2">
        <v>18.680587329664533</v>
      </c>
      <c r="C29" s="1">
        <v>14</v>
      </c>
      <c r="D29" s="1"/>
    </row>
    <row r="30" spans="1:4">
      <c r="A30" s="1">
        <v>18</v>
      </c>
      <c r="B30" s="2">
        <v>17.192582640272352</v>
      </c>
      <c r="C30" s="1">
        <v>20</v>
      </c>
      <c r="D30" s="1"/>
    </row>
    <row r="31" spans="1:4">
      <c r="A31" s="1">
        <v>19</v>
      </c>
      <c r="B31" s="2">
        <v>28.42278643690269</v>
      </c>
      <c r="C31" s="1">
        <v>27</v>
      </c>
      <c r="D31" s="1"/>
    </row>
    <row r="32" spans="1:4">
      <c r="A32" s="1">
        <v>20</v>
      </c>
      <c r="B32" s="2">
        <v>24.757379179183438</v>
      </c>
      <c r="C32" s="1">
        <v>28</v>
      </c>
      <c r="D32" s="1"/>
    </row>
    <row r="33" spans="1:4">
      <c r="A33" s="1">
        <v>21</v>
      </c>
      <c r="B33" s="2">
        <v>9.5441021212769641</v>
      </c>
      <c r="C33" s="1">
        <v>0</v>
      </c>
      <c r="D33" s="1"/>
    </row>
    <row r="34" spans="1:4">
      <c r="A34" s="1">
        <v>22</v>
      </c>
      <c r="B34" s="2">
        <v>24.230330017455429</v>
      </c>
      <c r="C34" s="1">
        <v>20</v>
      </c>
      <c r="D34" s="1"/>
    </row>
    <row r="35" spans="1:4">
      <c r="A35" s="1">
        <v>23</v>
      </c>
      <c r="B35" s="2">
        <v>26.417825873141894</v>
      </c>
      <c r="C35" s="1">
        <v>24</v>
      </c>
      <c r="D35" s="1"/>
    </row>
    <row r="36" spans="1:4">
      <c r="A36" s="1">
        <v>24</v>
      </c>
      <c r="B36" s="2">
        <v>23.066723054240605</v>
      </c>
      <c r="C36" s="1">
        <v>23</v>
      </c>
      <c r="D36" s="1"/>
    </row>
    <row r="37" spans="1:4">
      <c r="A37" s="1">
        <v>25</v>
      </c>
      <c r="B37" s="2">
        <v>13.14500519549474</v>
      </c>
      <c r="C37" s="1">
        <v>8</v>
      </c>
      <c r="D37" s="1"/>
    </row>
    <row r="38" spans="1:4">
      <c r="A38" s="1">
        <v>26</v>
      </c>
      <c r="B38" s="2">
        <v>24.385155608434797</v>
      </c>
      <c r="C38" s="1">
        <v>24</v>
      </c>
      <c r="D38" s="1"/>
    </row>
    <row r="39" spans="1:4">
      <c r="A39" s="1">
        <v>27</v>
      </c>
      <c r="B39" s="2">
        <v>12.934102145936528</v>
      </c>
      <c r="C39" s="1">
        <v>10</v>
      </c>
      <c r="D39" s="1"/>
    </row>
    <row r="40" spans="1:4">
      <c r="A40" s="1">
        <v>28</v>
      </c>
      <c r="B40" s="2">
        <v>14.002468837343901</v>
      </c>
      <c r="C40" s="1">
        <v>4</v>
      </c>
      <c r="D40" s="1"/>
    </row>
    <row r="41" spans="1:4">
      <c r="A41" s="1">
        <v>29</v>
      </c>
      <c r="B41" s="2">
        <v>26.599046765160864</v>
      </c>
      <c r="C41" s="1">
        <v>29</v>
      </c>
      <c r="D41" s="1"/>
    </row>
    <row r="42" spans="1:4">
      <c r="A42" s="1">
        <v>30</v>
      </c>
      <c r="B42" s="2">
        <v>11.910386882662031</v>
      </c>
      <c r="C42" s="1">
        <v>10</v>
      </c>
      <c r="D42" s="1"/>
    </row>
    <row r="43" spans="1:4">
      <c r="A43" s="1"/>
      <c r="B43" s="1"/>
      <c r="C43" s="1"/>
      <c r="D43" s="1"/>
    </row>
  </sheetData>
  <mergeCells count="1">
    <mergeCell ref="A1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4E21-05BA-4D4E-A790-938318D36781}">
  <dimension ref="A1:K78"/>
  <sheetViews>
    <sheetView topLeftCell="A34" workbookViewId="0">
      <selection activeCell="G57" sqref="G57"/>
    </sheetView>
  </sheetViews>
  <sheetFormatPr defaultColWidth="11.42578125" defaultRowHeight="1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8" max="8" width="13.5703125" bestFit="1" customWidth="1"/>
    <col min="9" max="9" width="17.7109375" bestFit="1" customWidth="1"/>
    <col min="10" max="10" width="19" bestFit="1" customWidth="1"/>
    <col min="11" max="11" width="25.42578125" bestFit="1" customWidth="1"/>
    <col min="12" max="12" width="12.7109375" bestFit="1" customWidth="1"/>
    <col min="13" max="13" width="15.85546875" bestFit="1" customWidth="1"/>
    <col min="15" max="15" width="13.5703125" bestFit="1" customWidth="1"/>
    <col min="16" max="16" width="14.42578125" bestFit="1" customWidth="1"/>
  </cols>
  <sheetData>
    <row r="1" spans="1:6">
      <c r="A1" s="10" t="s">
        <v>4</v>
      </c>
      <c r="B1" s="10" t="s">
        <v>2</v>
      </c>
      <c r="C1" s="10" t="s">
        <v>3</v>
      </c>
      <c r="D1" s="1"/>
      <c r="E1" s="1"/>
      <c r="F1" s="1"/>
    </row>
    <row r="2" spans="1:6">
      <c r="A2" s="1">
        <v>1</v>
      </c>
      <c r="B2" s="2">
        <v>19.246956878034599</v>
      </c>
      <c r="C2" s="1">
        <v>23</v>
      </c>
      <c r="D2" s="1"/>
      <c r="E2" s="1"/>
      <c r="F2" s="1"/>
    </row>
    <row r="3" spans="1:6">
      <c r="A3" s="1">
        <v>2</v>
      </c>
      <c r="B3" s="2">
        <v>16.878500763775218</v>
      </c>
      <c r="C3" s="1">
        <v>19</v>
      </c>
      <c r="D3" s="1"/>
      <c r="E3" s="1"/>
      <c r="F3" s="1"/>
    </row>
    <row r="4" spans="1:6">
      <c r="A4" s="1">
        <v>3</v>
      </c>
      <c r="B4" s="2">
        <v>20.187236788470315</v>
      </c>
      <c r="C4" s="1">
        <v>27</v>
      </c>
      <c r="D4" s="1"/>
      <c r="E4" s="1"/>
      <c r="F4" s="1"/>
    </row>
    <row r="5" spans="1:6">
      <c r="A5" s="1">
        <v>4</v>
      </c>
      <c r="B5" s="2">
        <v>12.176788829306634</v>
      </c>
      <c r="C5" s="1">
        <v>13</v>
      </c>
      <c r="D5" s="1"/>
      <c r="E5" s="1"/>
      <c r="F5" s="1"/>
    </row>
    <row r="6" spans="1:6">
      <c r="A6" s="1">
        <v>5</v>
      </c>
      <c r="B6" s="2">
        <v>21.420111953928675</v>
      </c>
      <c r="C6" s="1">
        <v>21</v>
      </c>
      <c r="D6" s="1"/>
      <c r="E6" s="1"/>
      <c r="F6" s="1"/>
    </row>
    <row r="7" spans="1:6">
      <c r="A7" s="1">
        <v>6</v>
      </c>
      <c r="B7" s="2">
        <v>24.436798544759824</v>
      </c>
      <c r="C7" s="1">
        <v>22</v>
      </c>
      <c r="D7" s="1"/>
      <c r="E7" s="1"/>
      <c r="F7" s="1"/>
    </row>
    <row r="8" spans="1:6">
      <c r="A8" s="1">
        <v>7</v>
      </c>
      <c r="B8" s="2">
        <v>14.50792806545269</v>
      </c>
      <c r="C8" s="1">
        <v>19</v>
      </c>
      <c r="D8" s="1"/>
      <c r="E8" s="1"/>
      <c r="F8" s="1"/>
    </row>
    <row r="9" spans="1:6">
      <c r="A9" s="1">
        <v>8</v>
      </c>
      <c r="B9" s="2">
        <v>16.013496345446256</v>
      </c>
      <c r="C9" s="1">
        <v>14</v>
      </c>
      <c r="D9" s="1"/>
      <c r="E9" s="1"/>
      <c r="F9" s="1"/>
    </row>
    <row r="10" spans="1:6">
      <c r="A10" s="1">
        <v>9</v>
      </c>
      <c r="B10" s="2">
        <v>12.043513505676705</v>
      </c>
      <c r="C10" s="1">
        <v>3</v>
      </c>
      <c r="D10" s="1"/>
      <c r="E10" s="1"/>
      <c r="F10" s="1"/>
    </row>
    <row r="11" spans="1:6">
      <c r="A11" s="1">
        <v>10</v>
      </c>
      <c r="B11" s="2">
        <v>6.8088377361683978</v>
      </c>
      <c r="C11" s="1">
        <v>1</v>
      </c>
      <c r="D11" s="1"/>
      <c r="E11" s="1"/>
      <c r="F11" s="1"/>
    </row>
    <row r="12" spans="1:6">
      <c r="A12" s="1">
        <v>11</v>
      </c>
      <c r="B12" s="2">
        <v>20.473608347129638</v>
      </c>
      <c r="C12" s="1">
        <v>19</v>
      </c>
      <c r="D12" s="1"/>
      <c r="E12" s="1"/>
      <c r="F12" s="1"/>
    </row>
    <row r="13" spans="1:6">
      <c r="A13" s="1">
        <v>12</v>
      </c>
      <c r="B13" s="2">
        <v>19.688716674398044</v>
      </c>
      <c r="C13" s="1">
        <v>18</v>
      </c>
      <c r="D13" s="1"/>
      <c r="E13" s="1"/>
      <c r="F13" s="1"/>
    </row>
    <row r="14" spans="1:6">
      <c r="A14" s="1">
        <v>13</v>
      </c>
      <c r="B14" s="2">
        <v>20.405781699058046</v>
      </c>
      <c r="C14" s="1">
        <v>12</v>
      </c>
      <c r="D14" s="1"/>
      <c r="E14" s="1"/>
      <c r="F14" s="1"/>
    </row>
    <row r="15" spans="1:6">
      <c r="A15" s="1">
        <v>14</v>
      </c>
      <c r="B15" s="2">
        <v>24.959258633838566</v>
      </c>
      <c r="C15" s="1">
        <v>16</v>
      </c>
      <c r="D15" s="1"/>
      <c r="E15" s="1"/>
      <c r="F15" s="1"/>
    </row>
    <row r="16" spans="1:6">
      <c r="A16" s="1">
        <v>15</v>
      </c>
      <c r="B16" s="2">
        <v>23.91353189149363</v>
      </c>
      <c r="C16" s="1">
        <v>29</v>
      </c>
      <c r="D16" s="1"/>
      <c r="E16" s="1"/>
      <c r="F16" s="1"/>
    </row>
    <row r="17" spans="1:6">
      <c r="A17" s="1">
        <v>16</v>
      </c>
      <c r="B17" s="2">
        <v>22.71940674395448</v>
      </c>
      <c r="C17" s="1">
        <v>23</v>
      </c>
      <c r="D17" s="1"/>
      <c r="E17" s="1"/>
      <c r="F17" s="1"/>
    </row>
    <row r="18" spans="1:6">
      <c r="A18" s="1">
        <v>17</v>
      </c>
      <c r="B18" s="2">
        <v>18.680587329664533</v>
      </c>
      <c r="C18" s="1">
        <v>14</v>
      </c>
      <c r="D18" s="1"/>
      <c r="E18" s="1"/>
      <c r="F18" s="1"/>
    </row>
    <row r="19" spans="1:6">
      <c r="A19" s="1">
        <v>18</v>
      </c>
      <c r="B19" s="2">
        <v>17.192582640272352</v>
      </c>
      <c r="C19" s="1">
        <v>20</v>
      </c>
      <c r="D19" s="1"/>
      <c r="E19" s="1"/>
      <c r="F19" s="1"/>
    </row>
    <row r="20" spans="1:6">
      <c r="A20" s="1">
        <v>19</v>
      </c>
      <c r="B20" s="2">
        <v>28.42278643690269</v>
      </c>
      <c r="C20" s="1">
        <v>27</v>
      </c>
      <c r="D20" s="1"/>
      <c r="E20" s="1"/>
      <c r="F20" s="1"/>
    </row>
    <row r="21" spans="1:6">
      <c r="A21" s="1">
        <v>20</v>
      </c>
      <c r="B21" s="2">
        <v>24.757379179183438</v>
      </c>
      <c r="C21" s="1">
        <v>28</v>
      </c>
      <c r="D21" s="1"/>
      <c r="E21" s="1"/>
      <c r="F21" s="1"/>
    </row>
    <row r="22" spans="1:6">
      <c r="A22" s="10" t="s">
        <v>5</v>
      </c>
      <c r="B22" s="10" t="s">
        <v>2</v>
      </c>
      <c r="C22" s="10" t="s">
        <v>3</v>
      </c>
      <c r="D22" s="10" t="s">
        <v>6</v>
      </c>
      <c r="E22" s="1"/>
      <c r="F22" s="1"/>
    </row>
    <row r="23" spans="1:6">
      <c r="A23" s="1">
        <v>21</v>
      </c>
      <c r="B23" s="2">
        <v>9.5441021212769641</v>
      </c>
      <c r="C23" s="1">
        <v>0</v>
      </c>
      <c r="D23" s="1">
        <f>$B$52*C23</f>
        <v>0</v>
      </c>
      <c r="E23" s="1"/>
      <c r="F23" s="1"/>
    </row>
    <row r="24" spans="1:6">
      <c r="A24" s="1">
        <v>22</v>
      </c>
      <c r="B24" s="2">
        <v>24.230330017455429</v>
      </c>
      <c r="C24" s="1">
        <v>20</v>
      </c>
      <c r="D24" s="1">
        <f t="shared" ref="D24:D32" si="0">$B$52*C24</f>
        <v>19.547653068816274</v>
      </c>
      <c r="E24" s="1"/>
      <c r="F24" s="1"/>
    </row>
    <row r="25" spans="1:6">
      <c r="A25" s="1">
        <v>23</v>
      </c>
      <c r="B25" s="2">
        <v>26.417825873141894</v>
      </c>
      <c r="C25" s="1">
        <v>24</v>
      </c>
      <c r="D25" s="1">
        <f t="shared" si="0"/>
        <v>23.457183682579526</v>
      </c>
      <c r="E25" s="1"/>
      <c r="F25" s="1"/>
    </row>
    <row r="26" spans="1:6">
      <c r="A26" s="1">
        <v>24</v>
      </c>
      <c r="B26" s="2">
        <v>23.066723054240605</v>
      </c>
      <c r="C26" s="1">
        <v>23</v>
      </c>
      <c r="D26" s="1">
        <f t="shared" si="0"/>
        <v>22.479801029138713</v>
      </c>
      <c r="E26" s="1"/>
      <c r="F26" s="1"/>
    </row>
    <row r="27" spans="1:6">
      <c r="A27" s="1">
        <v>25</v>
      </c>
      <c r="B27" s="2">
        <v>13.14500519549474</v>
      </c>
      <c r="C27" s="1">
        <v>8</v>
      </c>
      <c r="D27" s="1">
        <f t="shared" si="0"/>
        <v>7.8190612275265092</v>
      </c>
      <c r="E27" s="1"/>
      <c r="F27" s="1"/>
    </row>
    <row r="28" spans="1:6">
      <c r="A28" s="1">
        <v>26</v>
      </c>
      <c r="B28" s="2">
        <v>24.385155608434797</v>
      </c>
      <c r="C28" s="1">
        <v>24</v>
      </c>
      <c r="D28" s="1">
        <f t="shared" si="0"/>
        <v>23.457183682579526</v>
      </c>
      <c r="E28" s="1"/>
      <c r="F28" s="1"/>
    </row>
    <row r="29" spans="1:6">
      <c r="A29" s="1">
        <v>27</v>
      </c>
      <c r="B29" s="2">
        <v>12.934102145936528</v>
      </c>
      <c r="C29" s="1">
        <v>10</v>
      </c>
      <c r="D29" s="1">
        <f t="shared" si="0"/>
        <v>9.773826534408137</v>
      </c>
      <c r="E29" s="1"/>
      <c r="F29" s="1"/>
    </row>
    <row r="30" spans="1:6">
      <c r="A30" s="1">
        <v>28</v>
      </c>
      <c r="B30" s="2">
        <v>14.002468837343901</v>
      </c>
      <c r="C30" s="1">
        <v>4</v>
      </c>
      <c r="D30" s="1">
        <f t="shared" si="0"/>
        <v>3.9095306137632546</v>
      </c>
      <c r="E30" s="1"/>
      <c r="F30" s="1"/>
    </row>
    <row r="31" spans="1:6">
      <c r="A31" s="1">
        <v>29</v>
      </c>
      <c r="B31" s="2">
        <v>26.599046765160864</v>
      </c>
      <c r="C31" s="1">
        <v>29</v>
      </c>
      <c r="D31" s="1">
        <f t="shared" si="0"/>
        <v>28.344096949783594</v>
      </c>
      <c r="E31" s="1"/>
      <c r="F31" s="1"/>
    </row>
    <row r="32" spans="1:6">
      <c r="A32" s="1">
        <v>30</v>
      </c>
      <c r="B32" s="2">
        <v>11.910386882662031</v>
      </c>
      <c r="C32" s="1">
        <v>10</v>
      </c>
      <c r="D32" s="1">
        <f t="shared" si="0"/>
        <v>9.773826534408137</v>
      </c>
      <c r="E32" s="1"/>
      <c r="F32" s="1"/>
    </row>
    <row r="33" spans="1:6">
      <c r="A33" s="1"/>
      <c r="B33" s="2"/>
      <c r="C33" s="1"/>
    </row>
    <row r="35" spans="1:6">
      <c r="A35" s="8" t="s">
        <v>7</v>
      </c>
    </row>
    <row r="36" spans="1:6" ht="15.75" thickBot="1"/>
    <row r="37" spans="1:6">
      <c r="A37" s="6" t="s">
        <v>8</v>
      </c>
      <c r="B37" s="6"/>
    </row>
    <row r="38" spans="1:6">
      <c r="A38" t="s">
        <v>9</v>
      </c>
      <c r="B38">
        <v>0.97237746947471648</v>
      </c>
    </row>
    <row r="39" spans="1:6">
      <c r="A39" t="s">
        <v>10</v>
      </c>
      <c r="B39">
        <v>0.94551794314205317</v>
      </c>
    </row>
    <row r="40" spans="1:6">
      <c r="A40" t="s">
        <v>11</v>
      </c>
      <c r="B40">
        <v>0.89288636419468481</v>
      </c>
    </row>
    <row r="41" spans="1:6">
      <c r="A41" t="s">
        <v>12</v>
      </c>
      <c r="B41">
        <v>4.767036520011585</v>
      </c>
    </row>
    <row r="42" spans="1:6" ht="15.75" thickBot="1">
      <c r="A42" s="4" t="s">
        <v>13</v>
      </c>
      <c r="B42" s="4">
        <v>20</v>
      </c>
    </row>
    <row r="44" spans="1:6" ht="15.75" thickBot="1">
      <c r="A44" t="s">
        <v>14</v>
      </c>
    </row>
    <row r="45" spans="1:6">
      <c r="A45" s="5"/>
      <c r="B45" s="5" t="s">
        <v>15</v>
      </c>
      <c r="C45" s="5" t="s">
        <v>16</v>
      </c>
      <c r="D45" s="5" t="s">
        <v>17</v>
      </c>
      <c r="E45" s="5" t="s">
        <v>18</v>
      </c>
      <c r="F45" s="5" t="s">
        <v>19</v>
      </c>
    </row>
    <row r="46" spans="1:6">
      <c r="A46" t="s">
        <v>20</v>
      </c>
      <c r="B46">
        <v>1</v>
      </c>
      <c r="C46">
        <v>7493.1916211815169</v>
      </c>
      <c r="D46">
        <v>7493.1916211815169</v>
      </c>
      <c r="E46">
        <v>329.73866912806574</v>
      </c>
      <c r="F46">
        <v>5.0677361216559935E-13</v>
      </c>
    </row>
    <row r="47" spans="1:6">
      <c r="A47" t="s">
        <v>21</v>
      </c>
      <c r="B47">
        <v>19</v>
      </c>
      <c r="C47">
        <v>431.76810647935901</v>
      </c>
      <c r="D47">
        <v>22.724637183124159</v>
      </c>
    </row>
    <row r="48" spans="1:6" ht="15.75" thickBot="1">
      <c r="A48" s="4" t="s">
        <v>22</v>
      </c>
      <c r="B48" s="4">
        <v>20</v>
      </c>
      <c r="C48" s="4">
        <v>7924.9597276608756</v>
      </c>
      <c r="D48" s="4"/>
      <c r="E48" s="4"/>
      <c r="F48" s="4"/>
    </row>
    <row r="49" spans="1:11" ht="15.75" thickBot="1"/>
    <row r="50" spans="1:11">
      <c r="A50" s="5"/>
      <c r="B50" s="5" t="s">
        <v>23</v>
      </c>
      <c r="C50" s="5" t="s">
        <v>12</v>
      </c>
      <c r="D50" s="5" t="s">
        <v>24</v>
      </c>
      <c r="E50" s="5" t="s">
        <v>25</v>
      </c>
      <c r="F50" s="5" t="s">
        <v>26</v>
      </c>
      <c r="G50" s="5" t="s">
        <v>27</v>
      </c>
      <c r="H50" s="5" t="s">
        <v>28</v>
      </c>
      <c r="I50" s="5" t="s">
        <v>29</v>
      </c>
    </row>
    <row r="51" spans="1:11">
      <c r="A51" t="s">
        <v>30</v>
      </c>
      <c r="B51">
        <v>0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</row>
    <row r="52" spans="1:11" ht="15.75" thickBot="1">
      <c r="A52" s="4" t="s">
        <v>3</v>
      </c>
      <c r="B52" s="4">
        <v>0.97738265344081365</v>
      </c>
      <c r="C52" s="4">
        <v>5.3824460637022779E-2</v>
      </c>
      <c r="D52" s="4">
        <v>18.158707804468509</v>
      </c>
      <c r="E52" s="4">
        <v>1.8291124105553222E-13</v>
      </c>
      <c r="F52" s="4">
        <v>0.86472676261197179</v>
      </c>
      <c r="G52" s="4">
        <v>1.0900385442696556</v>
      </c>
      <c r="H52" s="4">
        <v>0.86472676261197179</v>
      </c>
      <c r="I52" s="4">
        <v>1.0900385442696556</v>
      </c>
    </row>
    <row r="55" spans="1:11">
      <c r="A55" t="s">
        <v>31</v>
      </c>
    </row>
    <row r="56" spans="1:11" ht="15.75" thickBot="1">
      <c r="B56" s="7" t="s">
        <v>32</v>
      </c>
    </row>
    <row r="57" spans="1:11">
      <c r="A57" s="5" t="s">
        <v>33</v>
      </c>
      <c r="B57" s="5" t="s">
        <v>34</v>
      </c>
      <c r="C57" s="5" t="s">
        <v>21</v>
      </c>
      <c r="D57" s="5" t="s">
        <v>35</v>
      </c>
      <c r="E57" s="5" t="s">
        <v>36</v>
      </c>
      <c r="F57" s="5" t="s">
        <v>37</v>
      </c>
      <c r="G57" s="5" t="s">
        <v>38</v>
      </c>
      <c r="J57" s="11"/>
    </row>
    <row r="58" spans="1:11">
      <c r="A58">
        <v>1</v>
      </c>
      <c r="B58">
        <v>22.479801029138713</v>
      </c>
      <c r="C58">
        <v>-3.2328441511041142</v>
      </c>
      <c r="D58">
        <v>-0.6957840790130696</v>
      </c>
      <c r="E58">
        <f>ABS((B2-B58)/B2)</f>
        <v>0.1679665087624094</v>
      </c>
      <c r="F58">
        <f>ABS(B2-B58)</f>
        <v>3.2328441511041142</v>
      </c>
      <c r="G58">
        <f>POWER(B2-B58,2)</f>
        <v>10.451281305328081</v>
      </c>
      <c r="K58" s="11">
        <f>C46/20</f>
        <v>374.65958105907583</v>
      </c>
    </row>
    <row r="59" spans="1:11">
      <c r="A59">
        <v>2</v>
      </c>
      <c r="B59">
        <v>18.570270415375461</v>
      </c>
      <c r="C59">
        <v>-1.691769651600243</v>
      </c>
      <c r="D59">
        <v>-0.36410860960894731</v>
      </c>
      <c r="E59">
        <f t="shared" ref="E59:E77" si="1">ABS((B3-B59)/B3)</f>
        <v>0.10023222294903901</v>
      </c>
      <c r="F59">
        <f t="shared" ref="F59:F77" si="2">ABS(B3-B59)</f>
        <v>1.691769651600243</v>
      </c>
      <c r="G59">
        <f t="shared" ref="G59:G77" si="3">POWER(B3-B59,2)</f>
        <v>2.8620845540756075</v>
      </c>
      <c r="K59" s="11">
        <f>D46/20</f>
        <v>374.65958105907583</v>
      </c>
    </row>
    <row r="60" spans="1:11">
      <c r="A60">
        <v>3</v>
      </c>
      <c r="B60">
        <v>26.389331642901968</v>
      </c>
      <c r="C60">
        <v>-6.2020948544316532</v>
      </c>
      <c r="D60">
        <v>-1.3348366498795228</v>
      </c>
      <c r="E60">
        <f t="shared" si="1"/>
        <v>0.30722851866353007</v>
      </c>
      <c r="F60">
        <f t="shared" si="2"/>
        <v>6.2020948544316532</v>
      </c>
      <c r="G60">
        <f t="shared" si="3"/>
        <v>38.465980583367589</v>
      </c>
    </row>
    <row r="61" spans="1:11">
      <c r="A61">
        <v>4</v>
      </c>
      <c r="B61">
        <v>12.705974494730578</v>
      </c>
      <c r="C61">
        <v>-0.52918566542394352</v>
      </c>
      <c r="D61">
        <v>-0.11389319856887187</v>
      </c>
      <c r="E61">
        <f t="shared" si="1"/>
        <v>4.3458556507962057E-2</v>
      </c>
      <c r="F61">
        <f t="shared" si="2"/>
        <v>0.52918566542394352</v>
      </c>
      <c r="G61">
        <f t="shared" si="3"/>
        <v>0.28003746849018191</v>
      </c>
    </row>
    <row r="62" spans="1:11">
      <c r="A62">
        <v>5</v>
      </c>
      <c r="B62">
        <v>20.525035722257087</v>
      </c>
      <c r="C62">
        <v>0.89507623167158812</v>
      </c>
      <c r="D62">
        <v>0.19264145204383165</v>
      </c>
      <c r="E62">
        <f t="shared" si="1"/>
        <v>4.1786720517463107E-2</v>
      </c>
      <c r="F62">
        <f t="shared" si="2"/>
        <v>0.89507623167158812</v>
      </c>
      <c r="G62">
        <f t="shared" si="3"/>
        <v>0.80116146050341053</v>
      </c>
    </row>
    <row r="63" spans="1:11">
      <c r="A63">
        <v>6</v>
      </c>
      <c r="B63">
        <v>21.5024183756979</v>
      </c>
      <c r="C63">
        <v>2.9343801690619244</v>
      </c>
      <c r="D63">
        <v>0.63154761194029896</v>
      </c>
      <c r="E63">
        <f t="shared" si="1"/>
        <v>0.12008038465788173</v>
      </c>
      <c r="F63">
        <f t="shared" si="2"/>
        <v>2.9343801690619244</v>
      </c>
      <c r="G63">
        <f t="shared" si="3"/>
        <v>8.6105869765838889</v>
      </c>
    </row>
    <row r="64" spans="1:11">
      <c r="A64">
        <v>7</v>
      </c>
      <c r="B64">
        <v>18.570270415375461</v>
      </c>
      <c r="C64">
        <v>-4.0623423499227709</v>
      </c>
      <c r="D64">
        <v>-0.87431159637295353</v>
      </c>
      <c r="E64">
        <f t="shared" si="1"/>
        <v>0.28000844307991224</v>
      </c>
      <c r="F64">
        <f t="shared" si="2"/>
        <v>4.0623423499227709</v>
      </c>
      <c r="G64">
        <f t="shared" si="3"/>
        <v>16.502625367976059</v>
      </c>
    </row>
    <row r="65" spans="1:9">
      <c r="A65">
        <v>8</v>
      </c>
      <c r="B65">
        <v>13.683357148171391</v>
      </c>
      <c r="C65">
        <v>2.3301391972748657</v>
      </c>
      <c r="D65">
        <v>0.50150074657772525</v>
      </c>
      <c r="E65">
        <f t="shared" si="1"/>
        <v>0.14551095819480331</v>
      </c>
      <c r="F65">
        <f t="shared" si="2"/>
        <v>2.3301391972748657</v>
      </c>
      <c r="G65">
        <f t="shared" si="3"/>
        <v>5.4295486786767553</v>
      </c>
    </row>
    <row r="66" spans="1:9">
      <c r="A66">
        <v>9</v>
      </c>
      <c r="B66">
        <v>2.9321479603224407</v>
      </c>
      <c r="C66">
        <v>9.1113655453542641</v>
      </c>
      <c r="D66">
        <v>1.9609801116953272</v>
      </c>
      <c r="E66">
        <f t="shared" si="1"/>
        <v>0.75653716343321453</v>
      </c>
      <c r="F66">
        <f t="shared" si="2"/>
        <v>9.1113655453542641</v>
      </c>
      <c r="G66">
        <f t="shared" si="3"/>
        <v>83.016982101068805</v>
      </c>
    </row>
    <row r="67" spans="1:9">
      <c r="A67">
        <v>10</v>
      </c>
      <c r="B67">
        <v>0.97738265344081365</v>
      </c>
      <c r="C67">
        <v>5.8314550827275839</v>
      </c>
      <c r="D67">
        <v>1.2550662557166448</v>
      </c>
      <c r="E67">
        <f t="shared" si="1"/>
        <v>0.85645381909323837</v>
      </c>
      <c r="F67">
        <f t="shared" si="2"/>
        <v>5.8314550827275839</v>
      </c>
      <c r="G67">
        <f t="shared" si="3"/>
        <v>34.005868381869369</v>
      </c>
    </row>
    <row r="68" spans="1:9">
      <c r="A68">
        <v>11</v>
      </c>
      <c r="B68">
        <v>18.570270415375461</v>
      </c>
      <c r="C68">
        <v>1.9033379317541765</v>
      </c>
      <c r="D68">
        <v>0.40964307835375474</v>
      </c>
      <c r="E68">
        <f t="shared" si="1"/>
        <v>9.2965436257406039E-2</v>
      </c>
      <c r="F68">
        <f t="shared" si="2"/>
        <v>1.9033379317541765</v>
      </c>
      <c r="G68">
        <f t="shared" si="3"/>
        <v>3.6226952824542664</v>
      </c>
    </row>
    <row r="69" spans="1:9">
      <c r="A69">
        <v>12</v>
      </c>
      <c r="B69">
        <v>17.592887761934644</v>
      </c>
      <c r="C69">
        <v>2.0958289124634</v>
      </c>
      <c r="D69">
        <v>0.45107166367091195</v>
      </c>
      <c r="E69">
        <f t="shared" si="1"/>
        <v>0.10644822347353307</v>
      </c>
      <c r="F69">
        <f t="shared" si="2"/>
        <v>2.0958289124634</v>
      </c>
      <c r="G69">
        <f t="shared" si="3"/>
        <v>4.3924988303175176</v>
      </c>
    </row>
    <row r="70" spans="1:9">
      <c r="A70">
        <v>13</v>
      </c>
      <c r="B70">
        <v>11.728591841289763</v>
      </c>
      <c r="C70">
        <v>8.6771898577682833</v>
      </c>
      <c r="D70">
        <v>1.867535294439381</v>
      </c>
      <c r="E70">
        <f t="shared" si="1"/>
        <v>0.42523192621279643</v>
      </c>
      <c r="F70">
        <f t="shared" si="2"/>
        <v>8.6771898577682833</v>
      </c>
      <c r="G70">
        <f t="shared" si="3"/>
        <v>75.293623827756761</v>
      </c>
    </row>
    <row r="71" spans="1:9">
      <c r="A71">
        <v>14</v>
      </c>
      <c r="B71">
        <v>15.638122455053018</v>
      </c>
      <c r="C71">
        <v>9.3211361787855473</v>
      </c>
      <c r="D71">
        <v>2.0061276845952225</v>
      </c>
      <c r="E71">
        <f t="shared" si="1"/>
        <v>0.37345404827643391</v>
      </c>
      <c r="F71">
        <f t="shared" si="2"/>
        <v>9.3211361787855473</v>
      </c>
      <c r="G71">
        <f t="shared" si="3"/>
        <v>86.883579663464829</v>
      </c>
    </row>
    <row r="72" spans="1:9">
      <c r="A72">
        <v>15</v>
      </c>
      <c r="B72">
        <v>28.344096949783594</v>
      </c>
      <c r="C72">
        <v>-4.4305650582899645</v>
      </c>
      <c r="D72">
        <v>-0.95356178167046146</v>
      </c>
      <c r="E72">
        <f t="shared" si="1"/>
        <v>0.18527439101816562</v>
      </c>
      <c r="F72">
        <f t="shared" si="2"/>
        <v>4.4305650582899645</v>
      </c>
      <c r="G72">
        <f t="shared" si="3"/>
        <v>19.629906735739958</v>
      </c>
    </row>
    <row r="73" spans="1:9">
      <c r="A73">
        <v>16</v>
      </c>
      <c r="B73">
        <v>22.479801029138713</v>
      </c>
      <c r="C73">
        <v>0.23960571481576665</v>
      </c>
      <c r="D73">
        <v>5.156878396145962E-2</v>
      </c>
      <c r="E73">
        <f t="shared" si="1"/>
        <v>1.0546301561308353E-2</v>
      </c>
      <c r="F73">
        <f t="shared" si="2"/>
        <v>0.23960571481576665</v>
      </c>
      <c r="G73">
        <f t="shared" si="3"/>
        <v>5.7410898572374497E-2</v>
      </c>
    </row>
    <row r="74" spans="1:9">
      <c r="A74">
        <v>17</v>
      </c>
      <c r="B74">
        <v>13.683357148171391</v>
      </c>
      <c r="C74">
        <v>4.9972301814931424</v>
      </c>
      <c r="D74">
        <v>1.0755214408523288</v>
      </c>
      <c r="E74">
        <f t="shared" si="1"/>
        <v>0.26750926474124315</v>
      </c>
      <c r="F74">
        <f t="shared" si="2"/>
        <v>4.9972301814931424</v>
      </c>
      <c r="G74">
        <f t="shared" si="3"/>
        <v>24.972309486825985</v>
      </c>
    </row>
    <row r="75" spans="1:9">
      <c r="A75">
        <v>18</v>
      </c>
      <c r="B75">
        <v>19.547653068816274</v>
      </c>
      <c r="C75">
        <v>-2.3550704285439217</v>
      </c>
      <c r="D75">
        <v>-0.5068665337844106</v>
      </c>
      <c r="E75">
        <f t="shared" si="1"/>
        <v>0.13698177160581701</v>
      </c>
      <c r="F75">
        <f t="shared" si="2"/>
        <v>2.3550704285439217</v>
      </c>
      <c r="G75">
        <f t="shared" si="3"/>
        <v>5.5463567234020505</v>
      </c>
      <c r="H75" s="14" t="s">
        <v>36</v>
      </c>
      <c r="I75" s="15">
        <f>E78/$B$42</f>
        <v>0.22973070179063276</v>
      </c>
    </row>
    <row r="76" spans="1:9">
      <c r="A76">
        <v>19</v>
      </c>
      <c r="B76">
        <v>26.389331642901968</v>
      </c>
      <c r="C76">
        <v>2.0334547940007219</v>
      </c>
      <c r="D76">
        <v>0.43764728670118253</v>
      </c>
      <c r="E76">
        <f t="shared" si="1"/>
        <v>7.1543119057482285E-2</v>
      </c>
      <c r="F76">
        <f t="shared" si="2"/>
        <v>2.0334547940007219</v>
      </c>
      <c r="G76">
        <f t="shared" si="3"/>
        <v>4.1349383992445183</v>
      </c>
      <c r="H76" s="13" t="s">
        <v>39</v>
      </c>
      <c r="I76">
        <f>F78/$B$42</f>
        <v>3.7741703536823614</v>
      </c>
    </row>
    <row r="77" spans="1:9" ht="15.75" thickBot="1">
      <c r="A77" s="4">
        <v>20</v>
      </c>
      <c r="B77" s="4">
        <v>27.366714296342781</v>
      </c>
      <c r="C77" s="4">
        <v>-2.6093351171593433</v>
      </c>
      <c r="D77" s="4">
        <v>-0.56159027360137781</v>
      </c>
      <c r="E77" s="4">
        <f t="shared" si="1"/>
        <v>0.10539625774901613</v>
      </c>
      <c r="F77" s="4">
        <f t="shared" si="2"/>
        <v>2.6093351171593433</v>
      </c>
      <c r="G77" s="4">
        <f t="shared" si="3"/>
        <v>6.8086297536409637</v>
      </c>
      <c r="H77" s="16" t="s">
        <v>38</v>
      </c>
      <c r="I77" s="4">
        <f>G78/$B$42</f>
        <v>21.588405323967944</v>
      </c>
    </row>
    <row r="78" spans="1:9">
      <c r="E78">
        <f>SUM(E58:E77)</f>
        <v>4.594614035812655</v>
      </c>
      <c r="F78">
        <f t="shared" ref="F78:G78" si="4">SUM(F58:F77)</f>
        <v>75.483407073647228</v>
      </c>
      <c r="G78">
        <f t="shared" si="4"/>
        <v>431.76810647935889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9CE1-3611-4E5F-8CB1-0408F17AA627}">
  <dimension ref="A1:I78"/>
  <sheetViews>
    <sheetView topLeftCell="A70" workbookViewId="0">
      <selection activeCell="I60" sqref="I60"/>
    </sheetView>
  </sheetViews>
  <sheetFormatPr defaultColWidth="11.42578125" defaultRowHeight="1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8" max="8" width="13.5703125" bestFit="1" customWidth="1"/>
  </cols>
  <sheetData>
    <row r="1" spans="1:6">
      <c r="A1" s="10" t="s">
        <v>4</v>
      </c>
      <c r="B1" s="10" t="s">
        <v>2</v>
      </c>
      <c r="C1" s="10" t="s">
        <v>3</v>
      </c>
      <c r="D1" s="10" t="s">
        <v>40</v>
      </c>
      <c r="E1" s="1"/>
      <c r="F1" s="1"/>
    </row>
    <row r="2" spans="1:6">
      <c r="A2" s="1">
        <v>1</v>
      </c>
      <c r="B2" s="2">
        <v>19.246956878034599</v>
      </c>
      <c r="C2" s="1">
        <v>23</v>
      </c>
      <c r="D2" s="3">
        <f>C2^2</f>
        <v>529</v>
      </c>
      <c r="E2" s="1"/>
      <c r="F2" s="1"/>
    </row>
    <row r="3" spans="1:6">
      <c r="A3" s="1">
        <v>2</v>
      </c>
      <c r="B3" s="2">
        <v>16.878500763775218</v>
      </c>
      <c r="C3" s="1">
        <v>19</v>
      </c>
      <c r="D3" s="3">
        <f t="shared" ref="D3:D21" si="0">C3^2</f>
        <v>361</v>
      </c>
      <c r="E3" s="1"/>
      <c r="F3" s="1"/>
    </row>
    <row r="4" spans="1:6">
      <c r="A4" s="1">
        <v>3</v>
      </c>
      <c r="B4" s="2">
        <v>20.187236788470315</v>
      </c>
      <c r="C4" s="1">
        <v>27</v>
      </c>
      <c r="D4" s="3">
        <f t="shared" si="0"/>
        <v>729</v>
      </c>
      <c r="E4" s="1"/>
      <c r="F4" s="1"/>
    </row>
    <row r="5" spans="1:6">
      <c r="A5" s="1">
        <v>4</v>
      </c>
      <c r="B5" s="2">
        <v>12.176788829306634</v>
      </c>
      <c r="C5" s="1">
        <v>13</v>
      </c>
      <c r="D5" s="3">
        <f t="shared" si="0"/>
        <v>169</v>
      </c>
      <c r="E5" s="1"/>
      <c r="F5" s="1"/>
    </row>
    <row r="6" spans="1:6">
      <c r="A6" s="1">
        <v>5</v>
      </c>
      <c r="B6" s="2">
        <v>21.420111953928675</v>
      </c>
      <c r="C6" s="1">
        <v>21</v>
      </c>
      <c r="D6" s="3">
        <f t="shared" si="0"/>
        <v>441</v>
      </c>
      <c r="E6" s="1"/>
      <c r="F6" s="1"/>
    </row>
    <row r="7" spans="1:6">
      <c r="A7" s="1">
        <v>6</v>
      </c>
      <c r="B7" s="2">
        <v>24.436798544759824</v>
      </c>
      <c r="C7" s="1">
        <v>22</v>
      </c>
      <c r="D7" s="3">
        <f t="shared" si="0"/>
        <v>484</v>
      </c>
      <c r="E7" s="1"/>
      <c r="F7" s="1"/>
    </row>
    <row r="8" spans="1:6">
      <c r="A8" s="1">
        <v>7</v>
      </c>
      <c r="B8" s="2">
        <v>14.50792806545269</v>
      </c>
      <c r="C8" s="1">
        <v>19</v>
      </c>
      <c r="D8" s="3">
        <f t="shared" si="0"/>
        <v>361</v>
      </c>
      <c r="E8" s="1"/>
      <c r="F8" s="1"/>
    </row>
    <row r="9" spans="1:6">
      <c r="A9" s="1">
        <v>8</v>
      </c>
      <c r="B9" s="2">
        <v>16.013496345446256</v>
      </c>
      <c r="C9" s="1">
        <v>14</v>
      </c>
      <c r="D9" s="3">
        <f t="shared" si="0"/>
        <v>196</v>
      </c>
      <c r="E9" s="1"/>
      <c r="F9" s="1"/>
    </row>
    <row r="10" spans="1:6">
      <c r="A10" s="1">
        <v>9</v>
      </c>
      <c r="B10" s="2">
        <v>12.043513505676705</v>
      </c>
      <c r="C10" s="1">
        <v>3</v>
      </c>
      <c r="D10" s="3">
        <f t="shared" si="0"/>
        <v>9</v>
      </c>
      <c r="E10" s="1"/>
      <c r="F10" s="1"/>
    </row>
    <row r="11" spans="1:6">
      <c r="A11" s="1">
        <v>10</v>
      </c>
      <c r="B11" s="2">
        <v>6.8088377361683978</v>
      </c>
      <c r="C11" s="1">
        <v>1</v>
      </c>
      <c r="D11" s="3">
        <f t="shared" si="0"/>
        <v>1</v>
      </c>
      <c r="E11" s="1"/>
      <c r="F11" s="1"/>
    </row>
    <row r="12" spans="1:6">
      <c r="A12" s="1">
        <v>11</v>
      </c>
      <c r="B12" s="2">
        <v>20.473608347129638</v>
      </c>
      <c r="C12" s="1">
        <v>19</v>
      </c>
      <c r="D12" s="3">
        <f t="shared" si="0"/>
        <v>361</v>
      </c>
      <c r="E12" s="1"/>
      <c r="F12" s="1"/>
    </row>
    <row r="13" spans="1:6">
      <c r="A13" s="1">
        <v>12</v>
      </c>
      <c r="B13" s="2">
        <v>19.688716674398044</v>
      </c>
      <c r="C13" s="1">
        <v>18</v>
      </c>
      <c r="D13" s="3">
        <f t="shared" si="0"/>
        <v>324</v>
      </c>
      <c r="E13" s="1"/>
      <c r="F13" s="1"/>
    </row>
    <row r="14" spans="1:6">
      <c r="A14" s="1">
        <v>13</v>
      </c>
      <c r="B14" s="2">
        <v>20.405781699058046</v>
      </c>
      <c r="C14" s="1">
        <v>12</v>
      </c>
      <c r="D14" s="3">
        <f t="shared" si="0"/>
        <v>144</v>
      </c>
      <c r="E14" s="1"/>
      <c r="F14" s="1"/>
    </row>
    <row r="15" spans="1:6">
      <c r="A15" s="1">
        <v>14</v>
      </c>
      <c r="B15" s="2">
        <v>24.959258633838566</v>
      </c>
      <c r="C15" s="1">
        <v>16</v>
      </c>
      <c r="D15" s="3">
        <f t="shared" si="0"/>
        <v>256</v>
      </c>
      <c r="E15" s="1"/>
      <c r="F15" s="1"/>
    </row>
    <row r="16" spans="1:6">
      <c r="A16" s="1">
        <v>15</v>
      </c>
      <c r="B16" s="2">
        <v>23.91353189149363</v>
      </c>
      <c r="C16" s="1">
        <v>29</v>
      </c>
      <c r="D16" s="3">
        <f t="shared" si="0"/>
        <v>841</v>
      </c>
      <c r="E16" s="1"/>
      <c r="F16" s="1"/>
    </row>
    <row r="17" spans="1:6">
      <c r="A17" s="1">
        <v>16</v>
      </c>
      <c r="B17" s="2">
        <v>22.71940674395448</v>
      </c>
      <c r="C17" s="1">
        <v>23</v>
      </c>
      <c r="D17" s="3">
        <f t="shared" si="0"/>
        <v>529</v>
      </c>
      <c r="E17" s="1"/>
      <c r="F17" s="1"/>
    </row>
    <row r="18" spans="1:6">
      <c r="A18" s="1">
        <v>17</v>
      </c>
      <c r="B18" s="2">
        <v>18.680587329664533</v>
      </c>
      <c r="C18" s="1">
        <v>14</v>
      </c>
      <c r="D18" s="3">
        <f t="shared" si="0"/>
        <v>196</v>
      </c>
      <c r="E18" s="1"/>
      <c r="F18" s="1"/>
    </row>
    <row r="19" spans="1:6">
      <c r="A19" s="1">
        <v>18</v>
      </c>
      <c r="B19" s="2">
        <v>17.192582640272352</v>
      </c>
      <c r="C19" s="1">
        <v>20</v>
      </c>
      <c r="D19" s="3">
        <f t="shared" si="0"/>
        <v>400</v>
      </c>
      <c r="E19" s="1"/>
      <c r="F19" s="1"/>
    </row>
    <row r="20" spans="1:6">
      <c r="A20" s="1">
        <v>19</v>
      </c>
      <c r="B20" s="2">
        <v>28.42278643690269</v>
      </c>
      <c r="C20" s="1">
        <v>27</v>
      </c>
      <c r="D20" s="3">
        <f t="shared" si="0"/>
        <v>729</v>
      </c>
      <c r="E20" s="1"/>
      <c r="F20" s="1"/>
    </row>
    <row r="21" spans="1:6">
      <c r="A21" s="1">
        <v>20</v>
      </c>
      <c r="B21" s="2">
        <v>24.757379179183438</v>
      </c>
      <c r="C21" s="1">
        <v>28</v>
      </c>
      <c r="D21" s="3">
        <f t="shared" si="0"/>
        <v>784</v>
      </c>
      <c r="E21" s="1"/>
      <c r="F21" s="1"/>
    </row>
    <row r="22" spans="1:6">
      <c r="A22" s="10" t="s">
        <v>5</v>
      </c>
      <c r="B22" s="10" t="s">
        <v>2</v>
      </c>
      <c r="C22" s="10" t="s">
        <v>3</v>
      </c>
      <c r="D22" s="10" t="s">
        <v>40</v>
      </c>
      <c r="E22" s="10" t="s">
        <v>6</v>
      </c>
      <c r="F22" s="1"/>
    </row>
    <row r="23" spans="1:6">
      <c r="A23" s="1">
        <v>21</v>
      </c>
      <c r="B23" s="2">
        <v>9.5441021212769641</v>
      </c>
      <c r="C23" s="1">
        <v>0</v>
      </c>
      <c r="D23" s="1">
        <f>C23^2</f>
        <v>0</v>
      </c>
      <c r="E23" s="1">
        <f>$B$51*C23+$B$52*D23</f>
        <v>0</v>
      </c>
      <c r="F23" s="1"/>
    </row>
    <row r="24" spans="1:6">
      <c r="A24" s="1">
        <v>22</v>
      </c>
      <c r="B24" s="2">
        <v>24.230330017455429</v>
      </c>
      <c r="C24" s="1">
        <v>20</v>
      </c>
      <c r="D24" s="1">
        <f t="shared" ref="D24:D32" si="1">C24^2</f>
        <v>400</v>
      </c>
      <c r="E24" s="1">
        <f t="shared" ref="E24:E32" si="2">$B$51*C24+$B$52*D24</f>
        <v>21.031780082004346</v>
      </c>
      <c r="F24" s="1"/>
    </row>
    <row r="25" spans="1:6">
      <c r="A25" s="1">
        <v>23</v>
      </c>
      <c r="B25" s="2">
        <v>26.417825873141894</v>
      </c>
      <c r="C25" s="1">
        <v>24</v>
      </c>
      <c r="D25" s="1">
        <f t="shared" si="1"/>
        <v>576</v>
      </c>
      <c r="E25" s="1">
        <f t="shared" si="2"/>
        <v>22.579249393088013</v>
      </c>
      <c r="F25" s="1"/>
    </row>
    <row r="26" spans="1:6">
      <c r="A26" s="1">
        <v>24</v>
      </c>
      <c r="B26" s="2">
        <v>23.066723054240605</v>
      </c>
      <c r="C26" s="1">
        <v>23</v>
      </c>
      <c r="D26" s="1">
        <f t="shared" si="1"/>
        <v>529</v>
      </c>
      <c r="E26" s="1">
        <f t="shared" si="2"/>
        <v>22.275472274858259</v>
      </c>
      <c r="F26" s="1"/>
    </row>
    <row r="27" spans="1:6">
      <c r="A27" s="1">
        <v>25</v>
      </c>
      <c r="B27" s="2">
        <v>13.14500519549474</v>
      </c>
      <c r="C27" s="1">
        <v>8</v>
      </c>
      <c r="D27" s="1">
        <f t="shared" si="1"/>
        <v>64</v>
      </c>
      <c r="E27" s="1">
        <f t="shared" si="2"/>
        <v>11.071598738118947</v>
      </c>
      <c r="F27" s="1"/>
    </row>
    <row r="28" spans="1:6">
      <c r="A28" s="1">
        <v>26</v>
      </c>
      <c r="B28" s="2">
        <v>24.385155608434797</v>
      </c>
      <c r="C28" s="1">
        <v>24</v>
      </c>
      <c r="D28" s="1">
        <f t="shared" si="1"/>
        <v>576</v>
      </c>
      <c r="E28" s="1">
        <f t="shared" si="2"/>
        <v>22.579249393088013</v>
      </c>
      <c r="F28" s="1"/>
    </row>
    <row r="29" spans="1:6">
      <c r="A29" s="1">
        <v>27</v>
      </c>
      <c r="B29" s="2">
        <v>12.934102145936528</v>
      </c>
      <c r="C29" s="1">
        <v>10</v>
      </c>
      <c r="D29" s="1">
        <f t="shared" si="1"/>
        <v>100</v>
      </c>
      <c r="E29" s="1">
        <f t="shared" si="2"/>
        <v>13.285563692374264</v>
      </c>
      <c r="F29" s="1"/>
    </row>
    <row r="30" spans="1:6">
      <c r="A30" s="1">
        <v>28</v>
      </c>
      <c r="B30" s="2">
        <v>14.002468837343901</v>
      </c>
      <c r="C30" s="1">
        <v>4</v>
      </c>
      <c r="D30" s="1">
        <f t="shared" si="1"/>
        <v>16</v>
      </c>
      <c r="E30" s="1">
        <f t="shared" si="2"/>
        <v>5.9789471532790079</v>
      </c>
      <c r="F30" s="1"/>
    </row>
    <row r="31" spans="1:6">
      <c r="A31" s="1">
        <v>29</v>
      </c>
      <c r="B31" s="2">
        <v>26.599046765160864</v>
      </c>
      <c r="C31" s="1">
        <v>29</v>
      </c>
      <c r="D31" s="1">
        <f t="shared" si="1"/>
        <v>841</v>
      </c>
      <c r="E31" s="1">
        <f t="shared" si="2"/>
        <v>23.267232888825149</v>
      </c>
      <c r="F31" s="1"/>
    </row>
    <row r="32" spans="1:6">
      <c r="A32" s="1">
        <v>30</v>
      </c>
      <c r="B32" s="2">
        <v>11.910386882662031</v>
      </c>
      <c r="C32" s="1">
        <v>10</v>
      </c>
      <c r="D32" s="1">
        <f t="shared" si="1"/>
        <v>100</v>
      </c>
      <c r="E32" s="1">
        <f t="shared" si="2"/>
        <v>13.285563692374264</v>
      </c>
      <c r="F32" s="1"/>
    </row>
    <row r="33" spans="1:6">
      <c r="A33" s="1"/>
      <c r="B33" s="2"/>
      <c r="C33" s="1"/>
      <c r="D33" s="3"/>
      <c r="E33" s="1"/>
      <c r="F33" s="1"/>
    </row>
    <row r="35" spans="1:6" ht="15.75" thickBot="1">
      <c r="A35" s="8" t="s">
        <v>41</v>
      </c>
    </row>
    <row r="36" spans="1:6">
      <c r="A36" s="6" t="s">
        <v>8</v>
      </c>
      <c r="B36" s="6"/>
    </row>
    <row r="37" spans="1:6">
      <c r="A37" t="s">
        <v>9</v>
      </c>
      <c r="B37">
        <v>0.98161020907904328</v>
      </c>
    </row>
    <row r="38" spans="1:6">
      <c r="A38" t="s">
        <v>10</v>
      </c>
      <c r="B38">
        <v>0.96355860256820303</v>
      </c>
    </row>
    <row r="39" spans="1:6">
      <c r="A39" t="s">
        <v>11</v>
      </c>
      <c r="B39">
        <v>0.90597852493310327</v>
      </c>
    </row>
    <row r="40" spans="1:6">
      <c r="A40" t="s">
        <v>12</v>
      </c>
      <c r="B40">
        <v>4.005528173430891</v>
      </c>
    </row>
    <row r="41" spans="1:6" ht="15.75" thickBot="1">
      <c r="A41" s="4" t="s">
        <v>13</v>
      </c>
      <c r="B41" s="4">
        <v>20</v>
      </c>
    </row>
    <row r="43" spans="1:6" ht="15.75" thickBot="1">
      <c r="A43" t="s">
        <v>14</v>
      </c>
    </row>
    <row r="44" spans="1:6">
      <c r="A44" s="5"/>
      <c r="B44" s="5" t="s">
        <v>15</v>
      </c>
      <c r="C44" s="5" t="s">
        <v>16</v>
      </c>
      <c r="D44" s="5" t="s">
        <v>17</v>
      </c>
      <c r="E44" s="5" t="s">
        <v>18</v>
      </c>
      <c r="F44" s="5" t="s">
        <v>19</v>
      </c>
    </row>
    <row r="45" spans="1:6">
      <c r="A45" t="s">
        <v>20</v>
      </c>
      <c r="B45">
        <v>2</v>
      </c>
      <c r="C45">
        <v>7636.1631205942003</v>
      </c>
      <c r="D45">
        <v>3818.0815602971002</v>
      </c>
      <c r="E45">
        <v>237.97186810259529</v>
      </c>
      <c r="F45">
        <v>3.7156802663461615E-13</v>
      </c>
    </row>
    <row r="46" spans="1:6">
      <c r="A46" t="s">
        <v>21</v>
      </c>
      <c r="B46">
        <v>18</v>
      </c>
      <c r="C46">
        <v>288.79660706667494</v>
      </c>
      <c r="D46">
        <v>16.044255948148606</v>
      </c>
    </row>
    <row r="47" spans="1:6" ht="15.75" thickBot="1">
      <c r="A47" s="4" t="s">
        <v>22</v>
      </c>
      <c r="B47" s="4">
        <v>20</v>
      </c>
      <c r="C47" s="4">
        <v>7924.9597276608756</v>
      </c>
      <c r="D47" s="4"/>
      <c r="E47" s="4"/>
      <c r="F47" s="4"/>
    </row>
    <row r="48" spans="1:6" ht="15.75" thickBot="1"/>
    <row r="49" spans="1:9">
      <c r="A49" s="5"/>
      <c r="B49" s="5" t="s">
        <v>23</v>
      </c>
      <c r="C49" s="5" t="s">
        <v>12</v>
      </c>
      <c r="D49" s="5" t="s">
        <v>24</v>
      </c>
      <c r="E49" s="5" t="s">
        <v>25</v>
      </c>
      <c r="F49" s="5" t="s">
        <v>26</v>
      </c>
      <c r="G49" s="5" t="s">
        <v>27</v>
      </c>
      <c r="H49" s="5" t="s">
        <v>28</v>
      </c>
      <c r="I49" s="5" t="s">
        <v>29</v>
      </c>
    </row>
    <row r="50" spans="1:9">
      <c r="A50" t="s">
        <v>30</v>
      </c>
      <c r="B50">
        <v>0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</row>
    <row r="51" spans="1:9">
      <c r="A51" t="s">
        <v>3</v>
      </c>
      <c r="B51">
        <v>1.6055237343746356</v>
      </c>
      <c r="C51">
        <v>0.21522792964033419</v>
      </c>
      <c r="D51">
        <v>7.4596440018617214</v>
      </c>
      <c r="E51">
        <v>6.5379391585682099E-7</v>
      </c>
      <c r="F51">
        <v>1.1533466333178102</v>
      </c>
      <c r="G51">
        <v>2.057700835431461</v>
      </c>
      <c r="H51">
        <v>1.1533466333178102</v>
      </c>
      <c r="I51">
        <v>2.057700835431461</v>
      </c>
    </row>
    <row r="52" spans="1:9" ht="15.75" thickBot="1">
      <c r="A52" s="4" t="s">
        <v>40</v>
      </c>
      <c r="B52" s="4">
        <v>-2.7696736513720909E-2</v>
      </c>
      <c r="C52" s="4">
        <v>9.2781983850007011E-3</v>
      </c>
      <c r="D52" s="4">
        <v>-2.9851416583736712</v>
      </c>
      <c r="E52" s="4">
        <v>7.9376673038440062E-3</v>
      </c>
      <c r="F52" s="4">
        <v>-4.7189507994497684E-2</v>
      </c>
      <c r="G52" s="4">
        <v>-8.2039650329441341E-3</v>
      </c>
      <c r="H52" s="4">
        <v>-4.7189507994497684E-2</v>
      </c>
      <c r="I52" s="4">
        <v>-8.2039650329441341E-3</v>
      </c>
    </row>
    <row r="55" spans="1:9">
      <c r="A55" t="s">
        <v>31</v>
      </c>
    </row>
    <row r="56" spans="1:9" ht="15.75" thickBot="1">
      <c r="B56" s="7" t="s">
        <v>32</v>
      </c>
    </row>
    <row r="57" spans="1:9">
      <c r="A57" s="5" t="s">
        <v>33</v>
      </c>
      <c r="B57" s="5" t="s">
        <v>34</v>
      </c>
      <c r="C57" s="5" t="s">
        <v>21</v>
      </c>
      <c r="D57" s="5" t="s">
        <v>35</v>
      </c>
      <c r="E57" s="5" t="s">
        <v>36</v>
      </c>
      <c r="F57" s="5" t="s">
        <v>37</v>
      </c>
      <c r="G57" s="5" t="s">
        <v>38</v>
      </c>
    </row>
    <row r="58" spans="1:9">
      <c r="A58">
        <v>1</v>
      </c>
      <c r="B58">
        <v>22.275472274858259</v>
      </c>
      <c r="C58">
        <v>-3.0285153968236607</v>
      </c>
      <c r="D58">
        <v>-0.79698241764775457</v>
      </c>
      <c r="E58">
        <f>ABS((B2-B58)/B2)</f>
        <v>0.15735034977295159</v>
      </c>
      <c r="F58">
        <f>ABS(B2-B58)</f>
        <v>3.0285153968236607</v>
      </c>
      <c r="G58">
        <f>POWER(B2-B58,2)</f>
        <v>9.1719055087979751</v>
      </c>
    </row>
    <row r="59" spans="1:9">
      <c r="A59">
        <v>2</v>
      </c>
      <c r="B59">
        <v>20.506429071664826</v>
      </c>
      <c r="C59">
        <v>-3.6279283078896079</v>
      </c>
      <c r="D59">
        <v>-0.95472358400657731</v>
      </c>
      <c r="E59">
        <f t="shared" ref="E59:E77" si="3">ABS((B3-B59)/B3)</f>
        <v>0.21494375351606457</v>
      </c>
      <c r="F59">
        <f t="shared" ref="F59:F77" si="4">ABS(B3-B59)</f>
        <v>3.6279283078896079</v>
      </c>
      <c r="G59">
        <f t="shared" ref="G59:G77" si="5">POWER(B3-B59,2)</f>
        <v>13.161863807186753</v>
      </c>
    </row>
    <row r="60" spans="1:9">
      <c r="A60">
        <v>3</v>
      </c>
      <c r="B60">
        <v>23.158219909612619</v>
      </c>
      <c r="C60">
        <v>-2.9709831211423037</v>
      </c>
      <c r="D60">
        <v>-0.78184225616355163</v>
      </c>
      <c r="E60">
        <f t="shared" si="3"/>
        <v>0.14717136140391157</v>
      </c>
      <c r="F60">
        <f t="shared" si="4"/>
        <v>2.9709831211423037</v>
      </c>
      <c r="G60">
        <f t="shared" si="5"/>
        <v>8.8267407061124636</v>
      </c>
    </row>
    <row r="61" spans="1:9">
      <c r="A61">
        <v>4</v>
      </c>
      <c r="B61">
        <v>16.191060076051428</v>
      </c>
      <c r="C61">
        <v>-4.0142712467447943</v>
      </c>
      <c r="D61">
        <v>-1.0563933756717883</v>
      </c>
      <c r="E61">
        <f t="shared" si="3"/>
        <v>0.32966583415517547</v>
      </c>
      <c r="F61">
        <f t="shared" si="4"/>
        <v>4.0142712467447943</v>
      </c>
      <c r="G61">
        <f t="shared" si="5"/>
        <v>16.114373642442004</v>
      </c>
    </row>
    <row r="62" spans="1:9">
      <c r="A62">
        <v>5</v>
      </c>
      <c r="B62">
        <v>21.501737619316426</v>
      </c>
      <c r="C62">
        <v>-8.1625665387750956E-2</v>
      </c>
      <c r="D62">
        <v>-2.148056444126583E-2</v>
      </c>
      <c r="E62">
        <f t="shared" si="3"/>
        <v>3.8107020898543878E-3</v>
      </c>
      <c r="F62">
        <f t="shared" si="4"/>
        <v>8.1625665387750956E-2</v>
      </c>
      <c r="G62">
        <f t="shared" si="5"/>
        <v>6.6627492499930843E-3</v>
      </c>
    </row>
    <row r="63" spans="1:9">
      <c r="A63">
        <v>6</v>
      </c>
      <c r="B63">
        <v>21.916301683601063</v>
      </c>
      <c r="C63">
        <v>2.5204968611587617</v>
      </c>
      <c r="D63">
        <v>0.66329254399258752</v>
      </c>
      <c r="E63">
        <f t="shared" si="3"/>
        <v>0.10314349715418232</v>
      </c>
      <c r="F63">
        <f t="shared" si="4"/>
        <v>2.5204968611587617</v>
      </c>
      <c r="G63">
        <f t="shared" si="5"/>
        <v>6.3529044271111701</v>
      </c>
    </row>
    <row r="64" spans="1:9">
      <c r="A64">
        <v>7</v>
      </c>
      <c r="B64">
        <v>20.506429071664826</v>
      </c>
      <c r="C64">
        <v>-5.9985010062121358</v>
      </c>
      <c r="D64">
        <v>-1.5785621691761862</v>
      </c>
      <c r="E64">
        <f t="shared" si="3"/>
        <v>0.41346365788069994</v>
      </c>
      <c r="F64">
        <f t="shared" si="4"/>
        <v>5.9985010062121358</v>
      </c>
      <c r="G64">
        <f t="shared" si="5"/>
        <v>35.982014321528005</v>
      </c>
    </row>
    <row r="65" spans="1:9">
      <c r="A65">
        <v>8</v>
      </c>
      <c r="B65">
        <v>17.048771924555599</v>
      </c>
      <c r="C65">
        <v>-1.0352755791093422</v>
      </c>
      <c r="D65">
        <v>-0.27244254225539438</v>
      </c>
      <c r="E65">
        <f t="shared" si="3"/>
        <v>6.4650189863361268E-2</v>
      </c>
      <c r="F65">
        <f t="shared" si="4"/>
        <v>1.0352755791093422</v>
      </c>
      <c r="G65">
        <f t="shared" si="5"/>
        <v>1.0717955247001838</v>
      </c>
    </row>
    <row r="66" spans="1:9">
      <c r="A66">
        <v>9</v>
      </c>
      <c r="B66">
        <v>4.5673005745004183</v>
      </c>
      <c r="C66">
        <v>7.4762129311762866</v>
      </c>
      <c r="D66">
        <v>1.9674360127036259</v>
      </c>
      <c r="E66">
        <f t="shared" si="3"/>
        <v>0.6207667660813746</v>
      </c>
      <c r="F66">
        <f t="shared" si="4"/>
        <v>7.4762129311762866</v>
      </c>
      <c r="G66">
        <f t="shared" si="5"/>
        <v>55.893759792287526</v>
      </c>
    </row>
    <row r="67" spans="1:9">
      <c r="A67">
        <v>10</v>
      </c>
      <c r="B67">
        <v>1.5778269978609147</v>
      </c>
      <c r="C67">
        <v>5.2310107383074831</v>
      </c>
      <c r="D67">
        <v>1.3765898596157642</v>
      </c>
      <c r="E67">
        <f t="shared" si="3"/>
        <v>0.76826779268368639</v>
      </c>
      <c r="F67">
        <f t="shared" si="4"/>
        <v>5.2310107383074831</v>
      </c>
      <c r="G67">
        <f t="shared" si="5"/>
        <v>27.363473344288199</v>
      </c>
    </row>
    <row r="68" spans="1:9">
      <c r="A68">
        <v>11</v>
      </c>
      <c r="B68">
        <v>20.506429071664826</v>
      </c>
      <c r="C68">
        <v>-3.2820724535188361E-2</v>
      </c>
      <c r="D68">
        <v>-8.6370835084542425E-3</v>
      </c>
      <c r="E68">
        <f t="shared" si="3"/>
        <v>1.6030747476807022E-3</v>
      </c>
      <c r="F68">
        <f t="shared" si="4"/>
        <v>3.2820724535188361E-2</v>
      </c>
      <c r="G68">
        <f t="shared" si="5"/>
        <v>1.0771999590147153E-3</v>
      </c>
    </row>
    <row r="69" spans="1:9">
      <c r="A69">
        <v>12</v>
      </c>
      <c r="B69">
        <v>19.925684588297866</v>
      </c>
      <c r="C69">
        <v>-0.23696791389982153</v>
      </c>
      <c r="D69">
        <v>-6.2360343659768849E-2</v>
      </c>
      <c r="E69">
        <f t="shared" si="3"/>
        <v>1.2035721668338066E-2</v>
      </c>
      <c r="F69">
        <f t="shared" si="4"/>
        <v>0.23696791389982153</v>
      </c>
      <c r="G69">
        <f t="shared" si="5"/>
        <v>5.6153792218033224E-2</v>
      </c>
    </row>
    <row r="70" spans="1:9">
      <c r="A70">
        <v>13</v>
      </c>
      <c r="B70">
        <v>15.277954754519817</v>
      </c>
      <c r="C70">
        <v>5.1278269445382296</v>
      </c>
      <c r="D70">
        <v>1.3494360701694446</v>
      </c>
      <c r="E70">
        <f t="shared" si="3"/>
        <v>0.2512928453397566</v>
      </c>
      <c r="F70">
        <f t="shared" si="4"/>
        <v>5.1278269445382296</v>
      </c>
      <c r="G70">
        <f t="shared" si="5"/>
        <v>26.294609173132276</v>
      </c>
    </row>
    <row r="71" spans="1:9">
      <c r="A71">
        <v>14</v>
      </c>
      <c r="B71">
        <v>18.598015202481616</v>
      </c>
      <c r="C71">
        <v>6.3612434313569501</v>
      </c>
      <c r="D71">
        <v>1.6740212628557278</v>
      </c>
      <c r="E71">
        <f t="shared" si="3"/>
        <v>0.25486507931500341</v>
      </c>
      <c r="F71">
        <f t="shared" si="4"/>
        <v>6.3612434313569501</v>
      </c>
      <c r="G71">
        <f t="shared" si="5"/>
        <v>40.465417992981948</v>
      </c>
    </row>
    <row r="72" spans="1:9">
      <c r="A72">
        <v>15</v>
      </c>
      <c r="B72">
        <v>23.267232888825149</v>
      </c>
      <c r="C72">
        <v>0.64629900266848139</v>
      </c>
      <c r="D72">
        <v>0.1700796839964194</v>
      </c>
      <c r="E72">
        <f t="shared" si="3"/>
        <v>2.7026497198365699E-2</v>
      </c>
      <c r="F72">
        <f t="shared" si="4"/>
        <v>0.64629900266848139</v>
      </c>
      <c r="G72">
        <f t="shared" si="5"/>
        <v>0.41770240085027371</v>
      </c>
    </row>
    <row r="73" spans="1:9">
      <c r="A73">
        <v>16</v>
      </c>
      <c r="B73">
        <v>22.275472274858259</v>
      </c>
      <c r="C73">
        <v>0.44393446909622014</v>
      </c>
      <c r="D73">
        <v>0.11682554654619075</v>
      </c>
      <c r="E73">
        <f t="shared" si="3"/>
        <v>1.9539879456330827E-2</v>
      </c>
      <c r="F73">
        <f t="shared" si="4"/>
        <v>0.44393446909622014</v>
      </c>
      <c r="G73">
        <f t="shared" si="5"/>
        <v>0.19707781285174283</v>
      </c>
    </row>
    <row r="74" spans="1:9">
      <c r="A74">
        <v>17</v>
      </c>
      <c r="B74">
        <v>17.048771924555599</v>
      </c>
      <c r="C74">
        <v>1.6318154051089344</v>
      </c>
      <c r="D74">
        <v>0.42942762915538629</v>
      </c>
      <c r="E74">
        <f t="shared" si="3"/>
        <v>8.7353538532358263E-2</v>
      </c>
      <c r="F74">
        <f t="shared" si="4"/>
        <v>1.6318154051089344</v>
      </c>
      <c r="G74">
        <f t="shared" si="5"/>
        <v>2.6628215163508355</v>
      </c>
    </row>
    <row r="75" spans="1:9">
      <c r="A75">
        <v>18</v>
      </c>
      <c r="B75">
        <v>21.031780082004346</v>
      </c>
      <c r="C75">
        <v>-3.8391974417319936</v>
      </c>
      <c r="D75">
        <v>-1.0103210510825738</v>
      </c>
      <c r="E75">
        <f t="shared" si="3"/>
        <v>0.22330545224421128</v>
      </c>
      <c r="F75">
        <f t="shared" si="4"/>
        <v>3.8391974417319936</v>
      </c>
      <c r="G75">
        <f t="shared" si="5"/>
        <v>14.739436996601485</v>
      </c>
      <c r="H75" s="14" t="s">
        <v>36</v>
      </c>
      <c r="I75" s="15">
        <f>E78/$B$41</f>
        <v>0.1973376163354329</v>
      </c>
    </row>
    <row r="76" spans="1:9">
      <c r="A76">
        <v>19</v>
      </c>
      <c r="B76">
        <v>23.158219909612619</v>
      </c>
      <c r="C76">
        <v>5.2645665272900715</v>
      </c>
      <c r="D76">
        <v>1.3854203822729942</v>
      </c>
      <c r="E76">
        <f t="shared" si="3"/>
        <v>0.18522344876274438</v>
      </c>
      <c r="F76">
        <f t="shared" si="4"/>
        <v>5.2645665272900715</v>
      </c>
      <c r="G76">
        <f t="shared" si="5"/>
        <v>27.715660720263042</v>
      </c>
      <c r="H76" s="13" t="s">
        <v>39</v>
      </c>
      <c r="I76">
        <f>F78/$B$41</f>
        <v>3.0543224378814431</v>
      </c>
    </row>
    <row r="77" spans="1:9" ht="15.75" thickBot="1">
      <c r="A77" s="4">
        <v>20</v>
      </c>
      <c r="B77" s="4">
        <v>23.240423135732602</v>
      </c>
      <c r="C77" s="4">
        <v>1.5169560434508362</v>
      </c>
      <c r="D77" s="4">
        <v>0.39920130379486218</v>
      </c>
      <c r="E77" s="4">
        <f t="shared" si="3"/>
        <v>6.1272884842605915E-2</v>
      </c>
      <c r="F77" s="4">
        <f t="shared" si="4"/>
        <v>1.5169560434508362</v>
      </c>
      <c r="G77" s="4">
        <f t="shared" si="5"/>
        <v>2.3011556377620153</v>
      </c>
      <c r="H77" s="16" t="s">
        <v>38</v>
      </c>
      <c r="I77" s="4">
        <f>G78/$B$41</f>
        <v>14.439830353333747</v>
      </c>
    </row>
    <row r="78" spans="1:9">
      <c r="E78">
        <f>SUM(E58:E77)</f>
        <v>3.9467523267086579</v>
      </c>
      <c r="F78">
        <f t="shared" ref="F78:G78" si="6">SUM(F58:F77)</f>
        <v>61.086448757628858</v>
      </c>
      <c r="G78">
        <f t="shared" si="6"/>
        <v>288.79660706667494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5ECD-5125-49DF-BEC8-78A1D92FFBB7}">
  <dimension ref="A1:I78"/>
  <sheetViews>
    <sheetView topLeftCell="A64" workbookViewId="0">
      <selection activeCell="K62" sqref="K62"/>
    </sheetView>
  </sheetViews>
  <sheetFormatPr defaultColWidth="11.42578125" defaultRowHeight="1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</cols>
  <sheetData>
    <row r="1" spans="1:6">
      <c r="A1" s="10" t="s">
        <v>4</v>
      </c>
      <c r="B1" s="10" t="s">
        <v>2</v>
      </c>
      <c r="C1" s="10" t="s">
        <v>3</v>
      </c>
      <c r="D1" s="10" t="s">
        <v>40</v>
      </c>
      <c r="E1" s="10" t="s">
        <v>42</v>
      </c>
      <c r="F1" s="1"/>
    </row>
    <row r="2" spans="1:6">
      <c r="A2" s="1">
        <v>1</v>
      </c>
      <c r="B2" s="2">
        <v>19.246956878034599</v>
      </c>
      <c r="C2" s="1">
        <v>23</v>
      </c>
      <c r="D2" s="3">
        <f>C2^2</f>
        <v>529</v>
      </c>
      <c r="E2" s="1">
        <f>C2^3</f>
        <v>12167</v>
      </c>
      <c r="F2" s="1"/>
    </row>
    <row r="3" spans="1:6">
      <c r="A3" s="1">
        <v>2</v>
      </c>
      <c r="B3" s="2">
        <v>16.878500763775218</v>
      </c>
      <c r="C3" s="1">
        <v>19</v>
      </c>
      <c r="D3" s="3">
        <f t="shared" ref="D3:D21" si="0">C3^2</f>
        <v>361</v>
      </c>
      <c r="E3" s="1">
        <f t="shared" ref="E3:E21" si="1">C3^3</f>
        <v>6859</v>
      </c>
      <c r="F3" s="1"/>
    </row>
    <row r="4" spans="1:6">
      <c r="A4" s="1">
        <v>3</v>
      </c>
      <c r="B4" s="2">
        <v>20.187236788470315</v>
      </c>
      <c r="C4" s="1">
        <v>27</v>
      </c>
      <c r="D4" s="3">
        <f t="shared" si="0"/>
        <v>729</v>
      </c>
      <c r="E4" s="1">
        <f t="shared" si="1"/>
        <v>19683</v>
      </c>
      <c r="F4" s="1"/>
    </row>
    <row r="5" spans="1:6">
      <c r="A5" s="1">
        <v>4</v>
      </c>
      <c r="B5" s="2">
        <v>12.176788829306634</v>
      </c>
      <c r="C5" s="1">
        <v>13</v>
      </c>
      <c r="D5" s="3">
        <f t="shared" si="0"/>
        <v>169</v>
      </c>
      <c r="E5" s="1">
        <f t="shared" si="1"/>
        <v>2197</v>
      </c>
      <c r="F5" s="1"/>
    </row>
    <row r="6" spans="1:6">
      <c r="A6" s="1">
        <v>5</v>
      </c>
      <c r="B6" s="2">
        <v>21.420111953928675</v>
      </c>
      <c r="C6" s="1">
        <v>21</v>
      </c>
      <c r="D6" s="3">
        <f t="shared" si="0"/>
        <v>441</v>
      </c>
      <c r="E6" s="1">
        <f t="shared" si="1"/>
        <v>9261</v>
      </c>
      <c r="F6" s="1"/>
    </row>
    <row r="7" spans="1:6">
      <c r="A7" s="1">
        <v>6</v>
      </c>
      <c r="B7" s="2">
        <v>24.436798544759824</v>
      </c>
      <c r="C7" s="1">
        <v>22</v>
      </c>
      <c r="D7" s="3">
        <f t="shared" si="0"/>
        <v>484</v>
      </c>
      <c r="E7" s="1">
        <f t="shared" si="1"/>
        <v>10648</v>
      </c>
      <c r="F7" s="1"/>
    </row>
    <row r="8" spans="1:6">
      <c r="A8" s="1">
        <v>7</v>
      </c>
      <c r="B8" s="2">
        <v>14.50792806545269</v>
      </c>
      <c r="C8" s="1">
        <v>19</v>
      </c>
      <c r="D8" s="3">
        <f t="shared" si="0"/>
        <v>361</v>
      </c>
      <c r="E8" s="1">
        <f t="shared" si="1"/>
        <v>6859</v>
      </c>
      <c r="F8" s="1"/>
    </row>
    <row r="9" spans="1:6">
      <c r="A9" s="1">
        <v>8</v>
      </c>
      <c r="B9" s="2">
        <v>16.013496345446256</v>
      </c>
      <c r="C9" s="1">
        <v>14</v>
      </c>
      <c r="D9" s="3">
        <f t="shared" si="0"/>
        <v>196</v>
      </c>
      <c r="E9" s="1">
        <f t="shared" si="1"/>
        <v>2744</v>
      </c>
      <c r="F9" s="1"/>
    </row>
    <row r="10" spans="1:6">
      <c r="A10" s="1">
        <v>9</v>
      </c>
      <c r="B10" s="2">
        <v>12.043513505676705</v>
      </c>
      <c r="C10" s="1">
        <v>3</v>
      </c>
      <c r="D10" s="3">
        <f t="shared" si="0"/>
        <v>9</v>
      </c>
      <c r="E10" s="1">
        <f t="shared" si="1"/>
        <v>27</v>
      </c>
      <c r="F10" s="1"/>
    </row>
    <row r="11" spans="1:6">
      <c r="A11" s="1">
        <v>10</v>
      </c>
      <c r="B11" s="2">
        <v>6.8088377361683978</v>
      </c>
      <c r="C11" s="1">
        <v>1</v>
      </c>
      <c r="D11" s="3">
        <f t="shared" si="0"/>
        <v>1</v>
      </c>
      <c r="E11" s="1">
        <f t="shared" si="1"/>
        <v>1</v>
      </c>
      <c r="F11" s="1"/>
    </row>
    <row r="12" spans="1:6">
      <c r="A12" s="1">
        <v>11</v>
      </c>
      <c r="B12" s="2">
        <v>20.473608347129638</v>
      </c>
      <c r="C12" s="1">
        <v>19</v>
      </c>
      <c r="D12" s="3">
        <f t="shared" si="0"/>
        <v>361</v>
      </c>
      <c r="E12" s="1">
        <f t="shared" si="1"/>
        <v>6859</v>
      </c>
      <c r="F12" s="1"/>
    </row>
    <row r="13" spans="1:6">
      <c r="A13" s="1">
        <v>12</v>
      </c>
      <c r="B13" s="2">
        <v>19.688716674398044</v>
      </c>
      <c r="C13" s="1">
        <v>18</v>
      </c>
      <c r="D13" s="3">
        <f t="shared" si="0"/>
        <v>324</v>
      </c>
      <c r="E13" s="1">
        <f t="shared" si="1"/>
        <v>5832</v>
      </c>
      <c r="F13" s="1"/>
    </row>
    <row r="14" spans="1:6">
      <c r="A14" s="1">
        <v>13</v>
      </c>
      <c r="B14" s="2">
        <v>20.405781699058046</v>
      </c>
      <c r="C14" s="1">
        <v>12</v>
      </c>
      <c r="D14" s="3">
        <f t="shared" si="0"/>
        <v>144</v>
      </c>
      <c r="E14" s="1">
        <f t="shared" si="1"/>
        <v>1728</v>
      </c>
      <c r="F14" s="1"/>
    </row>
    <row r="15" spans="1:6">
      <c r="A15" s="1">
        <v>14</v>
      </c>
      <c r="B15" s="2">
        <v>24.959258633838566</v>
      </c>
      <c r="C15" s="1">
        <v>16</v>
      </c>
      <c r="D15" s="3">
        <f t="shared" si="0"/>
        <v>256</v>
      </c>
      <c r="E15" s="1">
        <f t="shared" si="1"/>
        <v>4096</v>
      </c>
      <c r="F15" s="1"/>
    </row>
    <row r="16" spans="1:6">
      <c r="A16" s="1">
        <v>15</v>
      </c>
      <c r="B16" s="2">
        <v>23.91353189149363</v>
      </c>
      <c r="C16" s="1">
        <v>29</v>
      </c>
      <c r="D16" s="3">
        <f t="shared" si="0"/>
        <v>841</v>
      </c>
      <c r="E16" s="1">
        <f t="shared" si="1"/>
        <v>24389</v>
      </c>
      <c r="F16" s="1"/>
    </row>
    <row r="17" spans="1:6">
      <c r="A17" s="1">
        <v>16</v>
      </c>
      <c r="B17" s="2">
        <v>22.71940674395448</v>
      </c>
      <c r="C17" s="1">
        <v>23</v>
      </c>
      <c r="D17" s="3">
        <f t="shared" si="0"/>
        <v>529</v>
      </c>
      <c r="E17" s="1">
        <f t="shared" si="1"/>
        <v>12167</v>
      </c>
      <c r="F17" s="1"/>
    </row>
    <row r="18" spans="1:6">
      <c r="A18" s="1">
        <v>17</v>
      </c>
      <c r="B18" s="2">
        <v>18.680587329664533</v>
      </c>
      <c r="C18" s="1">
        <v>14</v>
      </c>
      <c r="D18" s="3">
        <f t="shared" si="0"/>
        <v>196</v>
      </c>
      <c r="E18" s="1">
        <f t="shared" si="1"/>
        <v>2744</v>
      </c>
      <c r="F18" s="1"/>
    </row>
    <row r="19" spans="1:6">
      <c r="A19" s="1">
        <v>18</v>
      </c>
      <c r="B19" s="2">
        <v>17.192582640272352</v>
      </c>
      <c r="C19" s="1">
        <v>20</v>
      </c>
      <c r="D19" s="3">
        <f t="shared" si="0"/>
        <v>400</v>
      </c>
      <c r="E19" s="1">
        <f t="shared" si="1"/>
        <v>8000</v>
      </c>
      <c r="F19" s="1"/>
    </row>
    <row r="20" spans="1:6">
      <c r="A20" s="1">
        <v>19</v>
      </c>
      <c r="B20" s="2">
        <v>28.42278643690269</v>
      </c>
      <c r="C20" s="1">
        <v>27</v>
      </c>
      <c r="D20" s="3">
        <f t="shared" si="0"/>
        <v>729</v>
      </c>
      <c r="E20" s="1">
        <f t="shared" si="1"/>
        <v>19683</v>
      </c>
      <c r="F20" s="1"/>
    </row>
    <row r="21" spans="1:6">
      <c r="A21" s="1">
        <v>20</v>
      </c>
      <c r="B21" s="2">
        <v>24.757379179183438</v>
      </c>
      <c r="C21" s="1">
        <v>28</v>
      </c>
      <c r="D21" s="3">
        <f t="shared" si="0"/>
        <v>784</v>
      </c>
      <c r="E21" s="1">
        <f t="shared" si="1"/>
        <v>21952</v>
      </c>
      <c r="F21" s="1"/>
    </row>
    <row r="22" spans="1:6">
      <c r="A22" s="10" t="s">
        <v>5</v>
      </c>
      <c r="B22" s="10" t="s">
        <v>2</v>
      </c>
      <c r="C22" s="10" t="s">
        <v>3</v>
      </c>
      <c r="D22" s="10" t="s">
        <v>40</v>
      </c>
      <c r="E22" s="10" t="s">
        <v>42</v>
      </c>
      <c r="F22" s="10" t="s">
        <v>6</v>
      </c>
    </row>
    <row r="23" spans="1:6">
      <c r="A23" s="1">
        <v>21</v>
      </c>
      <c r="B23" s="2">
        <v>9.5441021212769641</v>
      </c>
      <c r="C23" s="1">
        <v>0</v>
      </c>
      <c r="D23" s="1">
        <f>C23^2</f>
        <v>0</v>
      </c>
      <c r="E23">
        <f>C23^3</f>
        <v>0</v>
      </c>
      <c r="F23" s="1">
        <f>$B$52*C23+$B$53*D23+$B$54*E23</f>
        <v>0</v>
      </c>
    </row>
    <row r="24" spans="1:6">
      <c r="A24" s="1">
        <v>22</v>
      </c>
      <c r="B24" s="2">
        <v>24.230330017455429</v>
      </c>
      <c r="C24" s="1">
        <v>20</v>
      </c>
      <c r="D24" s="1">
        <f t="shared" ref="D24:D32" si="2">C24^2</f>
        <v>400</v>
      </c>
      <c r="E24">
        <f t="shared" ref="E24:E32" si="3">C24^3</f>
        <v>8000</v>
      </c>
      <c r="F24" s="1">
        <f t="shared" ref="F24:F32" si="4">$B$52*C24+$B$53*D24+$B$54*E24</f>
        <v>19.48270085567265</v>
      </c>
    </row>
    <row r="25" spans="1:6">
      <c r="A25" s="1">
        <v>23</v>
      </c>
      <c r="B25" s="2">
        <v>26.417825873141894</v>
      </c>
      <c r="C25" s="1">
        <v>24</v>
      </c>
      <c r="D25" s="1">
        <f t="shared" si="2"/>
        <v>576</v>
      </c>
      <c r="E25">
        <f t="shared" si="3"/>
        <v>13824</v>
      </c>
      <c r="F25" s="1">
        <f t="shared" si="4"/>
        <v>20.964602884596779</v>
      </c>
    </row>
    <row r="26" spans="1:6">
      <c r="A26" s="1">
        <v>24</v>
      </c>
      <c r="B26" s="2">
        <v>23.066723054240605</v>
      </c>
      <c r="C26" s="1">
        <v>23</v>
      </c>
      <c r="D26" s="1">
        <f t="shared" si="2"/>
        <v>529</v>
      </c>
      <c r="E26">
        <f t="shared" si="3"/>
        <v>12167</v>
      </c>
      <c r="F26" s="1">
        <f t="shared" si="4"/>
        <v>20.428559497160819</v>
      </c>
    </row>
    <row r="27" spans="1:6">
      <c r="A27" s="1">
        <v>25</v>
      </c>
      <c r="B27" s="2">
        <v>13.14500519549474</v>
      </c>
      <c r="C27" s="1">
        <v>8</v>
      </c>
      <c r="D27" s="1">
        <f t="shared" si="2"/>
        <v>64</v>
      </c>
      <c r="E27">
        <f t="shared" si="3"/>
        <v>512</v>
      </c>
      <c r="F27" s="1">
        <f t="shared" si="4"/>
        <v>15.573151742752819</v>
      </c>
    </row>
    <row r="28" spans="1:6">
      <c r="A28" s="1">
        <v>26</v>
      </c>
      <c r="B28" s="2">
        <v>24.385155608434797</v>
      </c>
      <c r="C28" s="1">
        <v>24</v>
      </c>
      <c r="D28" s="1">
        <f t="shared" si="2"/>
        <v>576</v>
      </c>
      <c r="E28">
        <f t="shared" si="3"/>
        <v>13824</v>
      </c>
      <c r="F28" s="1">
        <f t="shared" si="4"/>
        <v>20.964602884596779</v>
      </c>
    </row>
    <row r="29" spans="1:6">
      <c r="A29" s="1">
        <v>27</v>
      </c>
      <c r="B29" s="2">
        <v>12.934102145936528</v>
      </c>
      <c r="C29" s="1">
        <v>10</v>
      </c>
      <c r="D29" s="1">
        <f t="shared" si="2"/>
        <v>100</v>
      </c>
      <c r="E29">
        <f t="shared" si="3"/>
        <v>1000</v>
      </c>
      <c r="F29" s="1">
        <f t="shared" si="4"/>
        <v>17.146967347835897</v>
      </c>
    </row>
    <row r="30" spans="1:6">
      <c r="A30" s="1">
        <v>28</v>
      </c>
      <c r="B30" s="2">
        <v>14.002468837343901</v>
      </c>
      <c r="C30" s="1">
        <v>4</v>
      </c>
      <c r="D30" s="1">
        <f t="shared" si="2"/>
        <v>16</v>
      </c>
      <c r="E30">
        <f t="shared" si="3"/>
        <v>64</v>
      </c>
      <c r="F30" s="1">
        <f t="shared" si="4"/>
        <v>9.9774933145025937</v>
      </c>
    </row>
    <row r="31" spans="1:6">
      <c r="A31" s="1">
        <v>29</v>
      </c>
      <c r="B31" s="2">
        <v>26.599046765160864</v>
      </c>
      <c r="C31" s="1">
        <v>29</v>
      </c>
      <c r="D31" s="1">
        <f t="shared" si="2"/>
        <v>841</v>
      </c>
      <c r="E31">
        <f t="shared" si="3"/>
        <v>24389</v>
      </c>
      <c r="F31" s="1">
        <f t="shared" si="4"/>
        <v>26.243641188756641</v>
      </c>
    </row>
    <row r="32" spans="1:6">
      <c r="A32" s="1">
        <v>30</v>
      </c>
      <c r="B32" s="2">
        <v>11.910386882662031</v>
      </c>
      <c r="C32" s="1">
        <v>10</v>
      </c>
      <c r="D32" s="1">
        <f t="shared" si="2"/>
        <v>100</v>
      </c>
      <c r="E32">
        <f t="shared" si="3"/>
        <v>1000</v>
      </c>
      <c r="F32" s="1">
        <f t="shared" si="4"/>
        <v>17.146967347835897</v>
      </c>
    </row>
    <row r="33" spans="1:6">
      <c r="A33" s="1"/>
      <c r="B33" s="2"/>
      <c r="C33" s="1"/>
      <c r="D33" s="3"/>
      <c r="E33" s="1"/>
      <c r="F33" s="1"/>
    </row>
    <row r="35" spans="1:6">
      <c r="A35" s="8" t="s">
        <v>43</v>
      </c>
    </row>
    <row r="36" spans="1:6" ht="15.75" thickBot="1"/>
    <row r="37" spans="1:6">
      <c r="A37" s="6" t="s">
        <v>8</v>
      </c>
      <c r="B37" s="6"/>
    </row>
    <row r="38" spans="1:6">
      <c r="A38" t="s">
        <v>9</v>
      </c>
      <c r="B38">
        <v>0.98574068220261168</v>
      </c>
    </row>
    <row r="39" spans="1:6">
      <c r="A39" t="s">
        <v>10</v>
      </c>
      <c r="B39">
        <v>0.97168469254927026</v>
      </c>
    </row>
    <row r="40" spans="1:6">
      <c r="A40" t="s">
        <v>11</v>
      </c>
      <c r="B40">
        <v>0.9095299504962433</v>
      </c>
    </row>
    <row r="41" spans="1:6">
      <c r="A41" t="s">
        <v>12</v>
      </c>
      <c r="B41">
        <v>3.6331615726718445</v>
      </c>
    </row>
    <row r="42" spans="1:6" ht="15.75" thickBot="1">
      <c r="A42" s="4" t="s">
        <v>13</v>
      </c>
      <c r="B42" s="4">
        <v>20</v>
      </c>
    </row>
    <row r="44" spans="1:6" ht="15.75" thickBot="1">
      <c r="A44" t="s">
        <v>14</v>
      </c>
    </row>
    <row r="45" spans="1:6">
      <c r="A45" s="5"/>
      <c r="B45" s="5" t="s">
        <v>15</v>
      </c>
      <c r="C45" s="5" t="s">
        <v>16</v>
      </c>
      <c r="D45" s="5" t="s">
        <v>17</v>
      </c>
      <c r="E45" s="5" t="s">
        <v>18</v>
      </c>
      <c r="F45" s="5" t="s">
        <v>19</v>
      </c>
    </row>
    <row r="46" spans="1:6">
      <c r="A46" t="s">
        <v>20</v>
      </c>
      <c r="B46">
        <v>3</v>
      </c>
      <c r="C46">
        <v>7700.5620564375067</v>
      </c>
      <c r="D46">
        <v>2566.8540188125021</v>
      </c>
      <c r="E46">
        <v>194.46065586115668</v>
      </c>
      <c r="F46">
        <v>8.5047783388786341E-13</v>
      </c>
    </row>
    <row r="47" spans="1:6">
      <c r="A47" t="s">
        <v>21</v>
      </c>
      <c r="B47">
        <v>17</v>
      </c>
      <c r="C47">
        <v>224.39767122336897</v>
      </c>
      <c r="D47">
        <v>13.199863013139352</v>
      </c>
    </row>
    <row r="48" spans="1:6" ht="15.75" thickBot="1">
      <c r="A48" s="4" t="s">
        <v>22</v>
      </c>
      <c r="B48" s="4">
        <v>20</v>
      </c>
      <c r="C48" s="4">
        <v>7924.9597276608756</v>
      </c>
      <c r="D48" s="4"/>
      <c r="E48" s="4"/>
      <c r="F48" s="4"/>
    </row>
    <row r="49" spans="1:9" ht="15.75" thickBot="1"/>
    <row r="50" spans="1:9">
      <c r="A50" s="5"/>
      <c r="B50" s="5" t="s">
        <v>23</v>
      </c>
      <c r="C50" s="5" t="s">
        <v>12</v>
      </c>
      <c r="D50" s="5" t="s">
        <v>24</v>
      </c>
      <c r="E50" s="5" t="s">
        <v>25</v>
      </c>
      <c r="F50" s="5" t="s">
        <v>26</v>
      </c>
      <c r="G50" s="5" t="s">
        <v>27</v>
      </c>
      <c r="H50" s="5" t="s">
        <v>28</v>
      </c>
      <c r="I50" s="5" t="s">
        <v>29</v>
      </c>
    </row>
    <row r="51" spans="1:9">
      <c r="A51" t="s">
        <v>30</v>
      </c>
      <c r="B51">
        <v>0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</row>
    <row r="52" spans="1:9">
      <c r="A52" t="s">
        <v>3</v>
      </c>
      <c r="B52">
        <v>3.1538825489545559</v>
      </c>
      <c r="C52">
        <v>0.72767393830256466</v>
      </c>
      <c r="D52">
        <v>4.3341974790406486</v>
      </c>
      <c r="E52">
        <v>4.5057681962545882E-4</v>
      </c>
      <c r="F52">
        <v>1.618624738340485</v>
      </c>
      <c r="G52">
        <v>4.6891403595686265</v>
      </c>
      <c r="H52">
        <v>1.618624738340485</v>
      </c>
      <c r="I52">
        <v>4.6891403595686265</v>
      </c>
    </row>
    <row r="53" spans="1:9">
      <c r="A53" t="s">
        <v>40</v>
      </c>
      <c r="B53">
        <v>-0.17884978752564706</v>
      </c>
      <c r="C53">
        <v>6.8948008630435584E-2</v>
      </c>
      <c r="D53">
        <v>-2.5939804655460019</v>
      </c>
      <c r="E53">
        <v>1.8914007034209365E-2</v>
      </c>
      <c r="F53">
        <v>-0.32431737019472606</v>
      </c>
      <c r="G53">
        <v>-3.3382204856568093E-2</v>
      </c>
      <c r="H53">
        <v>-0.32431737019472606</v>
      </c>
      <c r="I53">
        <v>-3.3382204856568093E-2</v>
      </c>
    </row>
    <row r="54" spans="1:9" ht="15.75" thickBot="1">
      <c r="A54" s="4" t="s">
        <v>42</v>
      </c>
      <c r="B54" s="4">
        <v>3.4931206108550447E-3</v>
      </c>
      <c r="C54" s="4">
        <v>1.5814626805831316E-3</v>
      </c>
      <c r="D54" s="4">
        <v>2.2087910475174977</v>
      </c>
      <c r="E54" s="4">
        <v>4.1205364765972696E-2</v>
      </c>
      <c r="F54" s="4">
        <v>1.5652601159871866E-4</v>
      </c>
      <c r="G54" s="4">
        <v>6.8297152101113711E-3</v>
      </c>
      <c r="H54" s="4">
        <v>1.5652601159871866E-4</v>
      </c>
      <c r="I54" s="4">
        <v>6.8297152101113711E-3</v>
      </c>
    </row>
    <row r="55" spans="1:9">
      <c r="A55" t="s">
        <v>31</v>
      </c>
    </row>
    <row r="56" spans="1:9" ht="15.75" thickBot="1">
      <c r="B56" s="7" t="s">
        <v>32</v>
      </c>
    </row>
    <row r="57" spans="1:9">
      <c r="A57" s="5" t="s">
        <v>33</v>
      </c>
      <c r="B57" s="5" t="s">
        <v>34</v>
      </c>
      <c r="C57" s="5" t="s">
        <v>21</v>
      </c>
      <c r="D57" s="5" t="s">
        <v>35</v>
      </c>
      <c r="E57" s="5" t="s">
        <v>36</v>
      </c>
      <c r="F57" s="5" t="s">
        <v>37</v>
      </c>
      <c r="G57" s="5" t="s">
        <v>38</v>
      </c>
    </row>
    <row r="58" spans="1:9">
      <c r="A58">
        <v>1</v>
      </c>
      <c r="B58">
        <v>20.428559497160819</v>
      </c>
      <c r="C58">
        <v>-1.1816026191262203</v>
      </c>
      <c r="D58">
        <v>-0.35275832356978143</v>
      </c>
      <c r="E58">
        <f>ABS((B2-B58)/B2)</f>
        <v>6.1391659295226705E-2</v>
      </c>
      <c r="F58">
        <f>ABS(B2-B58)</f>
        <v>1.1816026191262203</v>
      </c>
      <c r="G58">
        <f>POWER(B2-B58,2)</f>
        <v>1.3961847495259436</v>
      </c>
    </row>
    <row r="59" spans="1:9">
      <c r="A59">
        <v>2</v>
      </c>
      <c r="B59">
        <v>19.318309403232725</v>
      </c>
      <c r="C59">
        <v>-2.4398086394575067</v>
      </c>
      <c r="D59">
        <v>-0.72838600012798571</v>
      </c>
      <c r="E59">
        <f t="shared" ref="E59:E77" si="5">ABS((B3-B59)/B3)</f>
        <v>0.14455126516294889</v>
      </c>
      <c r="F59">
        <f t="shared" ref="F59:F77" si="6">ABS(B3-B59)</f>
        <v>2.4398086394575067</v>
      </c>
      <c r="G59">
        <f t="shared" ref="G59:G77" si="7">POWER(B3-B59,2)</f>
        <v>5.9526661971714896</v>
      </c>
    </row>
    <row r="60" spans="1:9">
      <c r="A60">
        <v>3</v>
      </c>
      <c r="B60">
        <v>23.528426699036132</v>
      </c>
      <c r="C60">
        <v>-3.3411899105658165</v>
      </c>
      <c r="D60">
        <v>-0.99748640744470307</v>
      </c>
      <c r="E60">
        <f t="shared" si="5"/>
        <v>0.16551001732312839</v>
      </c>
      <c r="F60">
        <f t="shared" si="6"/>
        <v>3.3411899105658165</v>
      </c>
      <c r="G60">
        <f t="shared" si="7"/>
        <v>11.163550018466809</v>
      </c>
    </row>
    <row r="61" spans="1:9">
      <c r="A61">
        <v>4</v>
      </c>
      <c r="B61">
        <v>18.449245026623405</v>
      </c>
      <c r="C61">
        <v>-6.272456197316771</v>
      </c>
      <c r="D61">
        <v>-1.8725932872987234</v>
      </c>
      <c r="E61">
        <f t="shared" si="5"/>
        <v>0.51511578998729624</v>
      </c>
      <c r="F61">
        <f t="shared" si="6"/>
        <v>6.272456197316771</v>
      </c>
      <c r="G61">
        <f t="shared" si="7"/>
        <v>39.343706747257563</v>
      </c>
    </row>
    <row r="62" spans="1:9">
      <c r="A62">
        <v>5</v>
      </c>
      <c r="B62">
        <v>19.708567206363881</v>
      </c>
      <c r="C62">
        <v>1.711544747564794</v>
      </c>
      <c r="D62">
        <v>0.5109684475074161</v>
      </c>
      <c r="E62">
        <f t="shared" si="5"/>
        <v>7.9903632214717649E-2</v>
      </c>
      <c r="F62">
        <f t="shared" si="6"/>
        <v>1.711544747564794</v>
      </c>
      <c r="G62">
        <f t="shared" si="7"/>
        <v>2.9293854229166345</v>
      </c>
    </row>
    <row r="63" spans="1:9">
      <c r="A63">
        <v>6</v>
      </c>
      <c r="B63">
        <v>20.016867178971566</v>
      </c>
      <c r="C63">
        <v>4.4199313657882584</v>
      </c>
      <c r="D63">
        <v>1.319536326046691</v>
      </c>
      <c r="E63">
        <f t="shared" si="5"/>
        <v>0.18087194841388335</v>
      </c>
      <c r="F63">
        <f t="shared" si="6"/>
        <v>4.4199313657882584</v>
      </c>
      <c r="G63">
        <f t="shared" si="7"/>
        <v>19.535793278278859</v>
      </c>
    </row>
    <row r="64" spans="1:9">
      <c r="A64">
        <v>7</v>
      </c>
      <c r="B64">
        <v>19.318309403232725</v>
      </c>
      <c r="C64">
        <v>-4.8103813377800346</v>
      </c>
      <c r="D64">
        <v>-1.4361021454924368</v>
      </c>
      <c r="E64">
        <f t="shared" si="5"/>
        <v>0.33156914730194015</v>
      </c>
      <c r="F64">
        <f t="shared" si="6"/>
        <v>4.8103813377800346</v>
      </c>
      <c r="G64">
        <f t="shared" si="7"/>
        <v>23.139768614862437</v>
      </c>
    </row>
    <row r="65" spans="1:9">
      <c r="A65">
        <v>8</v>
      </c>
      <c r="B65">
        <v>18.684920286523198</v>
      </c>
      <c r="C65">
        <v>-2.6714239410769416</v>
      </c>
      <c r="D65">
        <v>-0.79753295714201156</v>
      </c>
      <c r="E65">
        <f t="shared" si="5"/>
        <v>0.16682327728114241</v>
      </c>
      <c r="F65">
        <f t="shared" si="6"/>
        <v>2.6714239410769416</v>
      </c>
      <c r="G65">
        <f t="shared" si="7"/>
        <v>7.1365058729590585</v>
      </c>
    </row>
    <row r="66" spans="1:9">
      <c r="A66">
        <v>9</v>
      </c>
      <c r="B66">
        <v>7.9463138156259303</v>
      </c>
      <c r="C66">
        <v>4.0971996900507746</v>
      </c>
      <c r="D66">
        <v>1.2231872802226313</v>
      </c>
      <c r="E66">
        <f t="shared" si="5"/>
        <v>0.34019970070358302</v>
      </c>
      <c r="F66">
        <f t="shared" si="6"/>
        <v>4.0971996900507746</v>
      </c>
      <c r="G66">
        <f t="shared" si="7"/>
        <v>16.787045300152162</v>
      </c>
    </row>
    <row r="67" spans="1:9">
      <c r="A67">
        <v>10</v>
      </c>
      <c r="B67">
        <v>2.9785258820397638</v>
      </c>
      <c r="C67">
        <v>3.8303118541286341</v>
      </c>
      <c r="D67">
        <v>1.1435099808860054</v>
      </c>
      <c r="E67">
        <f t="shared" si="5"/>
        <v>0.56255002726560821</v>
      </c>
      <c r="F67">
        <f t="shared" si="6"/>
        <v>3.8303118541286341</v>
      </c>
      <c r="G67">
        <f t="shared" si="7"/>
        <v>14.671288899878334</v>
      </c>
    </row>
    <row r="68" spans="1:9">
      <c r="A68">
        <v>11</v>
      </c>
      <c r="B68">
        <v>19.318309403232725</v>
      </c>
      <c r="C68">
        <v>1.1552989438969128</v>
      </c>
      <c r="D68">
        <v>0.34490556475948353</v>
      </c>
      <c r="E68">
        <f t="shared" si="5"/>
        <v>5.6428692212376112E-2</v>
      </c>
      <c r="F68">
        <f t="shared" si="6"/>
        <v>1.1552989438969128</v>
      </c>
      <c r="G68">
        <f t="shared" si="7"/>
        <v>1.334715649769322</v>
      </c>
    </row>
    <row r="69" spans="1:9">
      <c r="A69">
        <v>12</v>
      </c>
      <c r="B69">
        <v>19.194434125378976</v>
      </c>
      <c r="C69">
        <v>0.49428254901906854</v>
      </c>
      <c r="D69">
        <v>0.14756423228877366</v>
      </c>
      <c r="E69">
        <f t="shared" si="5"/>
        <v>2.5104863724399171E-2</v>
      </c>
      <c r="F69">
        <f t="shared" si="6"/>
        <v>0.49428254901906854</v>
      </c>
      <c r="G69">
        <f t="shared" si="7"/>
        <v>0.2443152382647879</v>
      </c>
    </row>
    <row r="70" spans="1:9">
      <c r="A70">
        <v>13</v>
      </c>
      <c r="B70">
        <v>18.128333599319014</v>
      </c>
      <c r="C70">
        <v>2.2774480997390327</v>
      </c>
      <c r="D70">
        <v>0.67991451667162095</v>
      </c>
      <c r="E70">
        <f t="shared" si="5"/>
        <v>0.11160798117546079</v>
      </c>
      <c r="F70">
        <f t="shared" si="6"/>
        <v>2.2774480997390327</v>
      </c>
      <c r="G70">
        <f t="shared" si="7"/>
        <v>5.186769847004931</v>
      </c>
    </row>
    <row r="71" spans="1:9">
      <c r="A71">
        <v>14</v>
      </c>
      <c r="B71">
        <v>18.984397198769507</v>
      </c>
      <c r="C71">
        <v>5.9748614350690588</v>
      </c>
      <c r="D71">
        <v>1.7837486725912159</v>
      </c>
      <c r="E71">
        <f t="shared" si="5"/>
        <v>0.23938457158213139</v>
      </c>
      <c r="F71">
        <f t="shared" si="6"/>
        <v>5.9748614350690588</v>
      </c>
      <c r="G71">
        <f t="shared" si="7"/>
        <v>35.698969168275489</v>
      </c>
    </row>
    <row r="72" spans="1:9">
      <c r="A72">
        <v>15</v>
      </c>
      <c r="B72">
        <v>26.243641188756641</v>
      </c>
      <c r="C72">
        <v>-2.3301092972630109</v>
      </c>
      <c r="D72">
        <v>-0.69563610991713432</v>
      </c>
      <c r="E72">
        <f t="shared" si="5"/>
        <v>9.743894410226632E-2</v>
      </c>
      <c r="F72">
        <f t="shared" si="6"/>
        <v>2.3301092972630109</v>
      </c>
      <c r="G72">
        <f t="shared" si="7"/>
        <v>5.4294093371915224</v>
      </c>
    </row>
    <row r="73" spans="1:9">
      <c r="A73">
        <v>16</v>
      </c>
      <c r="B73">
        <v>20.428559497160819</v>
      </c>
      <c r="C73">
        <v>2.2908472467936605</v>
      </c>
      <c r="D73">
        <v>0.68391472839741319</v>
      </c>
      <c r="E73">
        <f t="shared" si="5"/>
        <v>0.10083217720476982</v>
      </c>
      <c r="F73">
        <f t="shared" si="6"/>
        <v>2.2908472467936605</v>
      </c>
      <c r="G73">
        <f t="shared" si="7"/>
        <v>5.2479811081420946</v>
      </c>
    </row>
    <row r="74" spans="1:9">
      <c r="A74">
        <v>17</v>
      </c>
      <c r="B74">
        <v>18.684920286523198</v>
      </c>
      <c r="C74">
        <v>-4.3329568586649714E-3</v>
      </c>
      <c r="D74">
        <v>-1.2935707595952499E-3</v>
      </c>
      <c r="E74">
        <f t="shared" si="5"/>
        <v>2.3194971240461437E-4</v>
      </c>
      <c r="F74">
        <f t="shared" si="6"/>
        <v>4.3329568586649714E-3</v>
      </c>
      <c r="G74">
        <f t="shared" si="7"/>
        <v>1.8774515139051818E-5</v>
      </c>
    </row>
    <row r="75" spans="1:9">
      <c r="A75">
        <v>18</v>
      </c>
      <c r="B75">
        <v>19.48270085567265</v>
      </c>
      <c r="C75">
        <v>-2.2901182154002981</v>
      </c>
      <c r="D75">
        <v>-0.68369708171316457</v>
      </c>
      <c r="E75">
        <f t="shared" si="5"/>
        <v>0.13320385094650444</v>
      </c>
      <c r="F75">
        <f t="shared" si="6"/>
        <v>2.2901182154002981</v>
      </c>
      <c r="G75">
        <f t="shared" si="7"/>
        <v>5.2446414405082464</v>
      </c>
      <c r="H75" s="14" t="s">
        <v>36</v>
      </c>
      <c r="I75" s="15">
        <f>E78/$B$42</f>
        <v>0.17427433808112022</v>
      </c>
    </row>
    <row r="76" spans="1:9">
      <c r="A76">
        <v>19</v>
      </c>
      <c r="B76">
        <v>23.528426699036132</v>
      </c>
      <c r="C76">
        <v>4.8943597378665586</v>
      </c>
      <c r="D76">
        <v>1.4611732473595782</v>
      </c>
      <c r="E76">
        <f t="shared" si="5"/>
        <v>0.17219844890056143</v>
      </c>
      <c r="F76">
        <f t="shared" si="6"/>
        <v>4.8943597378665586</v>
      </c>
      <c r="G76">
        <f t="shared" si="7"/>
        <v>23.954757243649208</v>
      </c>
      <c r="H76" s="13" t="s">
        <v>39</v>
      </c>
      <c r="I76">
        <f>F78/$B$42</f>
        <v>2.825079560284439</v>
      </c>
    </row>
    <row r="77" spans="1:9" ht="15.75" thickBot="1">
      <c r="A77" s="4">
        <v>20</v>
      </c>
      <c r="B77" s="4">
        <v>24.7714616001102</v>
      </c>
      <c r="C77" s="4">
        <v>-1.408242092676204E-2</v>
      </c>
      <c r="D77" s="4">
        <v>-4.2041978559611923E-3</v>
      </c>
      <c r="E77" s="4">
        <f t="shared" si="5"/>
        <v>5.6881711205533647E-4</v>
      </c>
      <c r="F77" s="4">
        <f t="shared" si="6"/>
        <v>1.408242092676204E-2</v>
      </c>
      <c r="G77" s="4">
        <f t="shared" si="7"/>
        <v>1.9831457915850544E-4</v>
      </c>
      <c r="H77" s="16" t="s">
        <v>38</v>
      </c>
      <c r="I77" s="4">
        <f>G78/$B$42</f>
        <v>11.219883561168457</v>
      </c>
    </row>
    <row r="78" spans="1:9">
      <c r="E78">
        <f>SUM(E58:E77)</f>
        <v>3.4854867616224046</v>
      </c>
      <c r="F78">
        <f t="shared" ref="F78:G78" si="8">SUM(F58:F77)</f>
        <v>56.501591205688783</v>
      </c>
      <c r="G78">
        <f t="shared" si="8"/>
        <v>224.39767122336914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EC7C-E1B7-449A-8EDC-6825A74A5865}">
  <dimension ref="A1:I78"/>
  <sheetViews>
    <sheetView tabSelected="1" topLeftCell="A54" workbookViewId="0">
      <selection activeCell="B85" sqref="B85"/>
    </sheetView>
  </sheetViews>
  <sheetFormatPr defaultColWidth="11.42578125" defaultRowHeight="1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</cols>
  <sheetData>
    <row r="1" spans="1:6">
      <c r="A1" s="10" t="s">
        <v>4</v>
      </c>
      <c r="B1" s="10" t="s">
        <v>2</v>
      </c>
      <c r="C1" s="10" t="s">
        <v>3</v>
      </c>
      <c r="D1" s="10" t="s">
        <v>40</v>
      </c>
      <c r="E1" s="10" t="s">
        <v>42</v>
      </c>
      <c r="F1" s="10" t="s">
        <v>44</v>
      </c>
    </row>
    <row r="2" spans="1:6">
      <c r="A2" s="1">
        <v>1</v>
      </c>
      <c r="B2" s="2">
        <v>19.246956878034599</v>
      </c>
      <c r="C2" s="1">
        <v>23</v>
      </c>
      <c r="D2" s="3">
        <f>C2^2</f>
        <v>529</v>
      </c>
      <c r="E2" s="1">
        <f>C2^3</f>
        <v>12167</v>
      </c>
      <c r="F2" s="1">
        <f>C2^4</f>
        <v>279841</v>
      </c>
    </row>
    <row r="3" spans="1:6">
      <c r="A3" s="1">
        <v>2</v>
      </c>
      <c r="B3" s="2">
        <v>16.878500763775218</v>
      </c>
      <c r="C3" s="1">
        <v>19</v>
      </c>
      <c r="D3" s="3">
        <f t="shared" ref="D3:D21" si="0">C3^2</f>
        <v>361</v>
      </c>
      <c r="E3" s="1">
        <f t="shared" ref="E3:E21" si="1">C3^3</f>
        <v>6859</v>
      </c>
      <c r="F3" s="1">
        <f t="shared" ref="F3:F21" si="2">C3^4</f>
        <v>130321</v>
      </c>
    </row>
    <row r="4" spans="1:6">
      <c r="A4" s="1">
        <v>3</v>
      </c>
      <c r="B4" s="2">
        <v>20.187236788470315</v>
      </c>
      <c r="C4" s="1">
        <v>27</v>
      </c>
      <c r="D4" s="3">
        <f t="shared" si="0"/>
        <v>729</v>
      </c>
      <c r="E4" s="1">
        <f t="shared" si="1"/>
        <v>19683</v>
      </c>
      <c r="F4" s="1">
        <f t="shared" si="2"/>
        <v>531441</v>
      </c>
    </row>
    <row r="5" spans="1:6">
      <c r="A5" s="1">
        <v>4</v>
      </c>
      <c r="B5" s="2">
        <v>12.176788829306634</v>
      </c>
      <c r="C5" s="1">
        <v>13</v>
      </c>
      <c r="D5" s="3">
        <f t="shared" si="0"/>
        <v>169</v>
      </c>
      <c r="E5" s="1">
        <f t="shared" si="1"/>
        <v>2197</v>
      </c>
      <c r="F5" s="1">
        <f t="shared" si="2"/>
        <v>28561</v>
      </c>
    </row>
    <row r="6" spans="1:6">
      <c r="A6" s="1">
        <v>5</v>
      </c>
      <c r="B6" s="2">
        <v>21.420111953928675</v>
      </c>
      <c r="C6" s="1">
        <v>21</v>
      </c>
      <c r="D6" s="3">
        <f t="shared" si="0"/>
        <v>441</v>
      </c>
      <c r="E6" s="1">
        <f t="shared" si="1"/>
        <v>9261</v>
      </c>
      <c r="F6" s="1">
        <f t="shared" si="2"/>
        <v>194481</v>
      </c>
    </row>
    <row r="7" spans="1:6">
      <c r="A7" s="1">
        <v>6</v>
      </c>
      <c r="B7" s="2">
        <v>24.436798544759824</v>
      </c>
      <c r="C7" s="1">
        <v>22</v>
      </c>
      <c r="D7" s="3">
        <f t="shared" si="0"/>
        <v>484</v>
      </c>
      <c r="E7" s="1">
        <f t="shared" si="1"/>
        <v>10648</v>
      </c>
      <c r="F7" s="1">
        <f t="shared" si="2"/>
        <v>234256</v>
      </c>
    </row>
    <row r="8" spans="1:6">
      <c r="A8" s="1">
        <v>7</v>
      </c>
      <c r="B8" s="2">
        <v>14.50792806545269</v>
      </c>
      <c r="C8" s="1">
        <v>19</v>
      </c>
      <c r="D8" s="3">
        <f t="shared" si="0"/>
        <v>361</v>
      </c>
      <c r="E8" s="1">
        <f t="shared" si="1"/>
        <v>6859</v>
      </c>
      <c r="F8" s="1">
        <f t="shared" si="2"/>
        <v>130321</v>
      </c>
    </row>
    <row r="9" spans="1:6">
      <c r="A9" s="1">
        <v>8</v>
      </c>
      <c r="B9" s="2">
        <v>16.013496345446256</v>
      </c>
      <c r="C9" s="1">
        <v>14</v>
      </c>
      <c r="D9" s="3">
        <f t="shared" si="0"/>
        <v>196</v>
      </c>
      <c r="E9" s="1">
        <f t="shared" si="1"/>
        <v>2744</v>
      </c>
      <c r="F9" s="1">
        <f t="shared" si="2"/>
        <v>38416</v>
      </c>
    </row>
    <row r="10" spans="1:6">
      <c r="A10" s="1">
        <v>9</v>
      </c>
      <c r="B10" s="2">
        <v>12.043513505676705</v>
      </c>
      <c r="C10" s="1">
        <v>3</v>
      </c>
      <c r="D10" s="3">
        <f t="shared" si="0"/>
        <v>9</v>
      </c>
      <c r="E10" s="1">
        <f t="shared" si="1"/>
        <v>27</v>
      </c>
      <c r="F10" s="1">
        <f t="shared" si="2"/>
        <v>81</v>
      </c>
    </row>
    <row r="11" spans="1:6">
      <c r="A11" s="1">
        <v>10</v>
      </c>
      <c r="B11" s="2">
        <v>6.8088377361683978</v>
      </c>
      <c r="C11" s="1">
        <v>1</v>
      </c>
      <c r="D11" s="3">
        <f t="shared" si="0"/>
        <v>1</v>
      </c>
      <c r="E11" s="1">
        <f t="shared" si="1"/>
        <v>1</v>
      </c>
      <c r="F11" s="1">
        <f t="shared" si="2"/>
        <v>1</v>
      </c>
    </row>
    <row r="12" spans="1:6">
      <c r="A12" s="1">
        <v>11</v>
      </c>
      <c r="B12" s="2">
        <v>20.473608347129638</v>
      </c>
      <c r="C12" s="1">
        <v>19</v>
      </c>
      <c r="D12" s="3">
        <f t="shared" si="0"/>
        <v>361</v>
      </c>
      <c r="E12" s="1">
        <f t="shared" si="1"/>
        <v>6859</v>
      </c>
      <c r="F12" s="1">
        <f t="shared" si="2"/>
        <v>130321</v>
      </c>
    </row>
    <row r="13" spans="1:6">
      <c r="A13" s="1">
        <v>12</v>
      </c>
      <c r="B13" s="2">
        <v>19.688716674398044</v>
      </c>
      <c r="C13" s="1">
        <v>18</v>
      </c>
      <c r="D13" s="3">
        <f t="shared" si="0"/>
        <v>324</v>
      </c>
      <c r="E13" s="1">
        <f t="shared" si="1"/>
        <v>5832</v>
      </c>
      <c r="F13" s="1">
        <f t="shared" si="2"/>
        <v>104976</v>
      </c>
    </row>
    <row r="14" spans="1:6">
      <c r="A14" s="1">
        <v>13</v>
      </c>
      <c r="B14" s="2">
        <v>20.405781699058046</v>
      </c>
      <c r="C14" s="1">
        <v>12</v>
      </c>
      <c r="D14" s="3">
        <f t="shared" si="0"/>
        <v>144</v>
      </c>
      <c r="E14" s="1">
        <f t="shared" si="1"/>
        <v>1728</v>
      </c>
      <c r="F14" s="1">
        <f t="shared" si="2"/>
        <v>20736</v>
      </c>
    </row>
    <row r="15" spans="1:6">
      <c r="A15" s="1">
        <v>14</v>
      </c>
      <c r="B15" s="2">
        <v>24.959258633838566</v>
      </c>
      <c r="C15" s="1">
        <v>16</v>
      </c>
      <c r="D15" s="3">
        <f t="shared" si="0"/>
        <v>256</v>
      </c>
      <c r="E15" s="1">
        <f t="shared" si="1"/>
        <v>4096</v>
      </c>
      <c r="F15" s="1">
        <f t="shared" si="2"/>
        <v>65536</v>
      </c>
    </row>
    <row r="16" spans="1:6">
      <c r="A16" s="1">
        <v>15</v>
      </c>
      <c r="B16" s="2">
        <v>23.91353189149363</v>
      </c>
      <c r="C16" s="1">
        <v>29</v>
      </c>
      <c r="D16" s="3">
        <f t="shared" si="0"/>
        <v>841</v>
      </c>
      <c r="E16" s="1">
        <f t="shared" si="1"/>
        <v>24389</v>
      </c>
      <c r="F16" s="1">
        <f t="shared" si="2"/>
        <v>707281</v>
      </c>
    </row>
    <row r="17" spans="1:7">
      <c r="A17" s="1">
        <v>16</v>
      </c>
      <c r="B17" s="2">
        <v>22.71940674395448</v>
      </c>
      <c r="C17" s="1">
        <v>23</v>
      </c>
      <c r="D17" s="3">
        <f t="shared" si="0"/>
        <v>529</v>
      </c>
      <c r="E17" s="1">
        <f t="shared" si="1"/>
        <v>12167</v>
      </c>
      <c r="F17" s="1">
        <f t="shared" si="2"/>
        <v>279841</v>
      </c>
    </row>
    <row r="18" spans="1:7">
      <c r="A18" s="1">
        <v>17</v>
      </c>
      <c r="B18" s="2">
        <v>18.680587329664533</v>
      </c>
      <c r="C18" s="1">
        <v>14</v>
      </c>
      <c r="D18" s="3">
        <f t="shared" si="0"/>
        <v>196</v>
      </c>
      <c r="E18" s="1">
        <f t="shared" si="1"/>
        <v>2744</v>
      </c>
      <c r="F18" s="1">
        <f t="shared" si="2"/>
        <v>38416</v>
      </c>
    </row>
    <row r="19" spans="1:7">
      <c r="A19" s="1">
        <v>18</v>
      </c>
      <c r="B19" s="2">
        <v>17.192582640272352</v>
      </c>
      <c r="C19" s="1">
        <v>20</v>
      </c>
      <c r="D19" s="3">
        <f t="shared" si="0"/>
        <v>400</v>
      </c>
      <c r="E19" s="1">
        <f t="shared" si="1"/>
        <v>8000</v>
      </c>
      <c r="F19" s="1">
        <f t="shared" si="2"/>
        <v>160000</v>
      </c>
    </row>
    <row r="20" spans="1:7">
      <c r="A20" s="1">
        <v>19</v>
      </c>
      <c r="B20" s="2">
        <v>28.42278643690269</v>
      </c>
      <c r="C20" s="1">
        <v>27</v>
      </c>
      <c r="D20" s="3">
        <f t="shared" si="0"/>
        <v>729</v>
      </c>
      <c r="E20" s="1">
        <f t="shared" si="1"/>
        <v>19683</v>
      </c>
      <c r="F20" s="1">
        <f t="shared" si="2"/>
        <v>531441</v>
      </c>
    </row>
    <row r="21" spans="1:7">
      <c r="A21" s="1">
        <v>20</v>
      </c>
      <c r="B21" s="2">
        <v>24.757379179183438</v>
      </c>
      <c r="C21" s="1">
        <v>28</v>
      </c>
      <c r="D21" s="3">
        <f t="shared" si="0"/>
        <v>784</v>
      </c>
      <c r="E21" s="1">
        <f t="shared" si="1"/>
        <v>21952</v>
      </c>
      <c r="F21" s="1">
        <f t="shared" si="2"/>
        <v>614656</v>
      </c>
    </row>
    <row r="22" spans="1:7">
      <c r="A22" s="10" t="s">
        <v>5</v>
      </c>
      <c r="B22" s="10" t="s">
        <v>2</v>
      </c>
      <c r="C22" s="10" t="s">
        <v>3</v>
      </c>
      <c r="D22" s="10" t="s">
        <v>40</v>
      </c>
      <c r="E22" s="10" t="s">
        <v>42</v>
      </c>
      <c r="F22" s="10" t="s">
        <v>44</v>
      </c>
      <c r="G22" s="10" t="s">
        <v>6</v>
      </c>
    </row>
    <row r="23" spans="1:7">
      <c r="A23" s="1">
        <v>21</v>
      </c>
      <c r="B23" s="2">
        <v>9.5441021212769641</v>
      </c>
      <c r="C23" s="1">
        <v>0</v>
      </c>
      <c r="D23" s="1">
        <f>C23^2</f>
        <v>0</v>
      </c>
      <c r="E23">
        <f>C23^3</f>
        <v>0</v>
      </c>
      <c r="F23">
        <f>C23^4</f>
        <v>0</v>
      </c>
      <c r="G23" s="1">
        <f>$B$52*C23+$B$53*D23+$B$54*E23+$B$55*F23</f>
        <v>0</v>
      </c>
    </row>
    <row r="24" spans="1:7">
      <c r="A24" s="1">
        <v>22</v>
      </c>
      <c r="B24" s="2">
        <v>24.230330017455429</v>
      </c>
      <c r="C24" s="1">
        <v>20</v>
      </c>
      <c r="D24" s="1">
        <f t="shared" ref="D24:D32" si="3">C24^2</f>
        <v>400</v>
      </c>
      <c r="E24">
        <f t="shared" ref="E24:E32" si="4">C24^3</f>
        <v>8000</v>
      </c>
      <c r="F24">
        <f t="shared" ref="F24:F32" si="5">C24^4</f>
        <v>160000</v>
      </c>
      <c r="G24" s="1">
        <f t="shared" ref="G24:G32" si="6">$B$52*C24+$B$53*D24+$B$54*E24+$B$55*F24</f>
        <v>19.532709519056539</v>
      </c>
    </row>
    <row r="25" spans="1:7">
      <c r="A25" s="1">
        <v>23</v>
      </c>
      <c r="B25" s="2">
        <v>26.417825873141894</v>
      </c>
      <c r="C25" s="1">
        <v>24</v>
      </c>
      <c r="D25" s="1">
        <f t="shared" si="3"/>
        <v>576</v>
      </c>
      <c r="E25">
        <f t="shared" si="4"/>
        <v>13824</v>
      </c>
      <c r="F25">
        <f t="shared" si="5"/>
        <v>331776</v>
      </c>
      <c r="G25" s="1">
        <f t="shared" si="6"/>
        <v>22.720989470423689</v>
      </c>
    </row>
    <row r="26" spans="1:7">
      <c r="A26" s="1">
        <v>24</v>
      </c>
      <c r="B26" s="2">
        <v>23.066723054240605</v>
      </c>
      <c r="C26" s="1">
        <v>23</v>
      </c>
      <c r="D26" s="1">
        <f t="shared" si="3"/>
        <v>529</v>
      </c>
      <c r="E26">
        <f t="shared" si="4"/>
        <v>12167</v>
      </c>
      <c r="F26">
        <f t="shared" si="5"/>
        <v>279841</v>
      </c>
      <c r="G26" s="1">
        <f t="shared" si="6"/>
        <v>21.907382844116356</v>
      </c>
    </row>
    <row r="27" spans="1:7">
      <c r="A27" s="1">
        <v>25</v>
      </c>
      <c r="B27" s="2">
        <v>13.14500519549474</v>
      </c>
      <c r="C27" s="1">
        <v>8</v>
      </c>
      <c r="D27" s="1">
        <f t="shared" si="3"/>
        <v>64</v>
      </c>
      <c r="E27">
        <f t="shared" si="4"/>
        <v>512</v>
      </c>
      <c r="F27">
        <f t="shared" si="5"/>
        <v>4096</v>
      </c>
      <c r="G27" s="1">
        <f t="shared" si="6"/>
        <v>18.471304991096304</v>
      </c>
    </row>
    <row r="28" spans="1:7">
      <c r="A28" s="1">
        <v>26</v>
      </c>
      <c r="B28" s="2">
        <v>24.385155608434797</v>
      </c>
      <c r="C28" s="1">
        <v>24</v>
      </c>
      <c r="D28" s="1">
        <f t="shared" si="3"/>
        <v>576</v>
      </c>
      <c r="E28">
        <f t="shared" si="4"/>
        <v>13824</v>
      </c>
      <c r="F28">
        <f t="shared" si="5"/>
        <v>331776</v>
      </c>
      <c r="G28" s="1">
        <f t="shared" si="6"/>
        <v>22.720989470423689</v>
      </c>
    </row>
    <row r="29" spans="1:7">
      <c r="A29" s="1">
        <v>27</v>
      </c>
      <c r="B29" s="2">
        <v>12.934102145936528</v>
      </c>
      <c r="C29" s="1">
        <v>10</v>
      </c>
      <c r="D29" s="1">
        <f t="shared" si="3"/>
        <v>100</v>
      </c>
      <c r="E29">
        <f t="shared" si="4"/>
        <v>1000</v>
      </c>
      <c r="F29">
        <f t="shared" si="5"/>
        <v>10000</v>
      </c>
      <c r="G29" s="1">
        <f t="shared" si="6"/>
        <v>18.471881239434346</v>
      </c>
    </row>
    <row r="30" spans="1:7">
      <c r="A30" s="1">
        <v>28</v>
      </c>
      <c r="B30" s="2">
        <v>14.002468837343901</v>
      </c>
      <c r="C30" s="1">
        <v>4</v>
      </c>
      <c r="D30" s="1">
        <f t="shared" si="3"/>
        <v>16</v>
      </c>
      <c r="E30">
        <f t="shared" si="4"/>
        <v>64</v>
      </c>
      <c r="F30">
        <f t="shared" si="5"/>
        <v>256</v>
      </c>
      <c r="G30" s="1">
        <f t="shared" si="6"/>
        <v>14.684722295841874</v>
      </c>
    </row>
    <row r="31" spans="1:7">
      <c r="A31" s="1">
        <v>29</v>
      </c>
      <c r="B31" s="2">
        <v>26.599046765160864</v>
      </c>
      <c r="C31" s="1">
        <v>29</v>
      </c>
      <c r="D31" s="1">
        <f t="shared" si="3"/>
        <v>841</v>
      </c>
      <c r="E31">
        <f t="shared" si="4"/>
        <v>24389</v>
      </c>
      <c r="F31">
        <f t="shared" si="5"/>
        <v>707281</v>
      </c>
      <c r="G31" s="1">
        <f t="shared" si="6"/>
        <v>24.02380525637227</v>
      </c>
    </row>
    <row r="32" spans="1:7">
      <c r="A32" s="1">
        <v>30</v>
      </c>
      <c r="B32" s="2">
        <v>11.910386882662031</v>
      </c>
      <c r="C32" s="1">
        <v>10</v>
      </c>
      <c r="D32" s="1">
        <f t="shared" si="3"/>
        <v>100</v>
      </c>
      <c r="E32">
        <f t="shared" si="4"/>
        <v>1000</v>
      </c>
      <c r="F32">
        <f t="shared" si="5"/>
        <v>10000</v>
      </c>
      <c r="G32" s="1">
        <f t="shared" si="6"/>
        <v>18.471881239434346</v>
      </c>
    </row>
    <row r="35" spans="1:6">
      <c r="A35" s="8" t="s">
        <v>45</v>
      </c>
    </row>
    <row r="36" spans="1:6" ht="15.75" thickBot="1"/>
    <row r="37" spans="1:6">
      <c r="A37" s="6" t="s">
        <v>8</v>
      </c>
      <c r="B37" s="6"/>
    </row>
    <row r="38" spans="1:6">
      <c r="A38" t="s">
        <v>9</v>
      </c>
      <c r="B38">
        <v>0.98836434330028666</v>
      </c>
    </row>
    <row r="39" spans="1:6">
      <c r="A39" t="s">
        <v>10</v>
      </c>
      <c r="B39">
        <v>0.9768640751074068</v>
      </c>
    </row>
    <row r="40" spans="1:6">
      <c r="A40" t="s">
        <v>11</v>
      </c>
      <c r="B40">
        <v>0.91002608919004557</v>
      </c>
    </row>
    <row r="41" spans="1:6">
      <c r="A41" t="s">
        <v>12</v>
      </c>
      <c r="B41">
        <v>3.3851816147363865</v>
      </c>
    </row>
    <row r="42" spans="1:6" ht="15.75" thickBot="1">
      <c r="A42" s="4" t="s">
        <v>13</v>
      </c>
      <c r="B42" s="4">
        <v>20</v>
      </c>
    </row>
    <row r="44" spans="1:6" ht="15.75" thickBot="1">
      <c r="A44" t="s">
        <v>14</v>
      </c>
    </row>
    <row r="45" spans="1:6">
      <c r="A45" s="5"/>
      <c r="B45" s="5" t="s">
        <v>15</v>
      </c>
      <c r="C45" s="5" t="s">
        <v>16</v>
      </c>
      <c r="D45" s="5" t="s">
        <v>17</v>
      </c>
      <c r="E45" s="5" t="s">
        <v>18</v>
      </c>
      <c r="F45" s="5" t="s">
        <v>19</v>
      </c>
    </row>
    <row r="46" spans="1:6">
      <c r="A46" t="s">
        <v>20</v>
      </c>
      <c r="B46">
        <v>4</v>
      </c>
      <c r="C46">
        <v>7741.6084546248876</v>
      </c>
      <c r="D46">
        <v>1935.4021136562219</v>
      </c>
      <c r="E46">
        <v>168.89129432126435</v>
      </c>
      <c r="F46">
        <v>2.803263167058691E-12</v>
      </c>
    </row>
    <row r="47" spans="1:6">
      <c r="A47" t="s">
        <v>21</v>
      </c>
      <c r="B47">
        <v>16</v>
      </c>
      <c r="C47">
        <v>183.35127303598799</v>
      </c>
      <c r="D47">
        <v>11.459454564749249</v>
      </c>
    </row>
    <row r="48" spans="1:6" ht="15.75" thickBot="1">
      <c r="A48" s="4" t="s">
        <v>22</v>
      </c>
      <c r="B48" s="4">
        <v>20</v>
      </c>
      <c r="C48" s="4">
        <v>7924.9597276608756</v>
      </c>
      <c r="D48" s="4"/>
      <c r="E48" s="4"/>
      <c r="F48" s="4"/>
    </row>
    <row r="49" spans="1:9" ht="15.75" thickBot="1"/>
    <row r="50" spans="1:9">
      <c r="A50" s="5"/>
      <c r="B50" s="5" t="s">
        <v>23</v>
      </c>
      <c r="C50" s="5" t="s">
        <v>12</v>
      </c>
      <c r="D50" s="5" t="s">
        <v>24</v>
      </c>
      <c r="E50" s="5" t="s">
        <v>25</v>
      </c>
      <c r="F50" s="5" t="s">
        <v>26</v>
      </c>
      <c r="G50" s="5" t="s">
        <v>27</v>
      </c>
      <c r="H50" s="5" t="s">
        <v>28</v>
      </c>
      <c r="I50" s="5" t="s">
        <v>29</v>
      </c>
    </row>
    <row r="51" spans="1:9">
      <c r="A51" t="s">
        <v>30</v>
      </c>
      <c r="B51">
        <v>0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</row>
    <row r="52" spans="1:9">
      <c r="A52" t="s">
        <v>3</v>
      </c>
      <c r="B52">
        <v>5.7445404408161433</v>
      </c>
      <c r="C52">
        <v>1.5275575226655744</v>
      </c>
      <c r="D52">
        <v>3.7606049890625206</v>
      </c>
      <c r="E52">
        <v>1.70907062448165E-3</v>
      </c>
      <c r="F52">
        <v>2.5062631536520996</v>
      </c>
      <c r="G52">
        <v>8.9828177279801871</v>
      </c>
      <c r="H52">
        <v>2.5062631536520996</v>
      </c>
      <c r="I52">
        <v>8.9828177279801871</v>
      </c>
    </row>
    <row r="53" spans="1:9">
      <c r="A53" t="s">
        <v>40</v>
      </c>
      <c r="B53">
        <v>-0.61982676713176077</v>
      </c>
      <c r="C53">
        <v>0.24169638891123302</v>
      </c>
      <c r="D53">
        <v>-2.5644850133007258</v>
      </c>
      <c r="E53">
        <v>2.0785118344299504E-2</v>
      </c>
      <c r="F53">
        <v>-1.1322002227873251</v>
      </c>
      <c r="G53">
        <v>-0.10745331147619652</v>
      </c>
      <c r="H53">
        <v>-1.1322002227873251</v>
      </c>
      <c r="I53">
        <v>-0.10745331147619652</v>
      </c>
    </row>
    <row r="54" spans="1:9">
      <c r="A54" t="s">
        <v>42</v>
      </c>
      <c r="B54">
        <v>2.694673114446822E-2</v>
      </c>
      <c r="C54">
        <v>1.2479661226856517E-2</v>
      </c>
      <c r="D54">
        <v>2.159251814182122</v>
      </c>
      <c r="E54">
        <v>4.6358594490613032E-2</v>
      </c>
      <c r="F54">
        <v>4.9103117716906008E-4</v>
      </c>
      <c r="G54">
        <v>5.340243111176738E-2</v>
      </c>
      <c r="H54">
        <v>4.9103117716906008E-4</v>
      </c>
      <c r="I54">
        <v>5.340243111176738E-2</v>
      </c>
    </row>
    <row r="55" spans="1:9" ht="15.75" thickBot="1">
      <c r="A55" s="4" t="s">
        <v>44</v>
      </c>
      <c r="B55" s="4">
        <v>-3.937577600019237E-4</v>
      </c>
      <c r="C55" s="4">
        <v>2.0805280353507438E-4</v>
      </c>
      <c r="D55" s="4">
        <v>-1.8925856960900911</v>
      </c>
      <c r="E55" s="4">
        <v>7.6648678858155253E-2</v>
      </c>
      <c r="F55" s="4">
        <v>-8.3481000073376663E-4</v>
      </c>
      <c r="G55" s="4">
        <v>4.7294480729919168E-5</v>
      </c>
      <c r="H55" s="4">
        <v>-8.3481000073376663E-4</v>
      </c>
      <c r="I55" s="4">
        <v>4.7294480729919168E-5</v>
      </c>
    </row>
    <row r="56" spans="1:9" ht="15.75" thickBot="1">
      <c r="B56" s="7" t="s">
        <v>32</v>
      </c>
    </row>
    <row r="57" spans="1:9">
      <c r="A57" s="5" t="s">
        <v>33</v>
      </c>
      <c r="B57" s="5" t="s">
        <v>34</v>
      </c>
      <c r="C57" s="5" t="s">
        <v>21</v>
      </c>
      <c r="D57" s="5" t="s">
        <v>35</v>
      </c>
      <c r="E57" s="5" t="s">
        <v>36</v>
      </c>
      <c r="F57" s="5" t="s">
        <v>37</v>
      </c>
      <c r="G57" s="5" t="s">
        <v>38</v>
      </c>
    </row>
    <row r="58" spans="1:9">
      <c r="A58">
        <v>1</v>
      </c>
      <c r="B58">
        <v>21.907382844116356</v>
      </c>
      <c r="C58">
        <v>-2.6604259660817569</v>
      </c>
      <c r="D58">
        <v>-0.87866678753181537</v>
      </c>
      <c r="E58">
        <f>ABS((B2-B58)/B2)</f>
        <v>0.13822579761260556</v>
      </c>
      <c r="F58">
        <f>ABS(B2-B58)</f>
        <v>2.6604259660817569</v>
      </c>
      <c r="G58">
        <f>POWER(B2-B58,2)</f>
        <v>7.0778663210020492</v>
      </c>
    </row>
    <row r="59" spans="1:9">
      <c r="A59">
        <v>2</v>
      </c>
      <c r="B59">
        <v>18.901529319637895</v>
      </c>
      <c r="C59">
        <v>-2.0230285558626768</v>
      </c>
      <c r="D59">
        <v>-0.66815165124965559</v>
      </c>
      <c r="E59">
        <f t="shared" ref="E59:E77" si="7">ABS((B3-B59)/B3)</f>
        <v>0.11985830875479876</v>
      </c>
      <c r="F59">
        <f t="shared" ref="F59:F77" si="8">ABS(B3-B59)</f>
        <v>2.0230285558626768</v>
      </c>
      <c r="G59">
        <f t="shared" ref="G59:G77" si="9">POWER(B3-B59,2)</f>
        <v>4.0926445378358274</v>
      </c>
    </row>
    <row r="60" spans="1:9">
      <c r="A60">
        <v>3</v>
      </c>
      <c r="B60">
        <v>24.382370046367981</v>
      </c>
      <c r="C60">
        <v>-4.1951332578976661</v>
      </c>
      <c r="D60">
        <v>-1.3855391241778099</v>
      </c>
      <c r="E60">
        <f t="shared" si="7"/>
        <v>0.20781116810863701</v>
      </c>
      <c r="F60">
        <f t="shared" si="8"/>
        <v>4.1951332578976661</v>
      </c>
      <c r="G60">
        <f t="shared" si="9"/>
        <v>17.599143051519086</v>
      </c>
    </row>
    <row r="61" spans="1:9">
      <c r="A61">
        <v>4</v>
      </c>
      <c r="B61">
        <v>17.884155026324034</v>
      </c>
      <c r="C61">
        <v>-5.7073661970174001</v>
      </c>
      <c r="D61">
        <v>-1.8849887895910133</v>
      </c>
      <c r="E61">
        <f t="shared" si="7"/>
        <v>0.46870864535986101</v>
      </c>
      <c r="F61">
        <f t="shared" si="8"/>
        <v>5.7073661970174001</v>
      </c>
      <c r="G61">
        <f t="shared" si="9"/>
        <v>32.57402890685686</v>
      </c>
    </row>
    <row r="62" spans="1:9">
      <c r="A62">
        <v>5</v>
      </c>
      <c r="B62">
        <v>20.26701915801857</v>
      </c>
      <c r="C62">
        <v>1.1530927959101049</v>
      </c>
      <c r="D62">
        <v>0.38083538336555062</v>
      </c>
      <c r="E62">
        <f t="shared" si="7"/>
        <v>5.3832248794508077E-2</v>
      </c>
      <c r="F62">
        <f t="shared" si="8"/>
        <v>1.1530927959101049</v>
      </c>
      <c r="G62">
        <f t="shared" si="9"/>
        <v>1.329622995979783</v>
      </c>
    </row>
    <row r="63" spans="1:9">
      <c r="A63">
        <v>6</v>
      </c>
      <c r="B63">
        <v>21.072409805469931</v>
      </c>
      <c r="C63">
        <v>3.3643887392898932</v>
      </c>
      <c r="D63">
        <v>1.1111666640037672</v>
      </c>
      <c r="E63">
        <f t="shared" si="7"/>
        <v>0.13767714838453524</v>
      </c>
      <c r="F63">
        <f t="shared" si="8"/>
        <v>3.3643887392898932</v>
      </c>
      <c r="G63">
        <f t="shared" si="9"/>
        <v>11.319111589060638</v>
      </c>
    </row>
    <row r="64" spans="1:9">
      <c r="A64">
        <v>7</v>
      </c>
      <c r="B64">
        <v>18.901529319637895</v>
      </c>
      <c r="C64">
        <v>-4.3936012541852048</v>
      </c>
      <c r="D64">
        <v>-1.4510877389294106</v>
      </c>
      <c r="E64">
        <f t="shared" si="7"/>
        <v>0.30284140053379233</v>
      </c>
      <c r="F64">
        <f t="shared" si="8"/>
        <v>4.3936012541852048</v>
      </c>
      <c r="G64">
        <f t="shared" si="9"/>
        <v>19.303731980777805</v>
      </c>
    </row>
    <row r="65" spans="1:9">
      <c r="A65">
        <v>8</v>
      </c>
      <c r="B65">
        <v>17.752751965787787</v>
      </c>
      <c r="C65">
        <v>-1.739255620341531</v>
      </c>
      <c r="D65">
        <v>-0.57442912078959329</v>
      </c>
      <c r="E65">
        <f t="shared" si="7"/>
        <v>0.10861185982261279</v>
      </c>
      <c r="F65">
        <f t="shared" si="8"/>
        <v>1.739255620341531</v>
      </c>
      <c r="G65">
        <f t="shared" si="9"/>
        <v>3.0250101128896039</v>
      </c>
    </row>
    <row r="66" spans="1:9">
      <c r="A66">
        <v>9</v>
      </c>
      <c r="B66">
        <v>12.350847780603068</v>
      </c>
      <c r="C66">
        <v>-0.30733427492636345</v>
      </c>
      <c r="D66">
        <v>-0.10150420402251813</v>
      </c>
      <c r="E66">
        <f t="shared" si="7"/>
        <v>2.5518655729617572E-2</v>
      </c>
      <c r="F66">
        <f t="shared" si="8"/>
        <v>0.30733427492636345</v>
      </c>
      <c r="G66">
        <f t="shared" si="9"/>
        <v>9.4454356544513549E-2</v>
      </c>
    </row>
    <row r="67" spans="1:9">
      <c r="A67">
        <v>10</v>
      </c>
      <c r="B67">
        <v>5.1512666470688488</v>
      </c>
      <c r="C67">
        <v>1.657571089099549</v>
      </c>
      <c r="D67">
        <v>0.54745092798419759</v>
      </c>
      <c r="E67">
        <f t="shared" si="7"/>
        <v>0.24344405805040226</v>
      </c>
      <c r="F67">
        <f t="shared" si="8"/>
        <v>1.657571089099549</v>
      </c>
      <c r="G67">
        <f t="shared" si="9"/>
        <v>2.7475419154186649</v>
      </c>
    </row>
    <row r="68" spans="1:9">
      <c r="A68">
        <v>11</v>
      </c>
      <c r="B68">
        <v>18.901529319637895</v>
      </c>
      <c r="C68">
        <v>1.5720790274917427</v>
      </c>
      <c r="D68">
        <v>0.51921521081329747</v>
      </c>
      <c r="E68">
        <f t="shared" si="7"/>
        <v>7.6785635479451053E-2</v>
      </c>
      <c r="F68">
        <f t="shared" si="8"/>
        <v>1.5720790274917427</v>
      </c>
      <c r="G68">
        <f t="shared" si="9"/>
        <v>2.4714324686793834</v>
      </c>
    </row>
    <row r="69" spans="1:9">
      <c r="A69">
        <v>12</v>
      </c>
      <c r="B69">
        <v>18.396076804576815</v>
      </c>
      <c r="C69">
        <v>1.2926398698212296</v>
      </c>
      <c r="D69">
        <v>0.42692401003894725</v>
      </c>
      <c r="E69">
        <f t="shared" si="7"/>
        <v>6.5653840785981563E-2</v>
      </c>
      <c r="F69">
        <f t="shared" si="8"/>
        <v>1.2926398698212296</v>
      </c>
      <c r="G69">
        <f t="shared" si="9"/>
        <v>1.6709178330514454</v>
      </c>
    </row>
    <row r="70" spans="1:9">
      <c r="A70">
        <v>13</v>
      </c>
      <c r="B70">
        <v>18.078421329061364</v>
      </c>
      <c r="C70">
        <v>2.3273603699966827</v>
      </c>
      <c r="D70">
        <v>0.76866422362643527</v>
      </c>
      <c r="E70">
        <f t="shared" si="7"/>
        <v>0.11405396785677249</v>
      </c>
      <c r="F70">
        <f t="shared" si="8"/>
        <v>2.3273603699966827</v>
      </c>
      <c r="G70">
        <f t="shared" si="9"/>
        <v>5.416606291831096</v>
      </c>
    </row>
    <row r="71" spans="1:9">
      <c r="A71">
        <v>14</v>
      </c>
      <c r="B71">
        <v>17.805496875583295</v>
      </c>
      <c r="C71">
        <v>7.1537617582552713</v>
      </c>
      <c r="D71">
        <v>2.3626941486185089</v>
      </c>
      <c r="E71">
        <f t="shared" si="7"/>
        <v>0.28661755796530525</v>
      </c>
      <c r="F71">
        <f t="shared" si="8"/>
        <v>7.1537617582552713</v>
      </c>
      <c r="G71">
        <f t="shared" si="9"/>
        <v>51.176307293875553</v>
      </c>
    </row>
    <row r="72" spans="1:9">
      <c r="A72">
        <v>15</v>
      </c>
      <c r="B72">
        <v>24.02380525637227</v>
      </c>
      <c r="C72">
        <v>-0.11027336487864048</v>
      </c>
      <c r="D72">
        <v>-3.642031182357703E-2</v>
      </c>
      <c r="E72">
        <f t="shared" si="7"/>
        <v>4.61133743769009E-3</v>
      </c>
      <c r="F72">
        <f t="shared" si="8"/>
        <v>0.11027336487864048</v>
      </c>
      <c r="G72">
        <f t="shared" si="9"/>
        <v>1.216021500165778E-2</v>
      </c>
    </row>
    <row r="73" spans="1:9">
      <c r="A73">
        <v>16</v>
      </c>
      <c r="B73">
        <v>21.907382844116356</v>
      </c>
      <c r="C73">
        <v>0.81202389983812395</v>
      </c>
      <c r="D73">
        <v>0.2681895457969285</v>
      </c>
      <c r="E73">
        <f t="shared" si="7"/>
        <v>3.5741421815699455E-2</v>
      </c>
      <c r="F73">
        <f t="shared" si="8"/>
        <v>0.81202389983812395</v>
      </c>
      <c r="G73">
        <f t="shared" si="9"/>
        <v>0.65938281390831555</v>
      </c>
    </row>
    <row r="74" spans="1:9">
      <c r="A74">
        <v>17</v>
      </c>
      <c r="B74">
        <v>17.752751965787787</v>
      </c>
      <c r="C74">
        <v>0.92783536387674559</v>
      </c>
      <c r="D74">
        <v>0.30643894208290839</v>
      </c>
      <c r="E74">
        <f t="shared" si="7"/>
        <v>4.9668425703262284E-2</v>
      </c>
      <c r="F74">
        <f t="shared" si="8"/>
        <v>0.92783536387674559</v>
      </c>
      <c r="G74">
        <f t="shared" si="9"/>
        <v>0.86087846246029287</v>
      </c>
    </row>
    <row r="75" spans="1:9">
      <c r="A75">
        <v>18</v>
      </c>
      <c r="B75">
        <v>19.532709519056539</v>
      </c>
      <c r="C75">
        <v>-2.3401268787841865</v>
      </c>
      <c r="D75">
        <v>-0.77288065641100678</v>
      </c>
      <c r="E75">
        <f t="shared" si="7"/>
        <v>0.13611258574395987</v>
      </c>
      <c r="F75">
        <f t="shared" si="8"/>
        <v>2.3401268787841865</v>
      </c>
      <c r="G75">
        <f t="shared" si="9"/>
        <v>5.4761938088082189</v>
      </c>
      <c r="H75" s="14" t="s">
        <v>36</v>
      </c>
      <c r="I75" s="15">
        <f>E78/$B$42</f>
        <v>0.13659389838756569</v>
      </c>
    </row>
    <row r="76" spans="1:9">
      <c r="A76">
        <v>19</v>
      </c>
      <c r="B76">
        <v>24.382370046367981</v>
      </c>
      <c r="C76">
        <v>4.040416390534709</v>
      </c>
      <c r="D76">
        <v>1.3344403247539669</v>
      </c>
      <c r="E76">
        <f t="shared" si="7"/>
        <v>0.14215412691870488</v>
      </c>
      <c r="F76">
        <f t="shared" si="8"/>
        <v>4.040416390534709</v>
      </c>
      <c r="G76">
        <f t="shared" si="9"/>
        <v>16.324964608901528</v>
      </c>
      <c r="H76" s="13" t="s">
        <v>39</v>
      </c>
      <c r="I76">
        <f>F78/$B$42</f>
        <v>2.4061537295048678</v>
      </c>
    </row>
    <row r="77" spans="1:9" ht="15.75" thickBot="1">
      <c r="A77" s="4">
        <v>20</v>
      </c>
      <c r="B77" s="4">
        <v>24.412019263175551</v>
      </c>
      <c r="C77" s="4">
        <v>0.34535991600788662</v>
      </c>
      <c r="D77" s="4">
        <v>0.1140630454708101</v>
      </c>
      <c r="E77" s="4">
        <f t="shared" si="7"/>
        <v>1.3949776893116094E-2</v>
      </c>
      <c r="F77" s="4">
        <f t="shared" si="8"/>
        <v>0.34535991600788662</v>
      </c>
      <c r="G77" s="4">
        <f t="shared" si="9"/>
        <v>0.11927347158497451</v>
      </c>
      <c r="H77" s="16" t="s">
        <v>38</v>
      </c>
      <c r="I77" s="4">
        <f>G78/$B$42</f>
        <v>9.1675636517993659</v>
      </c>
    </row>
    <row r="78" spans="1:9">
      <c r="E78">
        <f>SUM(E58:E77)</f>
        <v>2.7318779677513141</v>
      </c>
      <c r="F78">
        <f t="shared" ref="F78:G78" si="10">SUM(F58:F77)</f>
        <v>48.12307459009736</v>
      </c>
      <c r="G78">
        <f t="shared" si="10"/>
        <v>183.3512730359873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5599-2D71-49C0-B9FE-8AC8D0CB5AB1}">
  <dimension ref="A2:J31"/>
  <sheetViews>
    <sheetView workbookViewId="0">
      <selection activeCell="C23" sqref="C23"/>
    </sheetView>
  </sheetViews>
  <sheetFormatPr defaultColWidth="11.42578125" defaultRowHeight="15"/>
  <sheetData>
    <row r="2" spans="1:10">
      <c r="B2" s="19" t="s">
        <v>46</v>
      </c>
      <c r="C2" s="19"/>
      <c r="D2" s="19"/>
      <c r="E2" s="19"/>
      <c r="F2" s="19"/>
      <c r="G2" s="19"/>
      <c r="H2" s="19"/>
      <c r="I2" s="19"/>
      <c r="J2" s="19"/>
    </row>
    <row r="4" spans="1:10" ht="15" customHeight="1">
      <c r="B4" s="1"/>
      <c r="C4" s="9" t="s">
        <v>47</v>
      </c>
      <c r="D4" s="1"/>
      <c r="E4" s="20" t="s">
        <v>48</v>
      </c>
      <c r="F4" s="20"/>
      <c r="G4" s="20"/>
      <c r="H4" s="20"/>
    </row>
    <row r="5" spans="1:10">
      <c r="B5" s="1" t="s">
        <v>49</v>
      </c>
      <c r="C5" s="1">
        <f>'Modelo 1'!B40</f>
        <v>0.89288636419468481</v>
      </c>
      <c r="D5" s="1"/>
      <c r="E5" s="20"/>
      <c r="F5" s="20"/>
      <c r="G5" s="20"/>
      <c r="H5" s="20"/>
    </row>
    <row r="6" spans="1:10">
      <c r="B6" s="1"/>
      <c r="C6" s="1"/>
      <c r="D6" s="1"/>
      <c r="E6" s="20"/>
      <c r="F6" s="20"/>
      <c r="G6" s="20"/>
      <c r="H6" s="20"/>
    </row>
    <row r="7" spans="1:10">
      <c r="B7" s="1" t="s">
        <v>50</v>
      </c>
      <c r="C7" s="1">
        <f>'Modelo 2'!B39</f>
        <v>0.90597852493310327</v>
      </c>
      <c r="D7" s="1"/>
      <c r="E7" s="20"/>
      <c r="F7" s="20"/>
      <c r="G7" s="20"/>
      <c r="H7" s="20"/>
    </row>
    <row r="8" spans="1:10">
      <c r="B8" s="1"/>
      <c r="C8" s="1"/>
      <c r="D8" s="1"/>
      <c r="E8" s="20"/>
      <c r="F8" s="20"/>
      <c r="G8" s="20"/>
      <c r="H8" s="20"/>
    </row>
    <row r="9" spans="1:10">
      <c r="B9" s="1" t="s">
        <v>51</v>
      </c>
      <c r="C9" s="1">
        <f>'Modelo 3'!B40</f>
        <v>0.9095299504962433</v>
      </c>
      <c r="D9" s="1"/>
      <c r="E9" s="12"/>
      <c r="F9" s="12"/>
      <c r="G9" s="12"/>
      <c r="H9" s="12"/>
    </row>
    <row r="10" spans="1:10">
      <c r="B10" s="1"/>
      <c r="C10" s="1"/>
      <c r="D10" s="1"/>
      <c r="E10" s="12"/>
      <c r="F10" s="12"/>
      <c r="G10" s="12"/>
      <c r="H10" s="12"/>
    </row>
    <row r="11" spans="1:10">
      <c r="B11" s="1" t="s">
        <v>52</v>
      </c>
      <c r="C11" s="1">
        <f>'Modelo 4'!B40</f>
        <v>0.91002608919004557</v>
      </c>
      <c r="D11" s="1"/>
      <c r="E11" s="12"/>
      <c r="F11" s="12"/>
      <c r="G11" s="12"/>
      <c r="H11" s="12"/>
    </row>
    <row r="14" spans="1:10">
      <c r="B14" s="19" t="s">
        <v>53</v>
      </c>
      <c r="C14" s="19"/>
      <c r="D14" s="19"/>
      <c r="E14" s="19"/>
      <c r="F14" s="19"/>
      <c r="G14" s="19"/>
      <c r="H14" s="19"/>
      <c r="I14" s="19"/>
      <c r="J14" s="19"/>
    </row>
    <row r="16" spans="1:10">
      <c r="A16" s="1"/>
      <c r="B16" s="1"/>
      <c r="C16" s="9" t="s">
        <v>36</v>
      </c>
      <c r="D16" s="9" t="s">
        <v>39</v>
      </c>
      <c r="E16" s="9" t="s">
        <v>38</v>
      </c>
      <c r="G16" s="20" t="s">
        <v>54</v>
      </c>
      <c r="H16" s="20"/>
      <c r="I16" s="20"/>
      <c r="J16" s="20"/>
    </row>
    <row r="17" spans="1:10">
      <c r="A17" s="1"/>
      <c r="B17" s="1" t="s">
        <v>49</v>
      </c>
      <c r="C17" s="1">
        <f>'Modelo 1'!I75</f>
        <v>0.22973070179063276</v>
      </c>
      <c r="D17" s="1">
        <f>'Modelo 1'!I76</f>
        <v>3.7741703536823614</v>
      </c>
      <c r="E17" s="1">
        <f>'Modelo 1'!I77</f>
        <v>21.588405323967944</v>
      </c>
      <c r="G17" s="20"/>
      <c r="H17" s="20"/>
      <c r="I17" s="20"/>
      <c r="J17" s="20"/>
    </row>
    <row r="18" spans="1:10">
      <c r="A18" s="1"/>
      <c r="B18" s="1"/>
      <c r="C18" s="1"/>
      <c r="D18" s="1"/>
      <c r="E18" s="1"/>
      <c r="G18" s="20"/>
      <c r="H18" s="20"/>
      <c r="I18" s="20"/>
      <c r="J18" s="20"/>
    </row>
    <row r="19" spans="1:10">
      <c r="A19" s="1"/>
      <c r="B19" s="1" t="s">
        <v>50</v>
      </c>
      <c r="C19" s="1">
        <f>'Modelo 2'!I75</f>
        <v>0.1973376163354329</v>
      </c>
      <c r="D19" s="1">
        <f>'Modelo 2'!I76</f>
        <v>3.0543224378814431</v>
      </c>
      <c r="E19" s="1">
        <f>'Modelo 2'!I77</f>
        <v>14.439830353333747</v>
      </c>
      <c r="G19" s="20"/>
      <c r="H19" s="20"/>
      <c r="I19" s="20"/>
      <c r="J19" s="20"/>
    </row>
    <row r="20" spans="1:10">
      <c r="A20" s="1"/>
      <c r="B20" s="1"/>
      <c r="C20" s="1"/>
      <c r="D20" s="1"/>
      <c r="E20" s="1"/>
      <c r="G20" s="20"/>
      <c r="H20" s="20"/>
      <c r="I20" s="20"/>
      <c r="J20" s="20"/>
    </row>
    <row r="21" spans="1:10">
      <c r="A21" s="1"/>
      <c r="B21" s="1" t="s">
        <v>51</v>
      </c>
      <c r="C21" s="1">
        <f>'Modelo 3'!I75</f>
        <v>0.17427433808112022</v>
      </c>
      <c r="D21" s="1">
        <f>'Modelo 3'!I76</f>
        <v>2.825079560284439</v>
      </c>
      <c r="E21" s="1">
        <f>'Modelo 3'!I77</f>
        <v>11.219883561168457</v>
      </c>
    </row>
    <row r="22" spans="1:10">
      <c r="A22" s="1"/>
      <c r="B22" s="1"/>
      <c r="C22" s="1"/>
      <c r="D22" s="1"/>
      <c r="E22" s="1"/>
    </row>
    <row r="23" spans="1:10">
      <c r="A23" s="1"/>
      <c r="B23" s="1" t="s">
        <v>52</v>
      </c>
      <c r="C23" s="1">
        <f>'Modelo 4'!I75</f>
        <v>0.13659389838756569</v>
      </c>
      <c r="D23" s="1">
        <f>'Modelo 4'!I76</f>
        <v>2.4061537295048678</v>
      </c>
      <c r="E23" s="1">
        <f>'Modelo 4'!I77</f>
        <v>9.1675636517993659</v>
      </c>
    </row>
    <row r="25" spans="1:10">
      <c r="B25" s="19" t="s">
        <v>55</v>
      </c>
      <c r="C25" s="19"/>
      <c r="D25" s="19"/>
      <c r="E25" s="19"/>
      <c r="F25" s="19"/>
      <c r="G25" s="19"/>
      <c r="H25" s="19"/>
      <c r="I25" s="19"/>
      <c r="J25" s="19"/>
    </row>
    <row r="27" spans="1:10">
      <c r="B27" s="20" t="s">
        <v>56</v>
      </c>
      <c r="C27" s="20"/>
      <c r="D27" s="20"/>
      <c r="E27" s="20"/>
    </row>
    <row r="28" spans="1:10">
      <c r="B28" s="20"/>
      <c r="C28" s="20"/>
      <c r="D28" s="20"/>
      <c r="E28" s="20"/>
    </row>
    <row r="29" spans="1:10">
      <c r="B29" s="20"/>
      <c r="C29" s="20"/>
      <c r="D29" s="20"/>
      <c r="E29" s="20"/>
    </row>
    <row r="30" spans="1:10">
      <c r="B30" s="20"/>
      <c r="C30" s="20"/>
      <c r="D30" s="20"/>
      <c r="E30" s="20"/>
    </row>
    <row r="31" spans="1:10">
      <c r="B31" s="20"/>
      <c r="C31" s="20"/>
      <c r="D31" s="20"/>
      <c r="E31" s="20"/>
    </row>
  </sheetData>
  <mergeCells count="6">
    <mergeCell ref="B25:J25"/>
    <mergeCell ref="B27:E31"/>
    <mergeCell ref="B2:J2"/>
    <mergeCell ref="B14:J14"/>
    <mergeCell ref="E4:H8"/>
    <mergeCell ref="G16:J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432e5fa-f7ae-4b76-ad6e-8246a99d8465" xsi:nil="true"/>
    <TaxCatchAll xmlns="12b1df5b-3d1c-4bc3-b97d-4f2eb0ff4b53" xsi:nil="true"/>
    <lcf76f155ced4ddcb4097134ff3c332f xmlns="b432e5fa-f7ae-4b76-ad6e-8246a99d84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4A602C06408742925C3F9860C4FBF9" ma:contentTypeVersion="10" ma:contentTypeDescription="Crear nuevo documento." ma:contentTypeScope="" ma:versionID="95be1a7ede86a31d839d5dd51a449db0">
  <xsd:schema xmlns:xsd="http://www.w3.org/2001/XMLSchema" xmlns:xs="http://www.w3.org/2001/XMLSchema" xmlns:p="http://schemas.microsoft.com/office/2006/metadata/properties" xmlns:ns2="b432e5fa-f7ae-4b76-ad6e-8246a99d8465" xmlns:ns3="12b1df5b-3d1c-4bc3-b97d-4f2eb0ff4b53" targetNamespace="http://schemas.microsoft.com/office/2006/metadata/properties" ma:root="true" ma:fieldsID="1adf0d0db518fdd51dff2e119d909c43" ns2:_="" ns3:_="">
    <xsd:import namespace="b432e5fa-f7ae-4b76-ad6e-8246a99d8465"/>
    <xsd:import namespace="12b1df5b-3d1c-4bc3-b97d-4f2eb0ff4b5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2e5fa-f7ae-4b76-ad6e-8246a99d846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99375edc-ecdf-4f5c-9a1f-fe3446fc79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1df5b-3d1c-4bc3-b97d-4f2eb0ff4b53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3eea0664-a295-4d7f-8a22-c308dc0d05a6}" ma:internalName="TaxCatchAll" ma:showField="CatchAllData" ma:web="12b1df5b-3d1c-4bc3-b97d-4f2eb0ff4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4E2D2-B49B-40D8-9904-5E6906743717}"/>
</file>

<file path=customXml/itemProps2.xml><?xml version="1.0" encoding="utf-8"?>
<ds:datastoreItem xmlns:ds="http://schemas.openxmlformats.org/officeDocument/2006/customXml" ds:itemID="{F7945127-4C52-4631-8C93-38011E025B17}"/>
</file>

<file path=customXml/itemProps3.xml><?xml version="1.0" encoding="utf-8"?>
<ds:datastoreItem xmlns:ds="http://schemas.openxmlformats.org/officeDocument/2006/customXml" ds:itemID="{D28BD53F-F2C6-457F-B270-F3AC265E91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Escobedo</dc:creator>
  <cp:keywords/>
  <dc:description/>
  <cp:lastModifiedBy>JAIME JOVANNY ESCOBEDO GONZALEZ</cp:lastModifiedBy>
  <cp:revision/>
  <dcterms:created xsi:type="dcterms:W3CDTF">2022-03-05T10:01:02Z</dcterms:created>
  <dcterms:modified xsi:type="dcterms:W3CDTF">2022-03-08T21:30:47Z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0x0101002B4A602C06408742925C3F9860C4FBF9</vt:lpwstr>
  </property>
  <property fmtid="{D5CDD505-2E9C-101B-9397-08002B2CF9AE}" pid="3" name="MediaServiceImageTags">
    <vt:lpwstr/>
  </property>
</Properties>
</file>