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alken/Desktop/"/>
    </mc:Choice>
  </mc:AlternateContent>
  <xr:revisionPtr revIDLastSave="0" documentId="13_ncr:1_{69834DBA-C333-DE40-B9B3-E1D25A9960E0}" xr6:coauthVersionLast="45" xr6:coauthVersionMax="45" xr10:uidLastSave="{00000000-0000-0000-0000-000000000000}"/>
  <bookViews>
    <workbookView xWindow="8100" yWindow="960" windowWidth="20700" windowHeight="17040" activeTab="1" xr2:uid="{E67404BC-71F5-FC4A-8547-7997B9DA0097}"/>
  </bookViews>
  <sheets>
    <sheet name="all factors" sheetId="1" r:id="rId1"/>
    <sheet name="raw scan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7" i="2" l="1"/>
  <c r="B10" i="2" s="1"/>
  <c r="B8" i="2"/>
  <c r="B5" i="2"/>
  <c r="B4" i="2"/>
  <c r="B3" i="1"/>
  <c r="B5" i="1"/>
  <c r="B6" i="1"/>
  <c r="B8" i="1"/>
  <c r="B9" i="1"/>
  <c r="B19" i="1"/>
  <c r="B20" i="1"/>
  <c r="B22" i="1"/>
  <c r="B15" i="1" l="1"/>
  <c r="B24" i="1" s="1"/>
</calcChain>
</file>

<file path=xl/sharedStrings.xml><?xml version="1.0" encoding="utf-8"?>
<sst xmlns="http://schemas.openxmlformats.org/spreadsheetml/2006/main" count="46" uniqueCount="40">
  <si>
    <t>going up in frequency:</t>
  </si>
  <si>
    <t xml:space="preserve">factor of </t>
  </si>
  <si>
    <t>plausible estimate</t>
  </si>
  <si>
    <t>going deeper in coupling</t>
  </si>
  <si>
    <t>going up in temperature:</t>
  </si>
  <si>
    <t>2x better</t>
  </si>
  <si>
    <t>Q getting 40% worse</t>
  </si>
  <si>
    <t>adding AMP added noise</t>
  </si>
  <si>
    <t>scanning 100 MHz</t>
  </si>
  <si>
    <t>going shallower in coupling:</t>
  </si>
  <si>
    <t>not squeezing:</t>
  </si>
  <si>
    <t>product</t>
  </si>
  <si>
    <t>other factors not counted</t>
  </si>
  <si>
    <t>potential difference in hot rod</t>
  </si>
  <si>
    <t>rescans</t>
  </si>
  <si>
    <t>difference in optimal overcopling</t>
  </si>
  <si>
    <t>differnce in cuts</t>
  </si>
  <si>
    <t>very coarse estimate</t>
  </si>
  <si>
    <t>fraction of days spent scanning</t>
  </si>
  <si>
    <t>difference in analysis band</t>
  </si>
  <si>
    <t>benefit from not rebinning</t>
  </si>
  <si>
    <t>ratio</t>
  </si>
  <si>
    <t>doing more spectra</t>
  </si>
  <si>
    <t>doing less time/per spectra</t>
  </si>
  <si>
    <t>How much longer would our scan live time have taken if we had phase 1, run 2 (i.e. same hot rod) parameters</t>
  </si>
  <si>
    <t>this is how much longer we estimate would have needed IN LIVE TIME if we were to go up to the old frequency, and do a 100 MHz scan at 3 KSVZ with old live time, etc…</t>
  </si>
  <si>
    <t>how much more live time did it take to do last run?</t>
  </si>
  <si>
    <t>3 vs 2 scan protocol</t>
  </si>
  <si>
    <t>this is how far off our estimate for how much longer it should have taken vs. how much longer it did take was</t>
  </si>
  <si>
    <t>in other words, we thought it would take 6x more live time to do the previous scan, but it only took 1.5x</t>
  </si>
  <si>
    <t>2/3 scaling beccasue volume did not change</t>
  </si>
  <si>
    <t>How much more impressive in this scan than the phase 1, run 2 scan</t>
  </si>
  <si>
    <t>going down in frequency:</t>
  </si>
  <si>
    <t>going down in freq window</t>
  </si>
  <si>
    <t>impressiveness factor</t>
  </si>
  <si>
    <t>how much longer did we actually take</t>
  </si>
  <si>
    <t>this is very modest as an improvement. Really, we did not change cavities, as and such did not benefit from 12 of the 14 thirds from that effect</t>
  </si>
  <si>
    <t>Note: if we use 2/3 instead of 14/3 to reflect this fact, we do get a 4.56x win instead of 1.12</t>
  </si>
  <si>
    <t>That 4.56 comes 2x from squeezing, some x from better noise from AMP, but gets hit by worse live time, etc… see 'all factors page'</t>
  </si>
  <si>
    <t>missing middle of JPA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</si>
</sst>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1B10-D824-D241-BFA2-43111751EC2F}">
  <dimension ref="A1:F25"/>
  <sheetViews>
    <sheetView workbookViewId="0">
      <selection activeCell="B8" sqref="B8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s="3" t="s">
        <v>24</v>
      </c>
      <c r="B1" s="3"/>
      <c r="C1" s="3"/>
      <c r="D1" s="3"/>
      <c r="E1" s="3"/>
    </row>
    <row r="2" spans="1:6" x14ac:dyDescent="0.2">
      <c r="B2" t="s">
        <v>1</v>
      </c>
    </row>
    <row r="3" spans="1:6" x14ac:dyDescent="0.2">
      <c r="A3" t="s">
        <v>0</v>
      </c>
      <c r="B3">
        <f>(5.75/4.05)^(2/3)</f>
        <v>1.2632090089655654</v>
      </c>
      <c r="C3" t="s">
        <v>30</v>
      </c>
      <c r="F3" s="1" t="s">
        <v>12</v>
      </c>
    </row>
    <row r="4" spans="1:6" x14ac:dyDescent="0.2">
      <c r="A4" t="s">
        <v>4</v>
      </c>
      <c r="B4">
        <v>1.2</v>
      </c>
      <c r="C4" t="s">
        <v>2</v>
      </c>
      <c r="F4" t="s">
        <v>13</v>
      </c>
    </row>
    <row r="5" spans="1:6" x14ac:dyDescent="0.2">
      <c r="A5" t="s">
        <v>9</v>
      </c>
      <c r="B5">
        <f>2^-4</f>
        <v>6.25E-2</v>
      </c>
      <c r="C5" t="s">
        <v>5</v>
      </c>
      <c r="F5" t="s">
        <v>14</v>
      </c>
    </row>
    <row r="6" spans="1:6" x14ac:dyDescent="0.2">
      <c r="A6" t="s">
        <v>10</v>
      </c>
      <c r="B6">
        <f>1.9</f>
        <v>1.9</v>
      </c>
      <c r="F6" t="s">
        <v>15</v>
      </c>
    </row>
    <row r="7" spans="1:6" x14ac:dyDescent="0.2">
      <c r="A7" t="s">
        <v>6</v>
      </c>
      <c r="B7">
        <v>1.4</v>
      </c>
      <c r="F7" t="s">
        <v>16</v>
      </c>
    </row>
    <row r="8" spans="1:6" x14ac:dyDescent="0.2">
      <c r="A8" t="s">
        <v>7</v>
      </c>
      <c r="B8">
        <f>4</f>
        <v>4</v>
      </c>
      <c r="C8" t="s">
        <v>17</v>
      </c>
      <c r="F8" t="s">
        <v>18</v>
      </c>
    </row>
    <row r="9" spans="1:6" x14ac:dyDescent="0.2">
      <c r="A9" t="s">
        <v>8</v>
      </c>
      <c r="B9">
        <f>100/70</f>
        <v>1.4285714285714286</v>
      </c>
      <c r="F9" t="s">
        <v>19</v>
      </c>
    </row>
    <row r="10" spans="1:6" x14ac:dyDescent="0.2">
      <c r="F10" t="s">
        <v>20</v>
      </c>
    </row>
    <row r="11" spans="1:6" x14ac:dyDescent="0.2">
      <c r="F11" t="s">
        <v>27</v>
      </c>
    </row>
    <row r="12" spans="1:6" x14ac:dyDescent="0.2">
      <c r="F12" t="s">
        <v>39</v>
      </c>
    </row>
    <row r="15" spans="1:6" x14ac:dyDescent="0.2">
      <c r="A15" t="s">
        <v>11</v>
      </c>
      <c r="B15">
        <f>PRODUCT(B3:B9)</f>
        <v>1.4400582702207445</v>
      </c>
      <c r="C15" t="s">
        <v>25</v>
      </c>
    </row>
    <row r="18" spans="1:3" x14ac:dyDescent="0.2">
      <c r="A18" t="s">
        <v>26</v>
      </c>
    </row>
    <row r="19" spans="1:3" x14ac:dyDescent="0.2">
      <c r="A19" t="s">
        <v>22</v>
      </c>
      <c r="B19">
        <f>5045/861</f>
        <v>5.859465737514518</v>
      </c>
    </row>
    <row r="20" spans="1:3" x14ac:dyDescent="0.2">
      <c r="A20" t="s">
        <v>23</v>
      </c>
      <c r="B20">
        <f>1/4</f>
        <v>0.25</v>
      </c>
    </row>
    <row r="22" spans="1:3" x14ac:dyDescent="0.2">
      <c r="A22" t="s">
        <v>11</v>
      </c>
      <c r="B22">
        <f>B19*B20</f>
        <v>1.4648664343786295</v>
      </c>
    </row>
    <row r="24" spans="1:3" x14ac:dyDescent="0.2">
      <c r="A24" t="s">
        <v>21</v>
      </c>
      <c r="B24">
        <f>B15/B22</f>
        <v>0.98306455552829419</v>
      </c>
      <c r="C24" t="s">
        <v>28</v>
      </c>
    </row>
    <row r="25" spans="1:3" x14ac:dyDescent="0.2">
      <c r="C25" t="s">
        <v>29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798C-6E80-5342-B756-D7AC07876AE3}">
  <dimension ref="A1:F12"/>
  <sheetViews>
    <sheetView tabSelected="1" workbookViewId="0">
      <selection activeCell="B11" sqref="B11"/>
    </sheetView>
  </sheetViews>
  <sheetFormatPr baseColWidth="10" defaultRowHeight="16" x14ac:dyDescent="0.2"/>
  <cols>
    <col min="1" max="1" width="32.83203125" bestFit="1" customWidth="1"/>
    <col min="3" max="3" width="18.83203125" customWidth="1"/>
  </cols>
  <sheetData>
    <row r="1" spans="1:6" x14ac:dyDescent="0.2">
      <c r="A1" s="3" t="s">
        <v>31</v>
      </c>
      <c r="B1" s="3"/>
      <c r="C1" s="3"/>
      <c r="D1" s="3"/>
      <c r="E1" s="3"/>
    </row>
    <row r="2" spans="1:6" x14ac:dyDescent="0.2">
      <c r="B2" t="s">
        <v>1</v>
      </c>
    </row>
    <row r="3" spans="1:6" x14ac:dyDescent="0.2">
      <c r="A3" t="s">
        <v>32</v>
      </c>
      <c r="B3">
        <f>(5.75/4.05)^(-14/3)</f>
        <v>0.19483792681341372</v>
      </c>
      <c r="C3" t="s">
        <v>30</v>
      </c>
      <c r="F3" s="1" t="s">
        <v>12</v>
      </c>
    </row>
    <row r="4" spans="1:6" x14ac:dyDescent="0.2">
      <c r="A4" t="s">
        <v>33</v>
      </c>
      <c r="B4">
        <f>7/10</f>
        <v>0.7</v>
      </c>
    </row>
    <row r="5" spans="1:6" x14ac:dyDescent="0.2">
      <c r="A5" t="s">
        <v>3</v>
      </c>
      <c r="B5">
        <f>2^4</f>
        <v>16</v>
      </c>
      <c r="C5" t="s">
        <v>5</v>
      </c>
    </row>
    <row r="7" spans="1:6" x14ac:dyDescent="0.2">
      <c r="A7" t="s">
        <v>34</v>
      </c>
      <c r="B7">
        <f>PRODUCT(B3:B5)</f>
        <v>2.1821847803102337</v>
      </c>
    </row>
    <row r="8" spans="1:6" x14ac:dyDescent="0.2">
      <c r="A8" t="s">
        <v>35</v>
      </c>
      <c r="B8">
        <f>105/54</f>
        <v>1.9444444444444444</v>
      </c>
    </row>
    <row r="10" spans="1:6" x14ac:dyDescent="0.2">
      <c r="A10" t="s">
        <v>21</v>
      </c>
      <c r="B10" s="2">
        <f>B7/B8</f>
        <v>1.1222664584452631</v>
      </c>
      <c r="C10" t="s">
        <v>36</v>
      </c>
    </row>
    <row r="11" spans="1:6" x14ac:dyDescent="0.2">
      <c r="C11" t="s">
        <v>37</v>
      </c>
    </row>
    <row r="12" spans="1:6" x14ac:dyDescent="0.2">
      <c r="C12" t="s">
        <v>38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factors</vt:lpstr>
      <vt:lpstr>raw scan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Palken</dc:creator>
  <cp:lastModifiedBy>Daniel Palken</cp:lastModifiedBy>
  <dcterms:created xsi:type="dcterms:W3CDTF">2020-04-24T19:33:35Z</dcterms:created>
  <dcterms:modified xsi:type="dcterms:W3CDTF">2020-05-01T06:24:42Z</dcterms:modified>
</cp:coreProperties>
</file>