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ara-paka\JARDIN INFANTIL Y SALA CUNA ALTO PLAYA BLANCA\"/>
    </mc:Choice>
  </mc:AlternateContent>
  <xr:revisionPtr revIDLastSave="0" documentId="13_ncr:1_{22B81659-3F61-4DC2-9FCB-4615F2002F4E}" xr6:coauthVersionLast="47" xr6:coauthVersionMax="47" xr10:uidLastSave="{00000000-0000-0000-0000-000000000000}"/>
  <bookViews>
    <workbookView xWindow="-28920" yWindow="-900" windowWidth="29040" windowHeight="15840" xr2:uid="{BE254BB5-04A6-4403-AF86-A1DFA8FF44A5}"/>
  </bookViews>
  <sheets>
    <sheet name="PPTO" sheetId="1" r:id="rId1"/>
    <sheet name="APU" sheetId="2" r:id="rId2"/>
    <sheet name="RECUR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388" i="2"/>
  <c r="F387" i="2"/>
  <c r="F386" i="2"/>
  <c r="E389" i="2"/>
  <c r="F389" i="2" s="1"/>
  <c r="E390" i="2" s="1"/>
  <c r="D390" i="2"/>
  <c r="F380" i="2"/>
  <c r="F379" i="2"/>
  <c r="F378" i="2"/>
  <c r="F377" i="2"/>
  <c r="D382" i="2"/>
  <c r="E381" i="2"/>
  <c r="F381" i="2" s="1"/>
  <c r="F371" i="2"/>
  <c r="F370" i="2"/>
  <c r="F369" i="2"/>
  <c r="F368" i="2"/>
  <c r="D373" i="2"/>
  <c r="E372" i="2"/>
  <c r="F372" i="2" s="1"/>
  <c r="F362" i="2"/>
  <c r="F361" i="2"/>
  <c r="F360" i="2"/>
  <c r="F359" i="2"/>
  <c r="E363" i="2"/>
  <c r="F363" i="2" s="1"/>
  <c r="E364" i="2" s="1"/>
  <c r="D364" i="2"/>
  <c r="D355" i="2"/>
  <c r="E354" i="2"/>
  <c r="F354" i="2" s="1"/>
  <c r="E355" i="2" s="1"/>
  <c r="F353" i="2"/>
  <c r="F352" i="2"/>
  <c r="F351" i="2"/>
  <c r="F350" i="2"/>
  <c r="F390" i="2" l="1"/>
  <c r="F391" i="2" s="1"/>
  <c r="E382" i="2"/>
  <c r="F382" i="2" s="1"/>
  <c r="F383" i="2" s="1"/>
  <c r="E373" i="2"/>
  <c r="F373" i="2" s="1"/>
  <c r="F374" i="2" s="1"/>
  <c r="F364" i="2"/>
  <c r="F365" i="2" s="1"/>
  <c r="F355" i="2"/>
  <c r="F356" i="2" s="1"/>
  <c r="E45" i="1" s="1"/>
  <c r="F344" i="2"/>
  <c r="F343" i="2"/>
  <c r="F342" i="2"/>
  <c r="F341" i="2"/>
  <c r="F340" i="2"/>
  <c r="E345" i="2"/>
  <c r="F345" i="2" s="1"/>
  <c r="E346" i="2" s="1"/>
  <c r="D346" i="2"/>
  <c r="F334" i="2"/>
  <c r="F333" i="2"/>
  <c r="F332" i="2"/>
  <c r="F331" i="2"/>
  <c r="E335" i="2"/>
  <c r="F335" i="2" s="1"/>
  <c r="E336" i="2" s="1"/>
  <c r="D336" i="2"/>
  <c r="F346" i="2" l="1"/>
  <c r="F347" i="2" s="1"/>
  <c r="E44" i="1" s="1"/>
  <c r="F336" i="2"/>
  <c r="F337" i="2" s="1"/>
  <c r="E43" i="1" s="1"/>
  <c r="F325" i="2"/>
  <c r="F324" i="2"/>
  <c r="F323" i="2"/>
  <c r="F322" i="2"/>
  <c r="D327" i="2"/>
  <c r="E326" i="2"/>
  <c r="F326" i="2" s="1"/>
  <c r="E327" i="2" s="1"/>
  <c r="F316" i="2"/>
  <c r="F315" i="2"/>
  <c r="F314" i="2"/>
  <c r="F313" i="2"/>
  <c r="D318" i="2"/>
  <c r="E317" i="2"/>
  <c r="F317" i="2" s="1"/>
  <c r="E318" i="2" s="1"/>
  <c r="E308" i="2"/>
  <c r="F308" i="2" s="1"/>
  <c r="E309" i="2" s="1"/>
  <c r="F307" i="2"/>
  <c r="F306" i="2"/>
  <c r="F305" i="2"/>
  <c r="D309" i="2"/>
  <c r="D301" i="2"/>
  <c r="D292" i="2"/>
  <c r="F299" i="2"/>
  <c r="F298" i="2"/>
  <c r="F297" i="2"/>
  <c r="F296" i="2"/>
  <c r="E300" i="2"/>
  <c r="F300" i="2" s="1"/>
  <c r="F290" i="2"/>
  <c r="F289" i="2"/>
  <c r="F288" i="2"/>
  <c r="F287" i="2"/>
  <c r="F286" i="2"/>
  <c r="E291" i="2"/>
  <c r="F291" i="2" s="1"/>
  <c r="E292" i="2" s="1"/>
  <c r="E281" i="2"/>
  <c r="F281" i="2" s="1"/>
  <c r="E282" i="2" s="1"/>
  <c r="D282" i="2"/>
  <c r="F280" i="2"/>
  <c r="F279" i="2"/>
  <c r="F278" i="2"/>
  <c r="F277" i="2"/>
  <c r="F276" i="2"/>
  <c r="F275" i="2"/>
  <c r="F269" i="2"/>
  <c r="F268" i="2"/>
  <c r="F267" i="2"/>
  <c r="F266" i="2"/>
  <c r="F265" i="2"/>
  <c r="E270" i="2"/>
  <c r="F270" i="2" s="1"/>
  <c r="D271" i="2"/>
  <c r="D32" i="1"/>
  <c r="F256" i="2"/>
  <c r="F255" i="2"/>
  <c r="F254" i="2"/>
  <c r="F253" i="2"/>
  <c r="E260" i="2"/>
  <c r="F260" i="2" s="1"/>
  <c r="E259" i="2"/>
  <c r="F259" i="2" s="1"/>
  <c r="E258" i="2"/>
  <c r="F258" i="2" s="1"/>
  <c r="E257" i="2"/>
  <c r="F257" i="2" s="1"/>
  <c r="D261" i="2"/>
  <c r="D31" i="1"/>
  <c r="F247" i="2"/>
  <c r="F246" i="2"/>
  <c r="F245" i="2"/>
  <c r="E248" i="2"/>
  <c r="F248" i="2" s="1"/>
  <c r="E249" i="2" s="1"/>
  <c r="D249" i="2"/>
  <c r="F237" i="2"/>
  <c r="D30" i="1"/>
  <c r="F327" i="2" l="1"/>
  <c r="F328" i="2" s="1"/>
  <c r="E42" i="1" s="1"/>
  <c r="F309" i="2"/>
  <c r="F310" i="2" s="1"/>
  <c r="E39" i="1" s="1"/>
  <c r="F318" i="2"/>
  <c r="F319" i="2" s="1"/>
  <c r="E40" i="1" s="1"/>
  <c r="E301" i="2"/>
  <c r="F301" i="2" s="1"/>
  <c r="F302" i="2" s="1"/>
  <c r="E38" i="1" s="1"/>
  <c r="F292" i="2"/>
  <c r="F293" i="2" s="1"/>
  <c r="E37" i="1" s="1"/>
  <c r="F282" i="2"/>
  <c r="F283" i="2" s="1"/>
  <c r="E35" i="1" s="1"/>
  <c r="F35" i="1" s="1"/>
  <c r="E271" i="2"/>
  <c r="F271" i="2" s="1"/>
  <c r="F272" i="2" s="1"/>
  <c r="E33" i="1" s="1"/>
  <c r="F33" i="1" s="1"/>
  <c r="E261" i="2"/>
  <c r="F261" i="2" s="1"/>
  <c r="F262" i="2" s="1"/>
  <c r="E32" i="1" s="1"/>
  <c r="F32" i="1" s="1"/>
  <c r="F249" i="2"/>
  <c r="F250" i="2" s="1"/>
  <c r="E31" i="1" s="1"/>
  <c r="F31" i="1" s="1"/>
  <c r="D241" i="2"/>
  <c r="F239" i="2"/>
  <c r="F238" i="2"/>
  <c r="D233" i="2"/>
  <c r="E240" i="2"/>
  <c r="F240" i="2" s="1"/>
  <c r="F429" i="2"/>
  <c r="F428" i="2"/>
  <c r="F427" i="2"/>
  <c r="F426" i="2"/>
  <c r="E430" i="2"/>
  <c r="F430" i="2" s="1"/>
  <c r="E421" i="2"/>
  <c r="F421" i="2" s="1"/>
  <c r="D431" i="2"/>
  <c r="F431" i="2" s="1"/>
  <c r="F420" i="2"/>
  <c r="F419" i="2"/>
  <c r="F418" i="2"/>
  <c r="F417" i="2"/>
  <c r="D422" i="2"/>
  <c r="E241" i="2" l="1"/>
  <c r="F241" i="2" s="1"/>
  <c r="F242" i="2" s="1"/>
  <c r="E30" i="1" s="1"/>
  <c r="F30" i="1" s="1"/>
  <c r="F432" i="2"/>
  <c r="E110" i="1" s="1"/>
  <c r="F110" i="1" s="1"/>
  <c r="E422" i="2"/>
  <c r="F422" i="2" s="1"/>
  <c r="F423" i="2" s="1"/>
  <c r="E109" i="1" s="1"/>
  <c r="F109" i="1" s="1"/>
  <c r="F215" i="2"/>
  <c r="F200" i="2"/>
  <c r="F173" i="2"/>
  <c r="F159" i="2"/>
  <c r="E232" i="2"/>
  <c r="F232" i="2" s="1"/>
  <c r="E233" i="2" s="1"/>
  <c r="F231" i="2"/>
  <c r="F230" i="2"/>
  <c r="F229" i="2"/>
  <c r="F228" i="2"/>
  <c r="F227" i="2"/>
  <c r="F226" i="2"/>
  <c r="F225" i="2"/>
  <c r="F224" i="2"/>
  <c r="F218" i="2"/>
  <c r="F217" i="2"/>
  <c r="F216" i="2"/>
  <c r="F214" i="2"/>
  <c r="F213" i="2"/>
  <c r="F212" i="2"/>
  <c r="F211" i="2"/>
  <c r="F210" i="2"/>
  <c r="F209" i="2"/>
  <c r="D220" i="2"/>
  <c r="E219" i="2"/>
  <c r="F219" i="2" s="1"/>
  <c r="E220" i="2" s="1"/>
  <c r="D205" i="2"/>
  <c r="F203" i="2"/>
  <c r="F202" i="2"/>
  <c r="F201" i="2"/>
  <c r="F199" i="2"/>
  <c r="F198" i="2"/>
  <c r="F197" i="2"/>
  <c r="F196" i="2"/>
  <c r="F195" i="2"/>
  <c r="F194" i="2"/>
  <c r="E204" i="2"/>
  <c r="F204" i="2" s="1"/>
  <c r="E205" i="2" s="1"/>
  <c r="F188" i="2"/>
  <c r="F187" i="2"/>
  <c r="F186" i="2"/>
  <c r="F185" i="2"/>
  <c r="F184" i="2"/>
  <c r="F183" i="2"/>
  <c r="F182" i="2"/>
  <c r="D190" i="2"/>
  <c r="E189" i="2"/>
  <c r="F189" i="2" s="1"/>
  <c r="E190" i="2" s="1"/>
  <c r="F220" i="2" l="1"/>
  <c r="F221" i="2" s="1"/>
  <c r="E27" i="1" s="1"/>
  <c r="F27" i="1" s="1"/>
  <c r="F190" i="2"/>
  <c r="F191" i="2" s="1"/>
  <c r="E25" i="1" s="1"/>
  <c r="F25" i="1" s="1"/>
  <c r="F233" i="2"/>
  <c r="F234" i="2" s="1"/>
  <c r="E28" i="1" s="1"/>
  <c r="F28" i="1" s="1"/>
  <c r="F205" i="2"/>
  <c r="F206" i="2" s="1"/>
  <c r="E26" i="1" s="1"/>
  <c r="F26" i="1" s="1"/>
  <c r="F176" i="2" l="1"/>
  <c r="F175" i="2"/>
  <c r="F174" i="2"/>
  <c r="F172" i="2"/>
  <c r="F171" i="2"/>
  <c r="F170" i="2"/>
  <c r="F169" i="2"/>
  <c r="F168" i="2"/>
  <c r="E177" i="2"/>
  <c r="F177" i="2" s="1"/>
  <c r="E178" i="2" s="1"/>
  <c r="D178" i="2"/>
  <c r="F162" i="2"/>
  <c r="F161" i="2"/>
  <c r="F160" i="2"/>
  <c r="F158" i="2"/>
  <c r="F157" i="2"/>
  <c r="F156" i="2"/>
  <c r="F155" i="2"/>
  <c r="F154" i="2"/>
  <c r="E163" i="2"/>
  <c r="F163" i="2" s="1"/>
  <c r="E164" i="2" s="1"/>
  <c r="D164" i="2"/>
  <c r="F148" i="2"/>
  <c r="F147" i="2"/>
  <c r="F146" i="2"/>
  <c r="D150" i="2"/>
  <c r="E149" i="2"/>
  <c r="F149" i="2" s="1"/>
  <c r="F119" i="2"/>
  <c r="F126" i="2"/>
  <c r="F125" i="2"/>
  <c r="F124" i="2"/>
  <c r="F123" i="2"/>
  <c r="F122" i="2"/>
  <c r="F121" i="2"/>
  <c r="F120" i="2"/>
  <c r="E127" i="2"/>
  <c r="F127" i="2" s="1"/>
  <c r="D142" i="2"/>
  <c r="E141" i="2"/>
  <c r="F141" i="2" s="1"/>
  <c r="E140" i="2"/>
  <c r="F140" i="2" s="1"/>
  <c r="E139" i="2"/>
  <c r="F139" i="2" s="1"/>
  <c r="F138" i="2"/>
  <c r="F137" i="2"/>
  <c r="F136" i="2"/>
  <c r="F135" i="2"/>
  <c r="F134" i="2"/>
  <c r="D130" i="2"/>
  <c r="E129" i="2"/>
  <c r="F129" i="2" s="1"/>
  <c r="E128" i="2"/>
  <c r="F128" i="2" s="1"/>
  <c r="F111" i="2"/>
  <c r="F110" i="2"/>
  <c r="F109" i="2"/>
  <c r="F108" i="2"/>
  <c r="F107" i="2"/>
  <c r="D115" i="2"/>
  <c r="E114" i="2"/>
  <c r="F114" i="2" s="1"/>
  <c r="E113" i="2"/>
  <c r="F113" i="2" s="1"/>
  <c r="E112" i="2"/>
  <c r="F112" i="2" s="1"/>
  <c r="E102" i="2"/>
  <c r="F102" i="2" s="1"/>
  <c r="F101" i="2"/>
  <c r="F100" i="2"/>
  <c r="F99" i="2"/>
  <c r="D103" i="2"/>
  <c r="F93" i="2"/>
  <c r="F92" i="2"/>
  <c r="F91" i="2"/>
  <c r="D95" i="2"/>
  <c r="E94" i="2"/>
  <c r="F94" i="2" s="1"/>
  <c r="E95" i="2" s="1"/>
  <c r="F85" i="2"/>
  <c r="F84" i="2"/>
  <c r="D87" i="2"/>
  <c r="E86" i="2"/>
  <c r="F86" i="2" s="1"/>
  <c r="F78" i="2"/>
  <c r="F77" i="2"/>
  <c r="F72" i="2"/>
  <c r="F71" i="2"/>
  <c r="D80" i="2"/>
  <c r="E79" i="2"/>
  <c r="F79" i="2" s="1"/>
  <c r="E80" i="2" s="1"/>
  <c r="E65" i="2"/>
  <c r="F65" i="2" s="1"/>
  <c r="F64" i="2"/>
  <c r="F63" i="2"/>
  <c r="F62" i="2"/>
  <c r="D66" i="2"/>
  <c r="E7" i="2"/>
  <c r="F7" i="2" s="1"/>
  <c r="E6" i="2"/>
  <c r="F6" i="2" s="1"/>
  <c r="E5" i="2"/>
  <c r="F5" i="2" s="1"/>
  <c r="E4" i="2"/>
  <c r="D8" i="2"/>
  <c r="F55" i="2"/>
  <c r="F54" i="2"/>
  <c r="F53" i="2"/>
  <c r="F52" i="2"/>
  <c r="D57" i="2"/>
  <c r="E56" i="2"/>
  <c r="F56" i="2" s="1"/>
  <c r="E57" i="2" s="1"/>
  <c r="F44" i="2"/>
  <c r="F43" i="2"/>
  <c r="F42" i="2"/>
  <c r="D47" i="2"/>
  <c r="E46" i="2"/>
  <c r="F46" i="2" s="1"/>
  <c r="E45" i="2"/>
  <c r="F45" i="2" s="1"/>
  <c r="F34" i="2"/>
  <c r="F33" i="2"/>
  <c r="F32" i="2"/>
  <c r="D37" i="2"/>
  <c r="E36" i="2"/>
  <c r="F36" i="2" s="1"/>
  <c r="E35" i="2"/>
  <c r="F35" i="2" s="1"/>
  <c r="F25" i="2"/>
  <c r="F24" i="2"/>
  <c r="F23" i="2"/>
  <c r="D27" i="2"/>
  <c r="E26" i="2"/>
  <c r="F26" i="2" s="1"/>
  <c r="F16" i="2"/>
  <c r="F15" i="2"/>
  <c r="F14" i="2"/>
  <c r="F13" i="2"/>
  <c r="D18" i="2"/>
  <c r="E17" i="2"/>
  <c r="F17" i="2" s="1"/>
  <c r="E18" i="2" s="1"/>
  <c r="D4" i="1"/>
  <c r="E130" i="2" l="1"/>
  <c r="F130" i="2" s="1"/>
  <c r="F131" i="2" s="1"/>
  <c r="F164" i="2"/>
  <c r="F165" i="2" s="1"/>
  <c r="E23" i="1" s="1"/>
  <c r="F23" i="1" s="1"/>
  <c r="E150" i="2"/>
  <c r="F150" i="2" s="1"/>
  <c r="F151" i="2" s="1"/>
  <c r="G151" i="2" s="1"/>
  <c r="E21" i="1" s="1"/>
  <c r="F21" i="1" s="1"/>
  <c r="F178" i="2"/>
  <c r="F179" i="2" s="1"/>
  <c r="E24" i="1" s="1"/>
  <c r="F24" i="1" s="1"/>
  <c r="F73" i="2"/>
  <c r="F12" i="1" s="1"/>
  <c r="E115" i="2"/>
  <c r="F115" i="2" s="1"/>
  <c r="F116" i="2" s="1"/>
  <c r="G116" i="2" s="1"/>
  <c r="E18" i="1" s="1"/>
  <c r="F18" i="1" s="1"/>
  <c r="E142" i="2"/>
  <c r="F142" i="2" s="1"/>
  <c r="F143" i="2" s="1"/>
  <c r="G143" i="2" s="1"/>
  <c r="E20" i="1" s="1"/>
  <c r="F20" i="1" s="1"/>
  <c r="F80" i="2"/>
  <c r="F81" i="2" s="1"/>
  <c r="E103" i="2"/>
  <c r="F103" i="2" s="1"/>
  <c r="F104" i="2" s="1"/>
  <c r="G104" i="2" s="1"/>
  <c r="E17" i="1" s="1"/>
  <c r="F17" i="1" s="1"/>
  <c r="F95" i="2"/>
  <c r="F96" i="2" s="1"/>
  <c r="G96" i="2" s="1"/>
  <c r="E15" i="1" s="1"/>
  <c r="F15" i="1" s="1"/>
  <c r="E87" i="2"/>
  <c r="F87" i="2" s="1"/>
  <c r="F88" i="2" s="1"/>
  <c r="G88" i="2" s="1"/>
  <c r="E14" i="1" s="1"/>
  <c r="F14" i="1" s="1"/>
  <c r="E66" i="2"/>
  <c r="F66" i="2" s="1"/>
  <c r="F67" i="2" s="1"/>
  <c r="E11" i="1" s="1"/>
  <c r="F4" i="2"/>
  <c r="E37" i="2"/>
  <c r="F37" i="2" s="1"/>
  <c r="F38" i="2" s="1"/>
  <c r="E7" i="1" s="1"/>
  <c r="F7" i="1" s="1"/>
  <c r="E47" i="2"/>
  <c r="F47" i="2" s="1"/>
  <c r="F48" i="2" s="1"/>
  <c r="E8" i="1" s="1"/>
  <c r="F8" i="1" s="1"/>
  <c r="F57" i="2"/>
  <c r="F58" i="2" s="1"/>
  <c r="E9" i="1" s="1"/>
  <c r="F9" i="1" s="1"/>
  <c r="E8" i="2"/>
  <c r="F8" i="2" s="1"/>
  <c r="E27" i="2"/>
  <c r="F27" i="2" s="1"/>
  <c r="F28" i="2" s="1"/>
  <c r="E6" i="1" s="1"/>
  <c r="F6" i="1" s="1"/>
  <c r="F18" i="2"/>
  <c r="F19" i="2" s="1"/>
  <c r="E5" i="1" s="1"/>
  <c r="F5" i="1" s="1"/>
  <c r="E13" i="1" l="1"/>
  <c r="F13" i="1" s="1"/>
  <c r="F9" i="2"/>
  <c r="E4" i="1" s="1"/>
  <c r="F4" i="1" s="1"/>
  <c r="G131" i="2"/>
  <c r="E19" i="1" s="1"/>
  <c r="F19" i="1" s="1"/>
  <c r="F11" i="1"/>
</calcChain>
</file>

<file path=xl/sharedStrings.xml><?xml version="1.0" encoding="utf-8"?>
<sst xmlns="http://schemas.openxmlformats.org/spreadsheetml/2006/main" count="1448" uniqueCount="417">
  <si>
    <t>Obras Preliminares</t>
  </si>
  <si>
    <t>Movimiento de Tierra</t>
  </si>
  <si>
    <t>Cubiertas y Revestimientos</t>
  </si>
  <si>
    <t>Terminaciones</t>
  </si>
  <si>
    <t>Instalaciones (referenciales)</t>
  </si>
  <si>
    <t>Accesibilidad universal</t>
  </si>
  <si>
    <t>Ítem</t>
  </si>
  <si>
    <t>Partida</t>
  </si>
  <si>
    <t>Unidad</t>
  </si>
  <si>
    <t>Cantidad Estimada</t>
  </si>
  <si>
    <t>Observaciones</t>
  </si>
  <si>
    <t>1.1</t>
  </si>
  <si>
    <t>1.2</t>
  </si>
  <si>
    <t>1.3</t>
  </si>
  <si>
    <t>1.4</t>
  </si>
  <si>
    <t>1.5</t>
  </si>
  <si>
    <t>1.6</t>
  </si>
  <si>
    <t>Letrero de obra normativo MOP/SERVIU</t>
  </si>
  <si>
    <t>Oficinas, baños y bodegas provisorias (containers o módulos)</t>
  </si>
  <si>
    <t>Empalmes provisorios (luz, agua, alcantarillado)</t>
  </si>
  <si>
    <t>Instalación de faenas y habilitación de terreno</t>
  </si>
  <si>
    <t>Plan de manejo residuos, letreros seguridad y señalización obra</t>
  </si>
  <si>
    <t>un</t>
  </si>
  <si>
    <t>gl</t>
  </si>
  <si>
    <t>Recurso</t>
  </si>
  <si>
    <t>Cantidad</t>
  </si>
  <si>
    <t>Subtotal (CLP)</t>
  </si>
  <si>
    <t>jornal</t>
  </si>
  <si>
    <t>Cables y protecciones eléctricas</t>
  </si>
  <si>
    <t>global</t>
  </si>
  <si>
    <t>Planchas OSB 11mm</t>
  </si>
  <si>
    <t>m²</t>
  </si>
  <si>
    <t>m</t>
  </si>
  <si>
    <t>Tornillos y fijaciones</t>
  </si>
  <si>
    <t>día</t>
  </si>
  <si>
    <t>Vinilo autoadhesivo impresión</t>
  </si>
  <si>
    <t>Arriendo container oficina</t>
  </si>
  <si>
    <t>mes</t>
  </si>
  <si>
    <t>Arriendo container baño químico</t>
  </si>
  <si>
    <t>viaje</t>
  </si>
  <si>
    <t>Jornal</t>
  </si>
  <si>
    <t>m³</t>
  </si>
  <si>
    <t>Tipo</t>
  </si>
  <si>
    <t>Material</t>
  </si>
  <si>
    <t>Pie derecho pino 2"x2"</t>
  </si>
  <si>
    <t>Equipo/Herramienta</t>
  </si>
  <si>
    <t>Mano de Obra</t>
  </si>
  <si>
    <t>%</t>
  </si>
  <si>
    <t>Ayudante</t>
  </si>
  <si>
    <t>Carpintero</t>
  </si>
  <si>
    <t>Sanitario</t>
  </si>
  <si>
    <t>Ítem 1.1 – Cierre Provisorio de Faena</t>
  </si>
  <si>
    <t>Ítem 1.2 – Letrero de Obra Normativo</t>
  </si>
  <si>
    <t>Cierre provisorio de faena tipo OSB</t>
  </si>
  <si>
    <t>Perfil metálico 40x40 mm</t>
  </si>
  <si>
    <t>Plancha OSB 18 mm</t>
  </si>
  <si>
    <t>Herramientas instalación menor</t>
  </si>
  <si>
    <t>Leyes Sociales</t>
  </si>
  <si>
    <t>Leyes sociales</t>
  </si>
  <si>
    <t>Ítem 1.3 – Oficinas, baños y bodegas provisorias</t>
  </si>
  <si>
    <t>Transporte de módulos</t>
  </si>
  <si>
    <t>P.U</t>
  </si>
  <si>
    <t>Total</t>
  </si>
  <si>
    <t>Tuberías PVC + fittings provisionales</t>
  </si>
  <si>
    <t>Trámite y conexión a servicios básicos</t>
  </si>
  <si>
    <t>Eléctrico</t>
  </si>
  <si>
    <t>Ítem 1.4 – Empalmes Provisorios (Luz, Agua, Alcantarillado)</t>
  </si>
  <si>
    <t>Ítem 1.5 – Instalación de Faenas y Habilitación de Terreno</t>
  </si>
  <si>
    <t>Cal y estacas para trazado</t>
  </si>
  <si>
    <t>Herramientas menores (pala, picota)</t>
  </si>
  <si>
    <t>Carretilla y baldes</t>
  </si>
  <si>
    <t>Letreros PVC seguridad (norma DS594)</t>
  </si>
  <si>
    <t>unidad</t>
  </si>
  <si>
    <t>Extintores tipo 10 lb recargables</t>
  </si>
  <si>
    <t>EPP y señalética interna completa</t>
  </si>
  <si>
    <t>set</t>
  </si>
  <si>
    <t>Herramientas de fijación y soporte</t>
  </si>
  <si>
    <t>Letreros PVC seguridad</t>
  </si>
  <si>
    <t>TIPO</t>
  </si>
  <si>
    <t>RECURSO</t>
  </si>
  <si>
    <t>UNIDAD</t>
  </si>
  <si>
    <t>VALOR</t>
  </si>
  <si>
    <t>Mano de obra</t>
  </si>
  <si>
    <t>2.1</t>
  </si>
  <si>
    <t>2.2</t>
  </si>
  <si>
    <t>2.3</t>
  </si>
  <si>
    <t>2.4</t>
  </si>
  <si>
    <t>2.5</t>
  </si>
  <si>
    <t>Limpieza y despeje de terreno</t>
  </si>
  <si>
    <t>Excavación mecánica (masiva y zanjas)</t>
  </si>
  <si>
    <t>Relleno y compactación con material seleccionado</t>
  </si>
  <si>
    <t>Carga y retiro de material sobrante</t>
  </si>
  <si>
    <t>Emplantillado con mortero en fundaciones</t>
  </si>
  <si>
    <t>Ítem 2.1 – Limpieza y Despeje de Terreno</t>
  </si>
  <si>
    <t>Bolsas para residuos</t>
  </si>
  <si>
    <t>Rastrillo y pala manual</t>
  </si>
  <si>
    <t>Ítem 2.2 – Excavación Mecánica en Terreno Natural</t>
  </si>
  <si>
    <t>Combustible y lubricantes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</si>
  <si>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</si>
  <si>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Ítem 2.3 – Relleno y Compactación con Material Seleccionado</t>
  </si>
  <si>
    <t>jornada</t>
  </si>
  <si>
    <t>Ítem 2.4 – Carga y Retiro de Material a Botadero</t>
  </si>
  <si>
    <t>Camión tolva 5-6 m³</t>
  </si>
  <si>
    <t>Derecho botadero autorizado</t>
  </si>
  <si>
    <t>Ítem 2.5 – Emplantillado con Mortero Dosificado</t>
  </si>
  <si>
    <t>Cemento</t>
  </si>
  <si>
    <t>saco</t>
  </si>
  <si>
    <t>Arena</t>
  </si>
  <si>
    <t>Betonera 150 lt</t>
  </si>
  <si>
    <t>Hormigones</t>
  </si>
  <si>
    <t>Fundaciones de hormigón simple (zapatas y corridas)</t>
  </si>
  <si>
    <t>Vigas de fundación hormigón armado</t>
  </si>
  <si>
    <t>Losas de sobrecimiento o radieres</t>
  </si>
  <si>
    <t>3.1</t>
  </si>
  <si>
    <t>3.2</t>
  </si>
  <si>
    <t>3.3</t>
  </si>
  <si>
    <t>3.4</t>
  </si>
  <si>
    <t>3.5</t>
  </si>
  <si>
    <t>Ítem 3.1 – Zapatas y Fundaciones Corridas en Hormigón Simple</t>
  </si>
  <si>
    <t>Hormigón G-25 premezclado</t>
  </si>
  <si>
    <t>Aditivo impermeabilizante</t>
  </si>
  <si>
    <t>litro</t>
  </si>
  <si>
    <t>Vibrador de hormigón</t>
  </si>
  <si>
    <t>Ítem 3.2 – Vigas de Fundación en Hormigón Armado</t>
  </si>
  <si>
    <t>Acero A63-42 Ø12 y Ø16 (120 kg/m³)</t>
  </si>
  <si>
    <t>kg</t>
  </si>
  <si>
    <t>Alambre amarre + separadores</t>
  </si>
  <si>
    <t>Tablas encofrado reutilizable</t>
  </si>
  <si>
    <t>Enfierrador</t>
  </si>
  <si>
    <t>Ítem 3.3 – Radier o Losa de Sobrecimiento en Hormigón Armado</t>
  </si>
  <si>
    <t>Malla ACMA 15x15/5.0 o similar</t>
  </si>
  <si>
    <t>Nylon polietileno 200 micras</t>
  </si>
  <si>
    <t>Aditivo plastificante</t>
  </si>
  <si>
    <t>Ítem 3.4 – Elementos Verticales de Hormigón Armado</t>
  </si>
  <si>
    <t>Acero A63-42 Ø12 y Ø16 (160 kg/m³)</t>
  </si>
  <si>
    <t>Tablas o planchas moldaje vertical</t>
  </si>
  <si>
    <t>Elementos Verticales de Hormigón Armado</t>
  </si>
  <si>
    <t>Geomembrana HDPE 0,5 mm</t>
  </si>
  <si>
    <t>Cinta sellado HDPE o bituminosa</t>
  </si>
  <si>
    <t>Maestro</t>
  </si>
  <si>
    <t>Arena cernida compactada (10 cm)</t>
  </si>
  <si>
    <t>Ítem 3.5 – Enfierradura y Moldaje Independiente</t>
  </si>
  <si>
    <t>Enfierradura y Moldaje Independiente</t>
  </si>
  <si>
    <t>Acero A63-42 corte y doblez</t>
  </si>
  <si>
    <t>Alambre amarre</t>
  </si>
  <si>
    <t>Banco de corte y galletera</t>
  </si>
  <si>
    <t>Tabiquería Interior y Exterior</t>
  </si>
  <si>
    <t>Tabique T-01</t>
  </si>
  <si>
    <t>Montante estructural galvanizado 100×0,85 mm</t>
  </si>
  <si>
    <t>Canal galvanizado 100 mm</t>
  </si>
  <si>
    <t>Tornillos punta broca 6x1"</t>
  </si>
  <si>
    <t>Placa yeso-cartón 15 mm (2 caras)</t>
  </si>
  <si>
    <t>Atornillador + herramientas de montaje</t>
  </si>
  <si>
    <t>Ítem 4.1 – Tabique T-01</t>
  </si>
  <si>
    <t>Ítem 4.2 – Tabique T-02</t>
  </si>
  <si>
    <t>Placa OSB 9,5 mm (2 caras)</t>
  </si>
  <si>
    <t>Placa yeso-cartón RH 12,5 mm (exterior)</t>
  </si>
  <si>
    <t>Placa yeso-cartón RF 12,5 mm (interior)</t>
  </si>
  <si>
    <t>Aislante Aislangrass R100/235</t>
  </si>
  <si>
    <t>Tabique T-02</t>
  </si>
  <si>
    <t>Tabique T-03</t>
  </si>
  <si>
    <t>Tabique T-04</t>
  </si>
  <si>
    <t>Tabique T-05</t>
  </si>
  <si>
    <t>Tabique T-06</t>
  </si>
  <si>
    <t>Placa fibrocemento 8 mm (2 caras)</t>
  </si>
  <si>
    <t>Ítem 4.3 – Tabique T-03</t>
  </si>
  <si>
    <t>Montante galvanizado 38×0,5 mm</t>
  </si>
  <si>
    <t>Canal galvanizado 38 mm</t>
  </si>
  <si>
    <t>Placa yeso-cartón RF 15 mm (2 caras)</t>
  </si>
  <si>
    <t>Atornillador + herramientas instalación</t>
  </si>
  <si>
    <t>P.U (CLP)</t>
  </si>
  <si>
    <t>Ítem 4.4 – Tabique T-04</t>
  </si>
  <si>
    <t>Montante galvanizado 90×38×0,5 mm</t>
  </si>
  <si>
    <t>Canal galvanizado 90 mm</t>
  </si>
  <si>
    <t>Placa yeso-cartón RH 15 mm (lado húmedo)</t>
  </si>
  <si>
    <t>Placa fibrocemento 8 mm (lado húmedo)</t>
  </si>
  <si>
    <t>Placa yeso-cartón RF 15 mm (lado seco)</t>
  </si>
  <si>
    <t>Montante galvanizado 62×0,5 mm</t>
  </si>
  <si>
    <t>Canal galvanizado 62 mm</t>
  </si>
  <si>
    <t>Placa fibrocemento 6 mm (lado exterior)</t>
  </si>
  <si>
    <t>Placa fibrocemento 8 mm (lado interior)</t>
  </si>
  <si>
    <t>Placa yeso-cartón RH 12,5 mm (interior)</t>
  </si>
  <si>
    <t>Atornillador + herramientas de instalación</t>
  </si>
  <si>
    <t>Total APU T-05</t>
  </si>
  <si>
    <t>Ítem 4.5 – Tabique T-05</t>
  </si>
  <si>
    <t>Banda acústica Sonoglass (superior + inferior)</t>
  </si>
  <si>
    <t>Placa yeso-cartón RH 15 mm</t>
  </si>
  <si>
    <t>Malla fibra de vidrio</t>
  </si>
  <si>
    <t>Aislante lana mineral 50 mm</t>
  </si>
  <si>
    <t>Ítem 4.6 – Tabique T-06</t>
  </si>
  <si>
    <t>Fieltro asfáltico 15 lb (1 cara)</t>
  </si>
  <si>
    <t>4.1</t>
  </si>
  <si>
    <t>4.2</t>
  </si>
  <si>
    <t>4.3</t>
  </si>
  <si>
    <t>4.4</t>
  </si>
  <si>
    <t>4.5</t>
  </si>
  <si>
    <t>4.6</t>
  </si>
  <si>
    <t>Cerrajero montajista</t>
  </si>
  <si>
    <t>Ítem 5.1 – Cercha metálica estructural de techumbre (perfil tubular 150×50×3 mm)</t>
  </si>
  <si>
    <t>Perfil tubular 150×50×3 mm</t>
  </si>
  <si>
    <t>Fijaciones, pernos y platinas</t>
  </si>
  <si>
    <t>Pintura anticorrosiva primer zincado</t>
  </si>
  <si>
    <t>Equipo oxicorte + soldadura MIG</t>
  </si>
  <si>
    <t>Ítem 5.2 – Correas metálicas de cubierta (perfil 40×20×2 mm)</t>
  </si>
  <si>
    <t>Perfil tubular 40×20×2 mm</t>
  </si>
  <si>
    <t>Fijaciones y tornillos estructurales</t>
  </si>
  <si>
    <t>Pintura anticorrosiva base zincada</t>
  </si>
  <si>
    <t>Herramientas corte y fijación</t>
  </si>
  <si>
    <t>Ayudante cerrajero</t>
  </si>
  <si>
    <t>Cercha metálica estructural de techumbre</t>
  </si>
  <si>
    <t>Correas metálicas de cubierta</t>
  </si>
  <si>
    <t>Ítem 5.1.1 – Cerchas estructurales de cubierta (perfil 150CA 0,85 mm)</t>
  </si>
  <si>
    <t>Perfil galvanizado 150CA 0,85 mm</t>
  </si>
  <si>
    <t>Fijaciones estructurales</t>
  </si>
  <si>
    <t>Herramientas de corte y montaje</t>
  </si>
  <si>
    <t>5.1</t>
  </si>
  <si>
    <t>Cerchas estructurales de cubierta (perfil 150CA 0,85 mm)</t>
  </si>
  <si>
    <t>5.1.2 – Costaneras de cubierta (perfil omega estructural 60 mm)</t>
  </si>
  <si>
    <t>Perfil omega estructural 60 mm galvanizado</t>
  </si>
  <si>
    <t>Fijaciones autoperforantes con golilla de sellado</t>
  </si>
  <si>
    <t>Costaneras de cubierta (perfil omega estructural 60 mm)</t>
  </si>
  <si>
    <t>Cubierta tipo Instapanel Kover L-804</t>
  </si>
  <si>
    <t>Ítem 5.1.3 – Cubierta metálica tipo Instapanel Kover L-804</t>
  </si>
  <si>
    <t>Panel Instapanel Kover L-804 (0,5 mm prepintado)</t>
  </si>
  <si>
    <t>Fijaciones autoperforantes con golilla estanca</t>
  </si>
  <si>
    <t>Tapajuntas y remates de cubierta</t>
  </si>
  <si>
    <t>Herramientas de izaje, corte y sellado</t>
  </si>
  <si>
    <t>Capataz</t>
  </si>
  <si>
    <t>Cerrajero Montajista</t>
  </si>
  <si>
    <t>5.1.4 – Canales, remates y accesorios estructurales de cubierta</t>
  </si>
  <si>
    <t>Canaletas metálicas zincalum 0,5 mm</t>
  </si>
  <si>
    <t>Bajadas de agua lluvia (galv. prepintadas)</t>
  </si>
  <si>
    <t>Remates, tapajuntas, cumbreras y limahoyas</t>
  </si>
  <si>
    <t>Fijaciones inoxidables y sellos estructurales</t>
  </si>
  <si>
    <t>Herramientas instalación accesorios techumbre</t>
  </si>
  <si>
    <t>Maestro techumbre</t>
  </si>
  <si>
    <t>Canales, remates y accesorios estructurales de cubierta</t>
  </si>
  <si>
    <t>Cielo interior suspendido con aislación</t>
  </si>
  <si>
    <t>Ítem 6.1 – Cielo interior suspendido con aislación</t>
  </si>
  <si>
    <t>Perfil galvanizado 40R (cada 0,40 m)</t>
  </si>
  <si>
    <t>Perfil perimetral tipo AT</t>
  </si>
  <si>
    <t>Placa yeso-cartón 10 mm</t>
  </si>
  <si>
    <t>Aislante Aislanglass 50 mm</t>
  </si>
  <si>
    <t>Herramientas corte, nivelación, montaje</t>
  </si>
  <si>
    <t>Capítulo 1 – Instalación de Faena</t>
  </si>
  <si>
    <t>1.1 Cierre perimetral provisorio</t>
  </si>
  <si>
    <t>1.2 Letrero de obra</t>
  </si>
  <si>
    <t>1.3 Oficina y bodegas provisionales</t>
  </si>
  <si>
    <t>1.4 Servicios higiénicos y duchas</t>
  </si>
  <si>
    <t>1.5 Limpieza, seguridad y protecciones</t>
  </si>
  <si>
    <t>Capítulo 2 – Movimiento de Tierra</t>
  </si>
  <si>
    <t>2.1 Limpieza y desbroce del terreno</t>
  </si>
  <si>
    <t>2.2 Excavaciones fundaciones</t>
  </si>
  <si>
    <t>2.3 Relleno estructural compactado</t>
  </si>
  <si>
    <t>2.4 Emplantillado hormigón pobre</t>
  </si>
  <si>
    <t>2.5 Geomembrana y cama de arena</t>
  </si>
  <si>
    <t>2.6 Rellenos estructurales en fundaciones</t>
  </si>
  <si>
    <t>Capítulo 3 – Estructura Hormigón Armado</t>
  </si>
  <si>
    <t>3.1 Fundaciones corridas y aisladas</t>
  </si>
  <si>
    <t>3.2 Sobrecimientos y vigas de amarre</t>
  </si>
  <si>
    <t>3.3 Losas de fundación y radier estructural</t>
  </si>
  <si>
    <t>Capítulo 4 – Estructuras Verticales (Tabiques)</t>
  </si>
  <si>
    <t>4.1 Tabique T-01</t>
  </si>
  <si>
    <t>4.2 Tabique T-02</t>
  </si>
  <si>
    <t>4.3 Tabique T-03</t>
  </si>
  <si>
    <t>4.4 Tabique T-04</t>
  </si>
  <si>
    <t>4.5 Tabique T-05</t>
  </si>
  <si>
    <t>4.6 Tabique T-06</t>
  </si>
  <si>
    <t>Capítulo 5 – Cubierta de Recintos</t>
  </si>
  <si>
    <t>5.1.1 Cerchas perfil 150CA</t>
  </si>
  <si>
    <t>5.1.2 Costaneras omega estructural 60 mm</t>
  </si>
  <si>
    <t>5.1.3 Cubierta Instapanel Kover L-804</t>
  </si>
  <si>
    <t>5.1.4 Canales, remates y accesorios estructurales</t>
  </si>
  <si>
    <t>Capítulo 6 – Cielos Interiores</t>
  </si>
  <si>
    <t>6.1 Cielo suspendido con estructura metálica y aislación</t>
  </si>
  <si>
    <t>Capítulo 7 – Revestimientos Interiores</t>
  </si>
  <si>
    <t>7.1 Revestimiento muros húmedos (cerámica)</t>
  </si>
  <si>
    <t>7.2 Revestimiento muros secos (yeso o pintura)</t>
  </si>
  <si>
    <t>7.3 Guardapolvos, zócalos y remates interiores</t>
  </si>
  <si>
    <t>Capítulo 8 – Terminaciones de Pisos</t>
  </si>
  <si>
    <t>8.1 Radier pulido</t>
  </si>
  <si>
    <t>8.2 Piso vinílico</t>
  </si>
  <si>
    <t>8.3 Cerámica antideslizante</t>
  </si>
  <si>
    <t>8.4 Alfombra en sala de actividades (si aplica)</t>
  </si>
  <si>
    <t>Capítulo 9 – Carpinterías</t>
  </si>
  <si>
    <t>9.1 Puertas interiores</t>
  </si>
  <si>
    <t>9.2 Puertas metálicas</t>
  </si>
  <si>
    <t>9.3 Ventanas termopanel aluminio</t>
  </si>
  <si>
    <t>9.4 Rejas interiores y celosías</t>
  </si>
  <si>
    <t>Capítulo 10 – Pinturas y Sellos</t>
  </si>
  <si>
    <t>10.1 Muros interiores</t>
  </si>
  <si>
    <t>10.2 Cielos</t>
  </si>
  <si>
    <t>10.3 Estructura metálica expuesta</t>
  </si>
  <si>
    <t>10.4 Sellos sanitarios, juntas y dilataciones</t>
  </si>
  <si>
    <t>Capítulo 11 – Artefactos y Equipamiento Fijo</t>
  </si>
  <si>
    <t>11.1 Artefactos sanitarios</t>
  </si>
  <si>
    <t>11.2 Lavamanos y lavaplatos</t>
  </si>
  <si>
    <t>11.3 Muebles base y colgantes</t>
  </si>
  <si>
    <t>11.4 Bancas, colgadores, pizarras</t>
  </si>
  <si>
    <t>Capítulo 12 – Especialidades</t>
  </si>
  <si>
    <t>12.1 Instalación eléctrica (por ítems globales)</t>
  </si>
  <si>
    <t>12.2 Instalación sanitaria (agua y alcantarillado)</t>
  </si>
  <si>
    <t>12.3 Instalación de gas (si corresponde)</t>
  </si>
  <si>
    <t>12.4 Climatización / ventilación (si aplica)</t>
  </si>
  <si>
    <t>Capítulo 13 – Obras Exteriores</t>
  </si>
  <si>
    <t>13.1 Cubierta pasillos exteriores</t>
  </si>
  <si>
    <t>13.2 Pavimentos exteriores</t>
  </si>
  <si>
    <t>13.3 Juegos infantiles y sombreaderos</t>
  </si>
  <si>
    <t>13.4 Paisajismo y cierre definitivo</t>
  </si>
  <si>
    <t xml:space="preserve"> Cubierta de Recintos</t>
  </si>
  <si>
    <t>Cielos Interiores</t>
  </si>
  <si>
    <t>6.1</t>
  </si>
  <si>
    <t>5.2</t>
  </si>
  <si>
    <t>5.3</t>
  </si>
  <si>
    <t>5.4</t>
  </si>
  <si>
    <t>Revestimientos Interiores</t>
  </si>
  <si>
    <t>7.1</t>
  </si>
  <si>
    <t>Revestimiento de muros en recintos húmedos (cerámica)</t>
  </si>
  <si>
    <t>7.2</t>
  </si>
  <si>
    <t>Revestimiento de muros en recintos secos (pintura)</t>
  </si>
  <si>
    <t>7.3</t>
  </si>
  <si>
    <t>porcelanato</t>
  </si>
  <si>
    <t>pilares</t>
  </si>
  <si>
    <t>cerámica de 20x30cm blanco mate</t>
  </si>
  <si>
    <t>Ceramista</t>
  </si>
  <si>
    <t>Cerámica muro 20×30 cm blanco mate</t>
  </si>
  <si>
    <t>Adhesivo cerámico en pasta</t>
  </si>
  <si>
    <t>Fragüe blanco o gris claro</t>
  </si>
  <si>
    <t>Esquineros de PVC o aluminio</t>
  </si>
  <si>
    <t>Herramientas corte, nivelación, limpieza</t>
  </si>
  <si>
    <t>Ítem 7.1 – Revestimiento cerámico en muros de recintos húmedos (altura 2,5 m)</t>
  </si>
  <si>
    <t>Esmalte al agua lavable (blanco base)</t>
  </si>
  <si>
    <t>Pasta muro / masilla interior</t>
  </si>
  <si>
    <t>Imprimante sellador</t>
  </si>
  <si>
    <t>Rodillo, brochas, bandeja, lijas</t>
  </si>
  <si>
    <t>Pintor</t>
  </si>
  <si>
    <t>Guardapolvo PVC blanco 10 cm</t>
  </si>
  <si>
    <t>Adhesivo de montaje</t>
  </si>
  <si>
    <t>Herramientas básicas corte y nivel</t>
  </si>
  <si>
    <t>Guardapolvo cerámico 20×10 cm blanco</t>
  </si>
  <si>
    <t>Adhesivo cerámico</t>
  </si>
  <si>
    <t>Fragüe cerámico blanco</t>
  </si>
  <si>
    <t>Herramientas corte, fragüe, nivel</t>
  </si>
  <si>
    <t>7.4</t>
  </si>
  <si>
    <t>Guardapolvo PVC blanco (muros secos)</t>
  </si>
  <si>
    <t>Guardapolvo cerámico (en muros húmedos con pintura)</t>
  </si>
  <si>
    <t>Terminaciones de Pisos</t>
  </si>
  <si>
    <t>Hormigón G-25 preparado en planta</t>
  </si>
  <si>
    <t>Sellador impermeabilizante incoloro</t>
  </si>
  <si>
    <t>Endurecedor superficial/polvo de cuarzo (opcional)</t>
  </si>
  <si>
    <t>Pulidora y fratasadora mecánica</t>
  </si>
  <si>
    <t>Ítem 7.2 – Pintura en muros secos con esmalte al agua</t>
  </si>
  <si>
    <t>Ítem 7.3 – Guardapolvo PVC blanco (muros secos)</t>
  </si>
  <si>
    <t>Ítem 7.4 – Guardapolvo cerámico (en muros húmedos con pintura)</t>
  </si>
  <si>
    <t>Ítem 8.1 – Pavimento de Hormigón Pulido con Sellador Impermeabilizante</t>
  </si>
  <si>
    <t>Albañil</t>
  </si>
  <si>
    <t>Pavimento de Hormigón Pulido con Sellador Impermeabilizante</t>
  </si>
  <si>
    <t>8.1</t>
  </si>
  <si>
    <t>Ítem 8.2 – Pavimento de Hormigón con Pintura Epóxica sin Solvente Azul</t>
  </si>
  <si>
    <t>Pintura epóxica sin solvente color azul</t>
  </si>
  <si>
    <t>Imprimante epóxico</t>
  </si>
  <si>
    <t>Arena de cuarzo fina (antideslizante, opcional)</t>
  </si>
  <si>
    <t>Rodillos, bandejas, mezclador</t>
  </si>
  <si>
    <t>Ítem 8.3 – Pavimento Porcelanato</t>
  </si>
  <si>
    <t>Porcelanato esmaltado rectificado 60×60 cm</t>
  </si>
  <si>
    <t>Adhesivo porcelanato alta adherencia</t>
  </si>
  <si>
    <t>Fragüe porcelánico color gris claro</t>
  </si>
  <si>
    <t>Guardacanto o perfil de borde (aluminio)</t>
  </si>
  <si>
    <t>Cortadora, nivel, crucetas, espátulas</t>
  </si>
  <si>
    <t>8.2</t>
  </si>
  <si>
    <t>8.3</t>
  </si>
  <si>
    <t>8.4</t>
  </si>
  <si>
    <t>Pavimento de Hormigón con Pintura Epóxica sin Solvente Azul</t>
  </si>
  <si>
    <t>Pavimento Porcelanato</t>
  </si>
  <si>
    <t>Ítem 8.4 – Pavimento Cerámico 33×33 cm Antideslizante Gris Claro</t>
  </si>
  <si>
    <t>Cerámica 33×33 cm antideslizante gris claro</t>
  </si>
  <si>
    <t>Adhesivo cerámico piso</t>
  </si>
  <si>
    <t>Fragüe gris para piso</t>
  </si>
  <si>
    <t>Cortadora, nivel, crucetas</t>
  </si>
  <si>
    <t>Pavimento Cerámico 33×33 cm Antideslizante Gris Claro</t>
  </si>
  <si>
    <t>Ítem 8.5 – Pavimento Cerámico 50×50 cm</t>
  </si>
  <si>
    <t>Cerámica 50×50 cm color neutro</t>
  </si>
  <si>
    <t>Adhesivo cerámico para piso</t>
  </si>
  <si>
    <t>Fragüe cerámico</t>
  </si>
  <si>
    <t>Herramientas básicas instalación</t>
  </si>
  <si>
    <t>Ítem 8.6 – Pavimento Piso Vinílico Arquitac 3,2 mm</t>
  </si>
  <si>
    <t>Piso vinílico Arquitac 3,2 mm</t>
  </si>
  <si>
    <t>Adhesivo vinílico para pavimentos</t>
  </si>
  <si>
    <t>Masilla de nivelación fina</t>
  </si>
  <si>
    <t>Rodillo, espátula dentada, soldadora</t>
  </si>
  <si>
    <t>Instalador vinílico</t>
  </si>
  <si>
    <t>Ítem 8.7 – Pavimento Pasto Sintético</t>
  </si>
  <si>
    <t>Pasto sintético altura 25 mm uso general</t>
  </si>
  <si>
    <t>Malla geotextil</t>
  </si>
  <si>
    <t>Adhesivo especial para pasto sintético</t>
  </si>
  <si>
    <t>Herramientas instalación (cuchillos, rodillo)</t>
  </si>
  <si>
    <t>Ítem 8.8 – Pavimento Piso de Caucho</t>
  </si>
  <si>
    <t>Piso de caucho en baldosa 10 mm antideslizante</t>
  </si>
  <si>
    <t>Adhesivo poliuretano para caucho</t>
  </si>
  <si>
    <t>Herramientas colocación, compactación</t>
  </si>
  <si>
    <t>Instalador piso caucho</t>
  </si>
  <si>
    <t>Cierre provisorio de faena tipo OSB o zinc acanalado</t>
  </si>
  <si>
    <t>Ítem 1.6 – Señalética y Manejo de Residuos (gl)</t>
  </si>
  <si>
    <t>Unidad: m²</t>
  </si>
  <si>
    <t>Unidad: un</t>
  </si>
  <si>
    <t>Arriendo y habilitación de módulos provisorios para faena</t>
  </si>
  <si>
    <t>Unidad: global</t>
  </si>
  <si>
    <t>Habilitación de empalmes temporales para faena</t>
  </si>
  <si>
    <t>Limpieza, despeje, trazado y preparación inicial del terreno</t>
  </si>
  <si>
    <t>Implementación de señalización de seguridad, elementos de prevención y sistema de residuos según normativa</t>
  </si>
  <si>
    <t>Limpieza general y retiro de escombros, maleza, materiales sueltos o basura existente en el terreno. Incluye carga manual y traslado a botadero autorizado.</t>
  </si>
  <si>
    <t>Unidad: m³</t>
  </si>
  <si>
    <t>Material seleccionado (transportado)</t>
  </si>
  <si>
    <t xml:space="preserve">	Compactadora mecánica</t>
  </si>
  <si>
    <t>Relleno con material seleccionado, extendido en capas sucesivas de 20 cm, compactadas mecánicamente con rodillo vibrador o placa compactadora hasta alcanzar 95% Proctor Modificado. Incluye suministro, traslado e instalación.</t>
  </si>
  <si>
    <t>Retroexcavadora c/operador</t>
  </si>
  <si>
    <t>Excavación en terreno natural con maquinaria, hasta 2,0 m de profundidad, para fundaciones, estructuras u obras preliminares. Incluye carguío y transporte de material a botadero autorizado.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</si>
</sst>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3" xfId="0" applyBorder="1"/>
    <xf numFmtId="0" fontId="0" fillId="0" borderId="2" xfId="0" applyBorder="1"/>
    <xf numFmtId="9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/>
    <xf numFmtId="3" fontId="0" fillId="0" borderId="8" xfId="0" applyNumberFormat="1" applyBorder="1"/>
    <xf numFmtId="0" fontId="2" fillId="0" borderId="0" xfId="0" applyFont="1" applyAlignment="1">
      <alignment horizontal="left"/>
    </xf>
    <xf numFmtId="43" fontId="2" fillId="0" borderId="2" xfId="1" applyFont="1" applyBorder="1"/>
    <xf numFmtId="43" fontId="2" fillId="0" borderId="0" xfId="1" applyFont="1" applyBorder="1"/>
    <xf numFmtId="43" fontId="0" fillId="0" borderId="0" xfId="1" applyFont="1" applyBorder="1"/>
    <xf numFmtId="43" fontId="0" fillId="0" borderId="7" xfId="1" applyFont="1" applyBorder="1"/>
    <xf numFmtId="43" fontId="0" fillId="0" borderId="2" xfId="1" applyFont="1" applyBorder="1"/>
    <xf numFmtId="43" fontId="0" fillId="0" borderId="0" xfId="1" applyFont="1"/>
    <xf numFmtId="164" fontId="2" fillId="0" borderId="0" xfId="0" applyNumberFormat="1" applyFont="1"/>
    <xf numFmtId="43" fontId="1" fillId="0" borderId="0" xfId="1" applyFont="1" applyBorder="1"/>
    <xf numFmtId="164" fontId="2" fillId="0" borderId="5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8" xfId="0" applyNumberFormat="1" applyFont="1" applyBorder="1"/>
    <xf numFmtId="43" fontId="2" fillId="0" borderId="0" xfId="1" applyFont="1"/>
    <xf numFmtId="0" fontId="5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6" fillId="0" borderId="0" xfId="0" applyNumberFormat="1" applyFont="1"/>
    <xf numFmtId="164" fontId="7" fillId="0" borderId="0" xfId="0" applyNumberFormat="1" applyFont="1"/>
    <xf numFmtId="0" fontId="0" fillId="0" borderId="5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BE22-8A2A-40DF-B3C0-045CBD0D4EA8}">
  <dimension ref="A2:L110"/>
  <sheetViews>
    <sheetView tabSelected="1" workbookViewId="0">
      <selection activeCell="G13" sqref="G13"/>
    </sheetView>
  </sheetViews>
  <sheetFormatPr baseColWidth="10" defaultRowHeight="15" x14ac:dyDescent="0.25"/>
  <cols>
    <col min="1" max="1" width="5.140625" style="2" bestFit="1" customWidth="1"/>
    <col min="2" max="2" width="58.28515625" bestFit="1" customWidth="1"/>
    <col min="3" max="3" width="7.42578125" bestFit="1" customWidth="1"/>
    <col min="4" max="4" width="18.85546875" style="26" bestFit="1" customWidth="1"/>
    <col min="5" max="5" width="14.42578125" style="3" bestFit="1" customWidth="1"/>
    <col min="6" max="6" width="16.28515625" style="3" bestFit="1" customWidth="1"/>
    <col min="7" max="7" width="102" bestFit="1" customWidth="1"/>
  </cols>
  <sheetData>
    <row r="2" spans="1:8" x14ac:dyDescent="0.25">
      <c r="A2" s="20" t="s">
        <v>6</v>
      </c>
      <c r="B2" s="1" t="s">
        <v>7</v>
      </c>
      <c r="C2" s="1" t="s">
        <v>8</v>
      </c>
      <c r="D2" s="33" t="s">
        <v>9</v>
      </c>
      <c r="E2" s="27" t="s">
        <v>61</v>
      </c>
      <c r="F2" s="27" t="s">
        <v>62</v>
      </c>
      <c r="G2" s="1" t="s">
        <v>10</v>
      </c>
    </row>
    <row r="3" spans="1:8" x14ac:dyDescent="0.25">
      <c r="A3" s="20">
        <v>1</v>
      </c>
      <c r="B3" s="1" t="s">
        <v>0</v>
      </c>
      <c r="H3" s="1" t="s">
        <v>244</v>
      </c>
    </row>
    <row r="4" spans="1:8" x14ac:dyDescent="0.25">
      <c r="A4" s="2" t="s">
        <v>11</v>
      </c>
      <c r="B4" t="s">
        <v>53</v>
      </c>
      <c r="C4" t="s">
        <v>31</v>
      </c>
      <c r="D4" s="26">
        <f>(35.78+4.89+50.54+3+53.26+50.04+4+104.26)*2.44</f>
        <v>746.07879999999989</v>
      </c>
      <c r="E4" s="3">
        <f>+APU!F9</f>
        <v>11391.8</v>
      </c>
      <c r="F4" s="3">
        <f>+D4*E4</f>
        <v>8499180.4738399982</v>
      </c>
      <c r="H4" t="s">
        <v>245</v>
      </c>
    </row>
    <row r="5" spans="1:8" x14ac:dyDescent="0.25">
      <c r="A5" s="2" t="s">
        <v>12</v>
      </c>
      <c r="B5" t="s">
        <v>17</v>
      </c>
      <c r="C5" t="s">
        <v>22</v>
      </c>
      <c r="D5" s="26">
        <v>1</v>
      </c>
      <c r="E5" s="3">
        <f>+APU!F19</f>
        <v>221450</v>
      </c>
      <c r="F5" s="3">
        <f t="shared" ref="F5:F27" si="0">+D5*E5</f>
        <v>221450</v>
      </c>
      <c r="H5" t="s">
        <v>246</v>
      </c>
    </row>
    <row r="6" spans="1:8" x14ac:dyDescent="0.25">
      <c r="A6" s="2" t="s">
        <v>13</v>
      </c>
      <c r="B6" t="s">
        <v>18</v>
      </c>
      <c r="C6" t="s">
        <v>23</v>
      </c>
      <c r="D6" s="26">
        <v>1</v>
      </c>
      <c r="E6" s="3">
        <f>+APU!F28</f>
        <v>613450</v>
      </c>
      <c r="F6" s="3">
        <f t="shared" si="0"/>
        <v>613450</v>
      </c>
      <c r="H6" t="s">
        <v>247</v>
      </c>
    </row>
    <row r="7" spans="1:8" x14ac:dyDescent="0.25">
      <c r="A7" s="2" t="s">
        <v>14</v>
      </c>
      <c r="B7" t="s">
        <v>19</v>
      </c>
      <c r="C7" t="s">
        <v>23</v>
      </c>
      <c r="D7" s="26">
        <v>1</v>
      </c>
      <c r="E7" s="3">
        <f>+APU!F38</f>
        <v>600200</v>
      </c>
      <c r="F7" s="3">
        <f t="shared" si="0"/>
        <v>600200</v>
      </c>
      <c r="H7" t="s">
        <v>248</v>
      </c>
    </row>
    <row r="8" spans="1:8" x14ac:dyDescent="0.25">
      <c r="A8" s="2" t="s">
        <v>15</v>
      </c>
      <c r="B8" t="s">
        <v>20</v>
      </c>
      <c r="C8" t="s">
        <v>23</v>
      </c>
      <c r="D8" s="26">
        <v>1</v>
      </c>
      <c r="E8" s="3">
        <f>+APU!F48</f>
        <v>338800</v>
      </c>
      <c r="F8" s="3">
        <f t="shared" si="0"/>
        <v>338800</v>
      </c>
      <c r="H8" t="s">
        <v>249</v>
      </c>
    </row>
    <row r="9" spans="1:8" x14ac:dyDescent="0.25">
      <c r="A9" s="2" t="s">
        <v>16</v>
      </c>
      <c r="B9" t="s">
        <v>21</v>
      </c>
      <c r="C9" t="s">
        <v>23</v>
      </c>
      <c r="D9" s="26">
        <v>1</v>
      </c>
      <c r="E9" s="3">
        <f>+APU!F58</f>
        <v>173450</v>
      </c>
      <c r="F9" s="3">
        <f t="shared" si="0"/>
        <v>173450</v>
      </c>
    </row>
    <row r="10" spans="1:8" x14ac:dyDescent="0.25">
      <c r="A10" s="20">
        <v>2</v>
      </c>
      <c r="B10" s="1" t="s">
        <v>1</v>
      </c>
      <c r="H10" s="1" t="s">
        <v>250</v>
      </c>
    </row>
    <row r="11" spans="1:8" x14ac:dyDescent="0.25">
      <c r="A11" s="2" t="s">
        <v>83</v>
      </c>
      <c r="B11" t="s">
        <v>88</v>
      </c>
      <c r="C11" t="s">
        <v>31</v>
      </c>
      <c r="D11" s="26">
        <v>700</v>
      </c>
      <c r="E11" s="3">
        <f>+APU!F67</f>
        <v>1291.4000000000001</v>
      </c>
      <c r="F11" s="3">
        <f t="shared" si="0"/>
        <v>903980.00000000012</v>
      </c>
      <c r="H11" t="s">
        <v>251</v>
      </c>
    </row>
    <row r="12" spans="1:8" ht="17.25" x14ac:dyDescent="0.25">
      <c r="A12" s="2" t="s">
        <v>84</v>
      </c>
      <c r="B12" t="s">
        <v>89</v>
      </c>
      <c r="C12" t="s">
        <v>98</v>
      </c>
      <c r="E12" s="3">
        <f>+APU!F73</f>
        <v>33000</v>
      </c>
      <c r="F12" s="3">
        <f t="shared" si="0"/>
        <v>0</v>
      </c>
      <c r="H12" t="s">
        <v>252</v>
      </c>
    </row>
    <row r="13" spans="1:8" ht="17.25" x14ac:dyDescent="0.25">
      <c r="A13" s="2" t="s">
        <v>85</v>
      </c>
      <c r="B13" t="s">
        <v>90</v>
      </c>
      <c r="C13" t="s">
        <v>98</v>
      </c>
      <c r="E13" s="3">
        <f>+APU!F81</f>
        <v>55607.5</v>
      </c>
      <c r="F13" s="3">
        <f t="shared" si="0"/>
        <v>0</v>
      </c>
      <c r="H13" t="s">
        <v>253</v>
      </c>
    </row>
    <row r="14" spans="1:8" ht="17.25" x14ac:dyDescent="0.25">
      <c r="A14" s="2" t="s">
        <v>86</v>
      </c>
      <c r="B14" t="s">
        <v>91</v>
      </c>
      <c r="C14" t="s">
        <v>98</v>
      </c>
      <c r="D14" s="26">
        <v>150</v>
      </c>
      <c r="E14" s="3">
        <f>+APU!G88</f>
        <v>4256.333333333333</v>
      </c>
      <c r="F14" s="3">
        <f t="shared" si="0"/>
        <v>638450</v>
      </c>
      <c r="H14" t="s">
        <v>254</v>
      </c>
    </row>
    <row r="15" spans="1:8" x14ac:dyDescent="0.25">
      <c r="A15" s="2" t="s">
        <v>87</v>
      </c>
      <c r="B15" t="s">
        <v>92</v>
      </c>
      <c r="C15" t="s">
        <v>31</v>
      </c>
      <c r="D15" s="26">
        <v>250</v>
      </c>
      <c r="E15" s="3">
        <f>+APU!G96</f>
        <v>853.8</v>
      </c>
      <c r="F15" s="3">
        <f t="shared" si="0"/>
        <v>213450</v>
      </c>
      <c r="H15" t="s">
        <v>255</v>
      </c>
    </row>
    <row r="16" spans="1:8" x14ac:dyDescent="0.25">
      <c r="A16" s="20">
        <v>3</v>
      </c>
      <c r="B16" s="1" t="s">
        <v>109</v>
      </c>
      <c r="H16" t="s">
        <v>256</v>
      </c>
    </row>
    <row r="17" spans="1:8" ht="17.25" x14ac:dyDescent="0.25">
      <c r="A17" s="2" t="s">
        <v>113</v>
      </c>
      <c r="B17" t="s">
        <v>110</v>
      </c>
      <c r="C17" t="s">
        <v>98</v>
      </c>
      <c r="D17" s="26">
        <v>39</v>
      </c>
      <c r="E17" s="3">
        <f>+APU!G104</f>
        <v>86379.487179487172</v>
      </c>
      <c r="F17" s="3">
        <f t="shared" si="0"/>
        <v>3368799.9999999995</v>
      </c>
      <c r="H17" s="1" t="s">
        <v>257</v>
      </c>
    </row>
    <row r="18" spans="1:8" ht="17.25" x14ac:dyDescent="0.25">
      <c r="A18" s="2" t="s">
        <v>114</v>
      </c>
      <c r="B18" t="s">
        <v>111</v>
      </c>
      <c r="C18" t="s">
        <v>98</v>
      </c>
      <c r="D18" s="26">
        <v>10</v>
      </c>
      <c r="E18" s="3">
        <f>+APU!G116</f>
        <v>265835</v>
      </c>
      <c r="F18" s="3">
        <f t="shared" si="0"/>
        <v>2658350</v>
      </c>
      <c r="H18" t="s">
        <v>258</v>
      </c>
    </row>
    <row r="19" spans="1:8" ht="17.25" x14ac:dyDescent="0.25">
      <c r="A19" s="2" t="s">
        <v>115</v>
      </c>
      <c r="B19" t="s">
        <v>112</v>
      </c>
      <c r="C19" t="s">
        <v>98</v>
      </c>
      <c r="D19" s="26">
        <v>99</v>
      </c>
      <c r="E19" s="3">
        <f>+APU!G131</f>
        <v>189097.97979797979</v>
      </c>
      <c r="F19" s="3">
        <f t="shared" si="0"/>
        <v>18720700</v>
      </c>
      <c r="H19" s="1" t="s">
        <v>259</v>
      </c>
    </row>
    <row r="20" spans="1:8" ht="17.25" x14ac:dyDescent="0.25">
      <c r="A20" s="2" t="s">
        <v>116</v>
      </c>
      <c r="B20" t="s">
        <v>136</v>
      </c>
      <c r="C20" t="s">
        <v>98</v>
      </c>
      <c r="D20" s="26">
        <v>12</v>
      </c>
      <c r="E20" s="3">
        <f>+APU!G143</f>
        <v>315037.5</v>
      </c>
      <c r="F20" s="3">
        <f t="shared" si="0"/>
        <v>3780450</v>
      </c>
      <c r="H20" t="s">
        <v>260</v>
      </c>
    </row>
    <row r="21" spans="1:8" x14ac:dyDescent="0.25">
      <c r="A21" s="2" t="s">
        <v>117</v>
      </c>
      <c r="B21" t="s">
        <v>142</v>
      </c>
      <c r="C21" t="s">
        <v>125</v>
      </c>
      <c r="D21" s="26">
        <v>3000</v>
      </c>
      <c r="E21" s="3">
        <f>+APU!G151</f>
        <v>1410</v>
      </c>
      <c r="F21" s="3">
        <f t="shared" si="0"/>
        <v>4230000</v>
      </c>
    </row>
    <row r="22" spans="1:8" x14ac:dyDescent="0.25">
      <c r="A22" s="20">
        <v>4</v>
      </c>
      <c r="B22" s="1" t="s">
        <v>146</v>
      </c>
    </row>
    <row r="23" spans="1:8" x14ac:dyDescent="0.25">
      <c r="A23" s="2" t="s">
        <v>191</v>
      </c>
      <c r="B23" t="s">
        <v>147</v>
      </c>
      <c r="C23" t="s">
        <v>31</v>
      </c>
      <c r="D23" s="26">
        <v>96</v>
      </c>
      <c r="E23" s="3">
        <f>+APU!F165</f>
        <v>55180</v>
      </c>
      <c r="F23" s="3">
        <f t="shared" si="0"/>
        <v>5297280</v>
      </c>
      <c r="H23" s="1" t="s">
        <v>261</v>
      </c>
    </row>
    <row r="24" spans="1:8" x14ac:dyDescent="0.25">
      <c r="A24" s="2" t="s">
        <v>192</v>
      </c>
      <c r="B24" t="s">
        <v>159</v>
      </c>
      <c r="C24" t="s">
        <v>31</v>
      </c>
      <c r="D24" s="26">
        <v>47</v>
      </c>
      <c r="E24" s="3">
        <f>+APU!F179</f>
        <v>73455</v>
      </c>
      <c r="F24" s="3">
        <f t="shared" si="0"/>
        <v>3452385</v>
      </c>
      <c r="H24" t="s">
        <v>262</v>
      </c>
    </row>
    <row r="25" spans="1:8" x14ac:dyDescent="0.25">
      <c r="A25" s="2" t="s">
        <v>193</v>
      </c>
      <c r="B25" t="s">
        <v>160</v>
      </c>
      <c r="C25" t="s">
        <v>31</v>
      </c>
      <c r="D25" s="26">
        <v>41</v>
      </c>
      <c r="E25" s="3">
        <f>+APU!F191</f>
        <v>52800</v>
      </c>
      <c r="F25" s="3">
        <f t="shared" si="0"/>
        <v>2164800</v>
      </c>
      <c r="H25" t="s">
        <v>263</v>
      </c>
    </row>
    <row r="26" spans="1:8" x14ac:dyDescent="0.25">
      <c r="A26" s="2" t="s">
        <v>194</v>
      </c>
      <c r="B26" t="s">
        <v>161</v>
      </c>
      <c r="C26" t="s">
        <v>31</v>
      </c>
      <c r="D26" s="26">
        <v>106</v>
      </c>
      <c r="E26" s="3">
        <f>+APU!F206</f>
        <v>65235</v>
      </c>
      <c r="F26" s="3">
        <f t="shared" si="0"/>
        <v>6914910</v>
      </c>
      <c r="H26" t="s">
        <v>264</v>
      </c>
    </row>
    <row r="27" spans="1:8" x14ac:dyDescent="0.25">
      <c r="A27" s="2" t="s">
        <v>195</v>
      </c>
      <c r="B27" t="s">
        <v>162</v>
      </c>
      <c r="C27" t="s">
        <v>31</v>
      </c>
      <c r="D27" s="26">
        <v>18</v>
      </c>
      <c r="E27" s="3">
        <f>+APU!F221</f>
        <v>66215</v>
      </c>
      <c r="F27" s="3">
        <f t="shared" si="0"/>
        <v>1191870</v>
      </c>
      <c r="H27" t="s">
        <v>265</v>
      </c>
    </row>
    <row r="28" spans="1:8" x14ac:dyDescent="0.25">
      <c r="A28" s="2" t="s">
        <v>196</v>
      </c>
      <c r="B28" t="s">
        <v>163</v>
      </c>
      <c r="C28" t="s">
        <v>31</v>
      </c>
      <c r="D28" s="26">
        <v>9</v>
      </c>
      <c r="E28" s="3">
        <f>+APU!F234</f>
        <v>35235</v>
      </c>
      <c r="F28" s="3">
        <f>+D28*E28</f>
        <v>317115</v>
      </c>
      <c r="H28" t="s">
        <v>266</v>
      </c>
    </row>
    <row r="29" spans="1:8" x14ac:dyDescent="0.25">
      <c r="A29" s="20">
        <v>5</v>
      </c>
      <c r="B29" s="1" t="s">
        <v>309</v>
      </c>
      <c r="C29" s="1"/>
      <c r="D29" s="33"/>
      <c r="E29" s="27"/>
      <c r="H29" t="s">
        <v>267</v>
      </c>
    </row>
    <row r="30" spans="1:8" s="1" customFormat="1" x14ac:dyDescent="0.25">
      <c r="A30" s="2" t="s">
        <v>215</v>
      </c>
      <c r="B30" t="s">
        <v>216</v>
      </c>
      <c r="C30" t="s">
        <v>32</v>
      </c>
      <c r="D30" s="26">
        <f>7.58+8.23+2*11.53+5*4.53+5*5.88+10.98+7.68+6*12.9+11.4+7.68+3.96+13.3+32*9.04+2*7.88+2*6.93+2*3.75+2*2.05+2*8.63+2*6.63+2*4.83+2*3.03+2*1.23</f>
        <v>602.52</v>
      </c>
      <c r="E30" s="3">
        <f>+APU!F242</f>
        <v>53116.5</v>
      </c>
      <c r="F30" s="3">
        <f t="shared" ref="F30:F35" si="1">+D30*E30</f>
        <v>32003753.579999998</v>
      </c>
      <c r="H30" s="1" t="s">
        <v>268</v>
      </c>
    </row>
    <row r="31" spans="1:8" x14ac:dyDescent="0.25">
      <c r="A31" s="2" t="s">
        <v>312</v>
      </c>
      <c r="B31" t="s">
        <v>220</v>
      </c>
      <c r="C31" t="s">
        <v>32</v>
      </c>
      <c r="D31" s="26">
        <f>19*(8.8+0.8+0.73)+21*(7.7+0.8+0.73)+15*11*4</f>
        <v>1050.0999999999999</v>
      </c>
      <c r="E31" s="3">
        <f>+APU!F250</f>
        <v>19859</v>
      </c>
      <c r="F31" s="3">
        <f t="shared" si="1"/>
        <v>20853935.899999999</v>
      </c>
      <c r="H31" t="s">
        <v>269</v>
      </c>
    </row>
    <row r="32" spans="1:8" x14ac:dyDescent="0.25">
      <c r="A32" s="2" t="s">
        <v>313</v>
      </c>
      <c r="B32" t="s">
        <v>221</v>
      </c>
      <c r="C32" t="s">
        <v>31</v>
      </c>
      <c r="D32" s="26">
        <f>(84.38*2+85.87*2+209.46+10.4)*1.1</f>
        <v>616.39600000000007</v>
      </c>
      <c r="E32" s="3">
        <f>+APU!F262</f>
        <v>54437.5</v>
      </c>
      <c r="F32" s="3">
        <f t="shared" si="1"/>
        <v>33555057.250000007</v>
      </c>
      <c r="H32" t="s">
        <v>270</v>
      </c>
    </row>
    <row r="33" spans="1:12" x14ac:dyDescent="0.25">
      <c r="A33" s="2" t="s">
        <v>314</v>
      </c>
      <c r="B33" t="s">
        <v>236</v>
      </c>
      <c r="C33" t="s">
        <v>32</v>
      </c>
      <c r="D33" s="26">
        <v>110</v>
      </c>
      <c r="E33" s="3">
        <f>+APU!F272</f>
        <v>30032.5</v>
      </c>
      <c r="F33" s="3">
        <f t="shared" si="1"/>
        <v>3303575</v>
      </c>
      <c r="H33" t="s">
        <v>271</v>
      </c>
    </row>
    <row r="34" spans="1:12" x14ac:dyDescent="0.25">
      <c r="A34" s="2">
        <v>6</v>
      </c>
      <c r="B34" t="s">
        <v>310</v>
      </c>
      <c r="H34" t="s">
        <v>272</v>
      </c>
    </row>
    <row r="35" spans="1:12" x14ac:dyDescent="0.25">
      <c r="A35" s="2" t="s">
        <v>311</v>
      </c>
      <c r="B35" t="s">
        <v>237</v>
      </c>
      <c r="C35" t="s">
        <v>31</v>
      </c>
      <c r="D35" s="26">
        <v>660.2</v>
      </c>
      <c r="E35" s="3">
        <f>+APU!F283</f>
        <v>29590</v>
      </c>
      <c r="F35" s="3">
        <f t="shared" si="1"/>
        <v>19535318</v>
      </c>
      <c r="H35" s="1" t="s">
        <v>273</v>
      </c>
    </row>
    <row r="36" spans="1:12" x14ac:dyDescent="0.25">
      <c r="A36" s="20">
        <v>7</v>
      </c>
      <c r="B36" s="1" t="s">
        <v>315</v>
      </c>
      <c r="C36" s="1"/>
      <c r="D36" s="33"/>
      <c r="E36" s="27"/>
      <c r="F36" s="27"/>
      <c r="H36" t="s">
        <v>274</v>
      </c>
    </row>
    <row r="37" spans="1:12" s="1" customFormat="1" x14ac:dyDescent="0.25">
      <c r="A37" s="2" t="s">
        <v>316</v>
      </c>
      <c r="B37" t="s">
        <v>317</v>
      </c>
      <c r="C37" t="s">
        <v>31</v>
      </c>
      <c r="D37" s="26"/>
      <c r="E37" s="3">
        <f>+APU!F293</f>
        <v>28820</v>
      </c>
      <c r="F37" s="3"/>
      <c r="H37" s="1" t="s">
        <v>275</v>
      </c>
    </row>
    <row r="38" spans="1:12" x14ac:dyDescent="0.25">
      <c r="A38" s="2" t="s">
        <v>318</v>
      </c>
      <c r="B38" t="s">
        <v>319</v>
      </c>
      <c r="C38" t="s">
        <v>31</v>
      </c>
      <c r="E38" s="3">
        <f>+APU!F302</f>
        <v>13810</v>
      </c>
      <c r="G38" t="s">
        <v>323</v>
      </c>
      <c r="H38" t="s">
        <v>276</v>
      </c>
    </row>
    <row r="39" spans="1:12" x14ac:dyDescent="0.25">
      <c r="A39" s="2" t="s">
        <v>320</v>
      </c>
      <c r="B39" t="s">
        <v>344</v>
      </c>
      <c r="C39" t="s">
        <v>32</v>
      </c>
      <c r="E39" s="3">
        <f>+APU!F310</f>
        <v>7330</v>
      </c>
      <c r="H39" t="s">
        <v>277</v>
      </c>
    </row>
    <row r="40" spans="1:12" x14ac:dyDescent="0.25">
      <c r="A40" s="2" t="s">
        <v>343</v>
      </c>
      <c r="B40" t="s">
        <v>345</v>
      </c>
      <c r="C40" t="s">
        <v>32</v>
      </c>
      <c r="E40" s="3">
        <f>+APU!F319</f>
        <v>9645</v>
      </c>
      <c r="H40" t="s">
        <v>278</v>
      </c>
    </row>
    <row r="41" spans="1:12" x14ac:dyDescent="0.25">
      <c r="A41" s="20">
        <v>8</v>
      </c>
      <c r="B41" s="1" t="s">
        <v>346</v>
      </c>
      <c r="C41" s="1"/>
      <c r="D41" s="33"/>
      <c r="E41" s="27"/>
      <c r="F41" s="27"/>
    </row>
    <row r="42" spans="1:12" s="1" customFormat="1" x14ac:dyDescent="0.25">
      <c r="A42" s="2" t="s">
        <v>357</v>
      </c>
      <c r="B42" t="s">
        <v>356</v>
      </c>
      <c r="C42" t="s">
        <v>31</v>
      </c>
      <c r="D42" s="26"/>
      <c r="E42" s="3">
        <f>+APU!F328</f>
        <v>25979</v>
      </c>
      <c r="F42" s="3"/>
      <c r="H42" s="1" t="s">
        <v>279</v>
      </c>
    </row>
    <row r="43" spans="1:12" x14ac:dyDescent="0.25">
      <c r="A43" s="2" t="s">
        <v>369</v>
      </c>
      <c r="B43" t="s">
        <v>372</v>
      </c>
      <c r="C43" t="s">
        <v>31</v>
      </c>
      <c r="E43" s="3">
        <f>+APU!F337</f>
        <v>19310</v>
      </c>
      <c r="H43" t="s">
        <v>280</v>
      </c>
    </row>
    <row r="44" spans="1:12" x14ac:dyDescent="0.25">
      <c r="A44" s="2" t="s">
        <v>370</v>
      </c>
      <c r="B44" t="s">
        <v>373</v>
      </c>
      <c r="C44" t="s">
        <v>31</v>
      </c>
      <c r="E44" s="3">
        <f>+APU!F347</f>
        <v>37077.5</v>
      </c>
      <c r="H44" t="s">
        <v>281</v>
      </c>
    </row>
    <row r="45" spans="1:12" x14ac:dyDescent="0.25">
      <c r="A45" s="2" t="s">
        <v>371</v>
      </c>
      <c r="B45" t="s">
        <v>379</v>
      </c>
      <c r="C45" t="s">
        <v>31</v>
      </c>
      <c r="E45" s="3">
        <f>+APU!F356</f>
        <v>30821</v>
      </c>
      <c r="H45" t="s">
        <v>282</v>
      </c>
      <c r="I45" s="34"/>
      <c r="J45" s="34"/>
      <c r="K45" s="34"/>
      <c r="L45" s="34" t="s">
        <v>321</v>
      </c>
    </row>
    <row r="46" spans="1:12" x14ac:dyDescent="0.25">
      <c r="H46" s="34" t="s">
        <v>283</v>
      </c>
    </row>
    <row r="47" spans="1:12" x14ac:dyDescent="0.25">
      <c r="H47" t="s">
        <v>284</v>
      </c>
    </row>
    <row r="48" spans="1:12" x14ac:dyDescent="0.25">
      <c r="H48" t="s">
        <v>285</v>
      </c>
    </row>
    <row r="49" spans="8:8" x14ac:dyDescent="0.25">
      <c r="H49" t="s">
        <v>286</v>
      </c>
    </row>
    <row r="50" spans="8:8" x14ac:dyDescent="0.25">
      <c r="H50" t="s">
        <v>287</v>
      </c>
    </row>
    <row r="51" spans="8:8" x14ac:dyDescent="0.25">
      <c r="H51" t="s">
        <v>288</v>
      </c>
    </row>
    <row r="52" spans="8:8" x14ac:dyDescent="0.25">
      <c r="H52" t="s">
        <v>289</v>
      </c>
    </row>
    <row r="53" spans="8:8" x14ac:dyDescent="0.25">
      <c r="H53" t="s">
        <v>290</v>
      </c>
    </row>
    <row r="54" spans="8:8" x14ac:dyDescent="0.25">
      <c r="H54" t="s">
        <v>291</v>
      </c>
    </row>
    <row r="55" spans="8:8" x14ac:dyDescent="0.25">
      <c r="H55" t="s">
        <v>292</v>
      </c>
    </row>
    <row r="56" spans="8:8" x14ac:dyDescent="0.25">
      <c r="H56" t="s">
        <v>293</v>
      </c>
    </row>
    <row r="57" spans="8:8" x14ac:dyDescent="0.25">
      <c r="H57" t="s">
        <v>294</v>
      </c>
    </row>
    <row r="58" spans="8:8" x14ac:dyDescent="0.25">
      <c r="H58" t="s">
        <v>295</v>
      </c>
    </row>
    <row r="59" spans="8:8" x14ac:dyDescent="0.25">
      <c r="H59" t="s">
        <v>296</v>
      </c>
    </row>
    <row r="60" spans="8:8" x14ac:dyDescent="0.25">
      <c r="H60" t="s">
        <v>297</v>
      </c>
    </row>
    <row r="61" spans="8:8" x14ac:dyDescent="0.25">
      <c r="H61" t="s">
        <v>298</v>
      </c>
    </row>
    <row r="62" spans="8:8" x14ac:dyDescent="0.25">
      <c r="H62" t="s">
        <v>299</v>
      </c>
    </row>
    <row r="63" spans="8:8" x14ac:dyDescent="0.25">
      <c r="H63" t="s">
        <v>300</v>
      </c>
    </row>
    <row r="64" spans="8:8" x14ac:dyDescent="0.25">
      <c r="H64" t="s">
        <v>301</v>
      </c>
    </row>
    <row r="65" spans="8:11" x14ac:dyDescent="0.25">
      <c r="H65" t="s">
        <v>302</v>
      </c>
    </row>
    <row r="66" spans="8:11" x14ac:dyDescent="0.25">
      <c r="H66" t="s">
        <v>303</v>
      </c>
    </row>
    <row r="67" spans="8:11" x14ac:dyDescent="0.25">
      <c r="H67" t="s">
        <v>304</v>
      </c>
      <c r="I67" s="34"/>
      <c r="J67" s="34"/>
      <c r="K67" s="34" t="s">
        <v>322</v>
      </c>
    </row>
    <row r="68" spans="8:11" x14ac:dyDescent="0.25">
      <c r="H68" s="34" t="s">
        <v>305</v>
      </c>
    </row>
    <row r="69" spans="8:11" x14ac:dyDescent="0.25">
      <c r="H69" t="s">
        <v>306</v>
      </c>
    </row>
    <row r="70" spans="8:11" x14ac:dyDescent="0.25">
      <c r="H70" t="s">
        <v>307</v>
      </c>
    </row>
    <row r="71" spans="8:11" x14ac:dyDescent="0.25">
      <c r="H71" t="s">
        <v>308</v>
      </c>
    </row>
    <row r="100" spans="2:6" x14ac:dyDescent="0.25">
      <c r="B100" s="1" t="s">
        <v>2</v>
      </c>
    </row>
    <row r="102" spans="2:6" x14ac:dyDescent="0.25">
      <c r="B102" s="1" t="s">
        <v>3</v>
      </c>
    </row>
    <row r="104" spans="2:6" x14ac:dyDescent="0.25">
      <c r="B104" s="1" t="s">
        <v>4</v>
      </c>
    </row>
    <row r="106" spans="2:6" x14ac:dyDescent="0.25">
      <c r="B106" s="1" t="s">
        <v>5</v>
      </c>
    </row>
    <row r="109" spans="2:6" x14ac:dyDescent="0.25">
      <c r="B109" t="s">
        <v>209</v>
      </c>
      <c r="C109" t="s">
        <v>32</v>
      </c>
      <c r="D109" s="26">
        <v>65</v>
      </c>
      <c r="E109" s="3">
        <f>+APU!F423</f>
        <v>50570</v>
      </c>
      <c r="F109" s="3">
        <f>+D109*E109</f>
        <v>3287050</v>
      </c>
    </row>
    <row r="110" spans="2:6" x14ac:dyDescent="0.25">
      <c r="B110" t="s">
        <v>210</v>
      </c>
      <c r="C110" t="s">
        <v>32</v>
      </c>
      <c r="D110" s="26">
        <v>260</v>
      </c>
      <c r="E110" s="3">
        <f>+APU!F432</f>
        <v>21722.9</v>
      </c>
      <c r="F110" s="3">
        <f>+D110*E110</f>
        <v>5647954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816E-8F9B-43F5-A440-9EF4F48EB39F}">
  <dimension ref="A1:G432"/>
  <sheetViews>
    <sheetView showGridLines="0" topLeftCell="A55" zoomScaleNormal="100" workbookViewId="0">
      <selection activeCell="B70" sqref="B70"/>
    </sheetView>
  </sheetViews>
  <sheetFormatPr baseColWidth="10" defaultRowHeight="15" x14ac:dyDescent="0.25"/>
  <cols>
    <col min="1" max="1" width="21.28515625" customWidth="1"/>
    <col min="2" max="2" width="44.5703125" bestFit="1" customWidth="1"/>
    <col min="3" max="3" width="7.28515625" bestFit="1" customWidth="1"/>
    <col min="4" max="4" width="9.5703125" style="26" bestFit="1" customWidth="1"/>
    <col min="5" max="5" width="11.5703125" bestFit="1" customWidth="1"/>
    <col min="6" max="6" width="14.85546875" bestFit="1" customWidth="1"/>
    <col min="7" max="7" width="12.5703125" style="41" bestFit="1" customWidth="1"/>
  </cols>
  <sheetData>
    <row r="1" spans="1:7" x14ac:dyDescent="0.25">
      <c r="A1" s="4" t="s">
        <v>51</v>
      </c>
      <c r="B1" s="5"/>
      <c r="C1" s="5"/>
      <c r="D1" s="21"/>
      <c r="E1" s="5"/>
      <c r="F1" s="6"/>
      <c r="G1" s="41" t="s">
        <v>401</v>
      </c>
    </row>
    <row r="2" spans="1:7" x14ac:dyDescent="0.25">
      <c r="A2" s="7" t="s">
        <v>403</v>
      </c>
      <c r="B2" s="35"/>
      <c r="C2" s="35"/>
      <c r="D2" s="22"/>
      <c r="E2" s="35"/>
      <c r="F2" s="8"/>
      <c r="G2" s="42"/>
    </row>
    <row r="3" spans="1:7" x14ac:dyDescent="0.25">
      <c r="A3" s="7" t="s">
        <v>42</v>
      </c>
      <c r="B3" s="1" t="s">
        <v>24</v>
      </c>
      <c r="C3" s="1" t="s">
        <v>8</v>
      </c>
      <c r="D3" s="22" t="s">
        <v>25</v>
      </c>
      <c r="E3" s="1" t="s">
        <v>170</v>
      </c>
      <c r="F3" s="8" t="s">
        <v>26</v>
      </c>
    </row>
    <row r="4" spans="1:7" x14ac:dyDescent="0.25">
      <c r="A4" s="9" t="s">
        <v>43</v>
      </c>
      <c r="B4" t="s">
        <v>30</v>
      </c>
      <c r="C4" t="s">
        <v>31</v>
      </c>
      <c r="D4" s="23">
        <v>1</v>
      </c>
      <c r="E4" s="3">
        <f>IFERROR(VLOOKUP(B4,RECURSOS!$B$1:$C$38,2,FALSE),"")</f>
        <v>7500</v>
      </c>
      <c r="F4" s="10">
        <f>+D4*E4</f>
        <v>7500</v>
      </c>
    </row>
    <row r="5" spans="1:7" x14ac:dyDescent="0.25">
      <c r="A5" s="9" t="s">
        <v>43</v>
      </c>
      <c r="B5" t="s">
        <v>44</v>
      </c>
      <c r="C5" t="s">
        <v>32</v>
      </c>
      <c r="D5" s="23">
        <v>0.5</v>
      </c>
      <c r="E5" s="3">
        <f>IFERROR(VLOOKUP(B5,RECURSOS!$B$1:$C$38,2,FALSE),"")</f>
        <v>1800</v>
      </c>
      <c r="F5" s="10">
        <f t="shared" ref="F5:F7" si="0">+D5*E5</f>
        <v>900</v>
      </c>
    </row>
    <row r="6" spans="1:7" x14ac:dyDescent="0.25">
      <c r="A6" s="9" t="s">
        <v>45</v>
      </c>
      <c r="B6" t="s">
        <v>33</v>
      </c>
      <c r="C6" t="s">
        <v>29</v>
      </c>
      <c r="D6" s="23">
        <v>0.01</v>
      </c>
      <c r="E6" s="3">
        <f>IFERROR(VLOOKUP(B6,RECURSOS!$B$1:$C$38,2,FALSE),"")</f>
        <v>20000</v>
      </c>
      <c r="F6" s="10">
        <f t="shared" si="0"/>
        <v>200</v>
      </c>
    </row>
    <row r="7" spans="1:7" x14ac:dyDescent="0.25">
      <c r="A7" s="9" t="s">
        <v>46</v>
      </c>
      <c r="B7" t="s">
        <v>40</v>
      </c>
      <c r="C7" t="s">
        <v>34</v>
      </c>
      <c r="D7" s="23">
        <v>4.3999999999999997E-2</v>
      </c>
      <c r="E7" s="3">
        <f>IFERROR(VLOOKUP(B7,RECURSOS!$B$1:$C$38,2,FALSE),"")</f>
        <v>45000</v>
      </c>
      <c r="F7" s="10">
        <f t="shared" si="0"/>
        <v>1979.9999999999998</v>
      </c>
    </row>
    <row r="8" spans="1:7" x14ac:dyDescent="0.25">
      <c r="A8" s="9" t="s">
        <v>46</v>
      </c>
      <c r="B8" t="s">
        <v>57</v>
      </c>
      <c r="C8" t="s">
        <v>47</v>
      </c>
      <c r="D8" s="23">
        <f>IFERROR(VLOOKUP(B8,RECURSOS!$B$1:$C$28,2,FALSE),"")</f>
        <v>0.41</v>
      </c>
      <c r="E8" s="3">
        <f>+F7*D8</f>
        <v>811.79999999999984</v>
      </c>
      <c r="F8" s="10">
        <f>+E8</f>
        <v>811.79999999999984</v>
      </c>
    </row>
    <row r="9" spans="1:7" ht="15.75" thickBot="1" x14ac:dyDescent="0.3">
      <c r="A9" s="11"/>
      <c r="B9" s="12"/>
      <c r="C9" s="12"/>
      <c r="D9" s="24"/>
      <c r="E9" s="13"/>
      <c r="F9" s="32">
        <f>SUM(F4:F8)</f>
        <v>11391.8</v>
      </c>
    </row>
    <row r="10" spans="1:7" x14ac:dyDescent="0.25">
      <c r="A10" s="4" t="s">
        <v>52</v>
      </c>
      <c r="B10" s="5"/>
      <c r="C10" s="5"/>
      <c r="D10" s="21"/>
      <c r="E10" s="5"/>
      <c r="F10" s="6"/>
      <c r="G10" s="41" t="s">
        <v>17</v>
      </c>
    </row>
    <row r="11" spans="1:7" x14ac:dyDescent="0.25">
      <c r="A11" s="7" t="s">
        <v>404</v>
      </c>
      <c r="B11" s="35"/>
      <c r="C11" s="35"/>
      <c r="D11" s="22"/>
      <c r="E11" s="35"/>
      <c r="F11" s="8"/>
    </row>
    <row r="12" spans="1:7" x14ac:dyDescent="0.25">
      <c r="A12" s="7" t="s">
        <v>42</v>
      </c>
      <c r="B12" s="1" t="s">
        <v>24</v>
      </c>
      <c r="C12" s="1" t="s">
        <v>8</v>
      </c>
      <c r="D12" s="22" t="s">
        <v>25</v>
      </c>
      <c r="E12" s="1" t="s">
        <v>170</v>
      </c>
      <c r="F12" s="8" t="s">
        <v>26</v>
      </c>
    </row>
    <row r="13" spans="1:7" x14ac:dyDescent="0.25">
      <c r="A13" s="9" t="s">
        <v>43</v>
      </c>
      <c r="B13" t="s">
        <v>54</v>
      </c>
      <c r="C13" t="s">
        <v>32</v>
      </c>
      <c r="D13" s="23">
        <v>8</v>
      </c>
      <c r="E13" s="3">
        <v>6000</v>
      </c>
      <c r="F13" s="10">
        <f t="shared" ref="F13:F17" si="1">+D13*E13</f>
        <v>48000</v>
      </c>
    </row>
    <row r="14" spans="1:7" x14ac:dyDescent="0.25">
      <c r="A14" s="9" t="s">
        <v>43</v>
      </c>
      <c r="B14" t="s">
        <v>55</v>
      </c>
      <c r="C14" t="s">
        <v>31</v>
      </c>
      <c r="D14" s="23">
        <v>6</v>
      </c>
      <c r="E14" s="3">
        <v>12000</v>
      </c>
      <c r="F14" s="10">
        <f t="shared" si="1"/>
        <v>72000</v>
      </c>
    </row>
    <row r="15" spans="1:7" x14ac:dyDescent="0.25">
      <c r="A15" s="9" t="s">
        <v>43</v>
      </c>
      <c r="B15" t="s">
        <v>35</v>
      </c>
      <c r="C15" t="s">
        <v>31</v>
      </c>
      <c r="D15" s="23">
        <v>4</v>
      </c>
      <c r="E15" s="3">
        <v>7000</v>
      </c>
      <c r="F15" s="10">
        <f t="shared" si="1"/>
        <v>28000</v>
      </c>
    </row>
    <row r="16" spans="1:7" x14ac:dyDescent="0.25">
      <c r="A16" s="9" t="s">
        <v>45</v>
      </c>
      <c r="B16" t="s">
        <v>56</v>
      </c>
      <c r="C16" t="s">
        <v>29</v>
      </c>
      <c r="D16" s="23">
        <v>1</v>
      </c>
      <c r="E16" s="3">
        <v>10000</v>
      </c>
      <c r="F16" s="10">
        <f t="shared" si="1"/>
        <v>10000</v>
      </c>
    </row>
    <row r="17" spans="1:7" x14ac:dyDescent="0.25">
      <c r="A17" s="9" t="s">
        <v>46</v>
      </c>
      <c r="B17" t="s">
        <v>40</v>
      </c>
      <c r="C17" t="s">
        <v>34</v>
      </c>
      <c r="D17" s="23">
        <v>1</v>
      </c>
      <c r="E17" s="3">
        <f>IFERROR(VLOOKUP(B17,RECURSOS!$B$1:$D$18,2,FALSE),"")</f>
        <v>45000</v>
      </c>
      <c r="F17" s="10">
        <f t="shared" si="1"/>
        <v>45000</v>
      </c>
    </row>
    <row r="18" spans="1:7" x14ac:dyDescent="0.25">
      <c r="A18" s="9" t="s">
        <v>46</v>
      </c>
      <c r="B18" t="s">
        <v>58</v>
      </c>
      <c r="C18" t="s">
        <v>47</v>
      </c>
      <c r="D18" s="23">
        <f>IFERROR(VLOOKUP(B18,RECURSOS!$B$1:$D$18,2,FALSE),"")</f>
        <v>0.41</v>
      </c>
      <c r="E18" s="3">
        <f>+F17</f>
        <v>45000</v>
      </c>
      <c r="F18" s="10">
        <f>+D18*E18</f>
        <v>18450</v>
      </c>
    </row>
    <row r="19" spans="1:7" ht="15.75" thickBot="1" x14ac:dyDescent="0.3">
      <c r="A19" s="11"/>
      <c r="B19" s="12"/>
      <c r="C19" s="12"/>
      <c r="D19" s="24"/>
      <c r="E19" s="12"/>
      <c r="F19" s="32">
        <f>SUM(F13:F18)</f>
        <v>221450</v>
      </c>
    </row>
    <row r="20" spans="1:7" x14ac:dyDescent="0.25">
      <c r="A20" s="4" t="s">
        <v>59</v>
      </c>
      <c r="B20" s="5"/>
      <c r="C20" s="5"/>
      <c r="D20" s="21"/>
      <c r="E20" s="5"/>
      <c r="F20" s="6"/>
      <c r="G20" s="41" t="s">
        <v>405</v>
      </c>
    </row>
    <row r="21" spans="1:7" x14ac:dyDescent="0.25">
      <c r="A21" s="7" t="s">
        <v>406</v>
      </c>
      <c r="B21" s="35"/>
      <c r="C21" s="35"/>
      <c r="D21" s="22"/>
      <c r="E21" s="35"/>
      <c r="F21" s="8"/>
    </row>
    <row r="22" spans="1:7" x14ac:dyDescent="0.25">
      <c r="A22" s="7" t="s">
        <v>42</v>
      </c>
      <c r="B22" s="1" t="s">
        <v>24</v>
      </c>
      <c r="C22" s="1" t="s">
        <v>8</v>
      </c>
      <c r="D22" s="22" t="s">
        <v>25</v>
      </c>
      <c r="E22" s="1" t="s">
        <v>170</v>
      </c>
      <c r="F22" s="8" t="s">
        <v>26</v>
      </c>
    </row>
    <row r="23" spans="1:7" x14ac:dyDescent="0.25">
      <c r="A23" s="9" t="s">
        <v>45</v>
      </c>
      <c r="B23" t="s">
        <v>36</v>
      </c>
      <c r="C23" t="s">
        <v>37</v>
      </c>
      <c r="D23" s="23">
        <v>1</v>
      </c>
      <c r="E23" s="3">
        <v>350000</v>
      </c>
      <c r="F23" s="10">
        <f t="shared" ref="F23:F27" si="2">+D23*E23</f>
        <v>350000</v>
      </c>
    </row>
    <row r="24" spans="1:7" x14ac:dyDescent="0.25">
      <c r="A24" s="9" t="s">
        <v>45</v>
      </c>
      <c r="B24" t="s">
        <v>38</v>
      </c>
      <c r="C24" t="s">
        <v>37</v>
      </c>
      <c r="D24" s="23">
        <v>1</v>
      </c>
      <c r="E24" s="3">
        <v>120000</v>
      </c>
      <c r="F24" s="10">
        <f t="shared" si="2"/>
        <v>120000</v>
      </c>
    </row>
    <row r="25" spans="1:7" x14ac:dyDescent="0.25">
      <c r="A25" s="9" t="s">
        <v>45</v>
      </c>
      <c r="B25" t="s">
        <v>60</v>
      </c>
      <c r="C25" t="s">
        <v>39</v>
      </c>
      <c r="D25" s="23">
        <v>1</v>
      </c>
      <c r="E25" s="3">
        <v>80000</v>
      </c>
      <c r="F25" s="10">
        <f t="shared" si="2"/>
        <v>80000</v>
      </c>
    </row>
    <row r="26" spans="1:7" x14ac:dyDescent="0.25">
      <c r="A26" s="9" t="s">
        <v>46</v>
      </c>
      <c r="B26" t="s">
        <v>40</v>
      </c>
      <c r="C26" t="s">
        <v>34</v>
      </c>
      <c r="D26" s="23">
        <v>1</v>
      </c>
      <c r="E26" s="3">
        <f>IFERROR(VLOOKUP(B26,RECURSOS!$B$1:$D$18,2,FALSE),"")</f>
        <v>45000</v>
      </c>
      <c r="F26" s="10">
        <f t="shared" si="2"/>
        <v>45000</v>
      </c>
    </row>
    <row r="27" spans="1:7" x14ac:dyDescent="0.25">
      <c r="A27" s="9" t="s">
        <v>46</v>
      </c>
      <c r="B27" t="s">
        <v>58</v>
      </c>
      <c r="C27" t="s">
        <v>47</v>
      </c>
      <c r="D27" s="23">
        <f>IFERROR(VLOOKUP(B27,RECURSOS!$B$1:$D$18,2,FALSE),"")</f>
        <v>0.41</v>
      </c>
      <c r="E27" s="3">
        <f>+F26</f>
        <v>45000</v>
      </c>
      <c r="F27" s="10">
        <f t="shared" si="2"/>
        <v>18450</v>
      </c>
    </row>
    <row r="28" spans="1:7" ht="15.75" thickBot="1" x14ac:dyDescent="0.3">
      <c r="A28" s="11"/>
      <c r="B28" s="12"/>
      <c r="C28" s="12"/>
      <c r="D28" s="24"/>
      <c r="E28" s="13"/>
      <c r="F28" s="32">
        <f>SUM(F23:F27)</f>
        <v>613450</v>
      </c>
    </row>
    <row r="29" spans="1:7" x14ac:dyDescent="0.25">
      <c r="A29" s="4" t="s">
        <v>66</v>
      </c>
      <c r="B29" s="5"/>
      <c r="C29" s="5"/>
      <c r="D29" s="21"/>
      <c r="E29" s="5"/>
      <c r="F29" s="6"/>
      <c r="G29" s="41" t="s">
        <v>407</v>
      </c>
    </row>
    <row r="30" spans="1:7" x14ac:dyDescent="0.25">
      <c r="A30" s="7" t="s">
        <v>406</v>
      </c>
      <c r="B30" s="35"/>
      <c r="C30" s="35"/>
      <c r="D30" s="22"/>
      <c r="E30" s="35"/>
      <c r="F30" s="8"/>
    </row>
    <row r="31" spans="1:7" x14ac:dyDescent="0.25">
      <c r="A31" s="7" t="s">
        <v>42</v>
      </c>
      <c r="B31" s="1" t="s">
        <v>24</v>
      </c>
      <c r="C31" s="1" t="s">
        <v>8</v>
      </c>
      <c r="D31" s="22" t="s">
        <v>25</v>
      </c>
      <c r="E31" s="1" t="s">
        <v>170</v>
      </c>
      <c r="F31" s="8" t="s">
        <v>26</v>
      </c>
    </row>
    <row r="32" spans="1:7" x14ac:dyDescent="0.25">
      <c r="A32" s="9" t="s">
        <v>43</v>
      </c>
      <c r="B32" t="s">
        <v>28</v>
      </c>
      <c r="C32" t="s">
        <v>29</v>
      </c>
      <c r="D32" s="23">
        <v>1</v>
      </c>
      <c r="E32" s="3">
        <v>80000</v>
      </c>
      <c r="F32" s="10">
        <f t="shared" ref="F32:F36" si="3">+D32*E32</f>
        <v>80000</v>
      </c>
    </row>
    <row r="33" spans="1:7" x14ac:dyDescent="0.25">
      <c r="A33" s="9" t="s">
        <v>43</v>
      </c>
      <c r="B33" t="s">
        <v>63</v>
      </c>
      <c r="C33" t="s">
        <v>29</v>
      </c>
      <c r="D33" s="23">
        <v>1</v>
      </c>
      <c r="E33" s="3">
        <v>60000</v>
      </c>
      <c r="F33" s="10">
        <f t="shared" si="3"/>
        <v>60000</v>
      </c>
    </row>
    <row r="34" spans="1:7" x14ac:dyDescent="0.25">
      <c r="A34" s="9" t="s">
        <v>45</v>
      </c>
      <c r="B34" t="s">
        <v>64</v>
      </c>
      <c r="C34" t="s">
        <v>29</v>
      </c>
      <c r="D34" s="23">
        <v>1</v>
      </c>
      <c r="E34" s="3">
        <v>150000</v>
      </c>
      <c r="F34" s="10">
        <f t="shared" si="3"/>
        <v>150000</v>
      </c>
    </row>
    <row r="35" spans="1:7" x14ac:dyDescent="0.25">
      <c r="A35" s="9" t="s">
        <v>46</v>
      </c>
      <c r="B35" t="s">
        <v>65</v>
      </c>
      <c r="C35" t="s">
        <v>34</v>
      </c>
      <c r="D35" s="23">
        <v>2</v>
      </c>
      <c r="E35" s="3">
        <f>IFERROR(VLOOKUP(B35,RECURSOS!$B$1:$D$18,2,FALSE),"")</f>
        <v>55000</v>
      </c>
      <c r="F35" s="10">
        <f t="shared" si="3"/>
        <v>110000</v>
      </c>
    </row>
    <row r="36" spans="1:7" x14ac:dyDescent="0.25">
      <c r="A36" s="9" t="s">
        <v>46</v>
      </c>
      <c r="B36" t="s">
        <v>50</v>
      </c>
      <c r="C36" t="s">
        <v>34</v>
      </c>
      <c r="D36" s="23">
        <v>2</v>
      </c>
      <c r="E36" s="3">
        <f>IFERROR(VLOOKUP(B36,RECURSOS!$B$1:$D$18,2,FALSE),"")</f>
        <v>55000</v>
      </c>
      <c r="F36" s="10">
        <f t="shared" si="3"/>
        <v>110000</v>
      </c>
    </row>
    <row r="37" spans="1:7" x14ac:dyDescent="0.25">
      <c r="A37" s="9" t="s">
        <v>46</v>
      </c>
      <c r="B37" t="s">
        <v>57</v>
      </c>
      <c r="C37" t="s">
        <v>47</v>
      </c>
      <c r="D37" s="23">
        <f>IFERROR(VLOOKUP(B37,RECURSOS!$B$1:$D$18,2,FALSE),"")</f>
        <v>0.41</v>
      </c>
      <c r="E37" s="3">
        <f>SUM(F35:F36)</f>
        <v>220000</v>
      </c>
      <c r="F37" s="10">
        <f>+D37*E37</f>
        <v>90200</v>
      </c>
    </row>
    <row r="38" spans="1:7" ht="15.75" thickBot="1" x14ac:dyDescent="0.3">
      <c r="A38" s="11"/>
      <c r="B38" s="12"/>
      <c r="C38" s="12"/>
      <c r="D38" s="24"/>
      <c r="E38" s="12"/>
      <c r="F38" s="32">
        <f>SUM(F32:F37)</f>
        <v>600200</v>
      </c>
    </row>
    <row r="39" spans="1:7" x14ac:dyDescent="0.25">
      <c r="A39" s="4" t="s">
        <v>67</v>
      </c>
      <c r="B39" s="15"/>
      <c r="C39" s="15"/>
      <c r="D39" s="25"/>
      <c r="E39" s="15"/>
      <c r="F39" s="14"/>
      <c r="G39" s="41" t="s">
        <v>408</v>
      </c>
    </row>
    <row r="40" spans="1:7" x14ac:dyDescent="0.25">
      <c r="A40" s="7" t="s">
        <v>406</v>
      </c>
      <c r="B40" s="37"/>
      <c r="C40" s="37"/>
      <c r="D40" s="23"/>
      <c r="E40" s="37"/>
      <c r="F40" s="43"/>
    </row>
    <row r="41" spans="1:7" x14ac:dyDescent="0.25">
      <c r="A41" s="7" t="s">
        <v>42</v>
      </c>
      <c r="B41" s="1" t="s">
        <v>24</v>
      </c>
      <c r="C41" s="1" t="s">
        <v>8</v>
      </c>
      <c r="D41" s="22" t="s">
        <v>25</v>
      </c>
      <c r="E41" s="1" t="s">
        <v>170</v>
      </c>
      <c r="F41" s="8" t="s">
        <v>26</v>
      </c>
    </row>
    <row r="42" spans="1:7" x14ac:dyDescent="0.25">
      <c r="A42" s="9" t="s">
        <v>43</v>
      </c>
      <c r="B42" t="s">
        <v>68</v>
      </c>
      <c r="C42" t="s">
        <v>29</v>
      </c>
      <c r="D42" s="23">
        <v>1</v>
      </c>
      <c r="E42" s="3">
        <v>40000</v>
      </c>
      <c r="F42" s="10">
        <f t="shared" ref="F42:F46" si="4">+D42*E42</f>
        <v>40000</v>
      </c>
    </row>
    <row r="43" spans="1:7" x14ac:dyDescent="0.25">
      <c r="A43" s="9" t="s">
        <v>45</v>
      </c>
      <c r="B43" t="s">
        <v>69</v>
      </c>
      <c r="C43" t="s">
        <v>29</v>
      </c>
      <c r="D43" s="23">
        <v>1</v>
      </c>
      <c r="E43" s="3">
        <v>30000</v>
      </c>
      <c r="F43" s="10">
        <f t="shared" si="4"/>
        <v>30000</v>
      </c>
    </row>
    <row r="44" spans="1:7" x14ac:dyDescent="0.25">
      <c r="A44" s="9" t="s">
        <v>45</v>
      </c>
      <c r="B44" t="s">
        <v>70</v>
      </c>
      <c r="C44" t="s">
        <v>29</v>
      </c>
      <c r="D44" s="23">
        <v>1</v>
      </c>
      <c r="E44" s="3">
        <v>15000</v>
      </c>
      <c r="F44" s="10">
        <f t="shared" si="4"/>
        <v>15000</v>
      </c>
    </row>
    <row r="45" spans="1:7" x14ac:dyDescent="0.25">
      <c r="A45" s="9" t="s">
        <v>46</v>
      </c>
      <c r="B45" t="s">
        <v>48</v>
      </c>
      <c r="C45" t="s">
        <v>34</v>
      </c>
      <c r="D45" s="23">
        <v>2</v>
      </c>
      <c r="E45" s="3">
        <f>IFERROR(VLOOKUP(B45,RECURSOS!$B$1:$D$18,2,FALSE),"")</f>
        <v>45000</v>
      </c>
      <c r="F45" s="10">
        <f t="shared" si="4"/>
        <v>90000</v>
      </c>
    </row>
    <row r="46" spans="1:7" x14ac:dyDescent="0.25">
      <c r="A46" s="9" t="s">
        <v>46</v>
      </c>
      <c r="B46" t="s">
        <v>40</v>
      </c>
      <c r="C46" t="s">
        <v>34</v>
      </c>
      <c r="D46" s="23">
        <v>2</v>
      </c>
      <c r="E46" s="3">
        <f>IFERROR(VLOOKUP(B46,RECURSOS!$B$1:$D$18,2,FALSE),"")</f>
        <v>45000</v>
      </c>
      <c r="F46" s="10">
        <f t="shared" si="4"/>
        <v>90000</v>
      </c>
    </row>
    <row r="47" spans="1:7" x14ac:dyDescent="0.25">
      <c r="A47" s="9" t="s">
        <v>46</v>
      </c>
      <c r="B47" t="s">
        <v>57</v>
      </c>
      <c r="C47" t="s">
        <v>47</v>
      </c>
      <c r="D47" s="23">
        <f>IFERROR(VLOOKUP(B47,RECURSOS!$B$1:$D$18,2,FALSE),"")</f>
        <v>0.41</v>
      </c>
      <c r="E47" s="3">
        <f>SUM(F45:F46)</f>
        <v>180000</v>
      </c>
      <c r="F47" s="10">
        <f>+D47*E47</f>
        <v>73800</v>
      </c>
    </row>
    <row r="48" spans="1:7" ht="15.75" thickBot="1" x14ac:dyDescent="0.3">
      <c r="A48" s="11"/>
      <c r="B48" s="12"/>
      <c r="C48" s="12"/>
      <c r="D48" s="24"/>
      <c r="E48" s="12"/>
      <c r="F48" s="32">
        <f>SUM(F42:F47)</f>
        <v>338800</v>
      </c>
    </row>
    <row r="49" spans="1:7" x14ac:dyDescent="0.25">
      <c r="A49" s="4" t="s">
        <v>402</v>
      </c>
      <c r="B49" s="15"/>
      <c r="C49" s="5"/>
      <c r="D49" s="25"/>
      <c r="E49" s="15"/>
      <c r="F49" s="14"/>
      <c r="G49" s="41" t="s">
        <v>409</v>
      </c>
    </row>
    <row r="50" spans="1:7" x14ac:dyDescent="0.25">
      <c r="A50" s="7" t="s">
        <v>406</v>
      </c>
      <c r="B50" s="37"/>
      <c r="C50" s="35"/>
      <c r="D50" s="23"/>
      <c r="E50" s="37"/>
      <c r="F50" s="43"/>
    </row>
    <row r="51" spans="1:7" x14ac:dyDescent="0.25">
      <c r="A51" s="7" t="s">
        <v>42</v>
      </c>
      <c r="B51" s="1" t="s">
        <v>24</v>
      </c>
      <c r="C51" s="1" t="s">
        <v>8</v>
      </c>
      <c r="D51" s="22" t="s">
        <v>25</v>
      </c>
      <c r="E51" s="1" t="s">
        <v>170</v>
      </c>
      <c r="F51" s="8" t="s">
        <v>26</v>
      </c>
    </row>
    <row r="52" spans="1:7" x14ac:dyDescent="0.25">
      <c r="A52" s="9" t="s">
        <v>43</v>
      </c>
      <c r="B52" t="s">
        <v>71</v>
      </c>
      <c r="C52" t="s">
        <v>72</v>
      </c>
      <c r="D52" s="23">
        <v>6</v>
      </c>
      <c r="E52" s="3">
        <v>5000</v>
      </c>
      <c r="F52" s="10">
        <f t="shared" ref="F52:F57" si="5">+D52*E52</f>
        <v>30000</v>
      </c>
    </row>
    <row r="53" spans="1:7" x14ac:dyDescent="0.25">
      <c r="A53" s="9" t="s">
        <v>43</v>
      </c>
      <c r="B53" t="s">
        <v>73</v>
      </c>
      <c r="C53" t="s">
        <v>72</v>
      </c>
      <c r="D53" s="23">
        <v>2</v>
      </c>
      <c r="E53" s="3">
        <v>25000</v>
      </c>
      <c r="F53" s="10">
        <f t="shared" si="5"/>
        <v>50000</v>
      </c>
    </row>
    <row r="54" spans="1:7" x14ac:dyDescent="0.25">
      <c r="A54" s="9" t="s">
        <v>43</v>
      </c>
      <c r="B54" t="s">
        <v>74</v>
      </c>
      <c r="C54" t="s">
        <v>75</v>
      </c>
      <c r="D54" s="23">
        <v>1</v>
      </c>
      <c r="E54" s="3">
        <v>20000</v>
      </c>
      <c r="F54" s="10">
        <f t="shared" si="5"/>
        <v>20000</v>
      </c>
    </row>
    <row r="55" spans="1:7" x14ac:dyDescent="0.25">
      <c r="A55" s="9" t="s">
        <v>45</v>
      </c>
      <c r="B55" t="s">
        <v>76</v>
      </c>
      <c r="C55" t="s">
        <v>29</v>
      </c>
      <c r="D55" s="23">
        <v>1</v>
      </c>
      <c r="E55" s="3">
        <v>10000</v>
      </c>
      <c r="F55" s="10">
        <f t="shared" si="5"/>
        <v>10000</v>
      </c>
    </row>
    <row r="56" spans="1:7" x14ac:dyDescent="0.25">
      <c r="A56" s="9" t="s">
        <v>46</v>
      </c>
      <c r="B56" t="s">
        <v>40</v>
      </c>
      <c r="C56" t="s">
        <v>34</v>
      </c>
      <c r="D56" s="23">
        <v>1</v>
      </c>
      <c r="E56" s="3">
        <f>IFERROR(VLOOKUP(B56,RECURSOS!$B$1:$D$18,2,FALSE),"")</f>
        <v>45000</v>
      </c>
      <c r="F56" s="10">
        <f t="shared" si="5"/>
        <v>45000</v>
      </c>
    </row>
    <row r="57" spans="1:7" x14ac:dyDescent="0.25">
      <c r="A57" s="9" t="s">
        <v>46</v>
      </c>
      <c r="B57" t="s">
        <v>57</v>
      </c>
      <c r="C57" t="s">
        <v>29</v>
      </c>
      <c r="D57" s="23">
        <f>IFERROR(VLOOKUP(B57,RECURSOS!$B$1:$D$18,2,FALSE),"")</f>
        <v>0.41</v>
      </c>
      <c r="E57" s="3">
        <f>+F56</f>
        <v>45000</v>
      </c>
      <c r="F57" s="10">
        <f t="shared" si="5"/>
        <v>18450</v>
      </c>
    </row>
    <row r="58" spans="1:7" ht="15.75" thickBot="1" x14ac:dyDescent="0.3">
      <c r="A58" s="11"/>
      <c r="B58" s="12"/>
      <c r="C58" s="12"/>
      <c r="D58" s="24"/>
      <c r="E58" s="12"/>
      <c r="F58" s="32">
        <f>SUM(F52:F57)</f>
        <v>173450</v>
      </c>
    </row>
    <row r="59" spans="1:7" x14ac:dyDescent="0.25">
      <c r="A59" s="4" t="s">
        <v>93</v>
      </c>
      <c r="B59" s="15"/>
      <c r="C59" s="15"/>
      <c r="D59" s="25"/>
      <c r="E59" s="15"/>
      <c r="F59" s="14"/>
      <c r="G59" s="41" t="s">
        <v>410</v>
      </c>
    </row>
    <row r="60" spans="1:7" x14ac:dyDescent="0.25">
      <c r="A60" s="7" t="s">
        <v>403</v>
      </c>
      <c r="B60" s="37"/>
      <c r="C60" s="37"/>
      <c r="D60" s="23"/>
      <c r="E60" s="37"/>
      <c r="F60" s="43"/>
    </row>
    <row r="61" spans="1:7" x14ac:dyDescent="0.25">
      <c r="A61" s="7" t="s">
        <v>42</v>
      </c>
      <c r="B61" s="1" t="s">
        <v>24</v>
      </c>
      <c r="C61" s="1" t="s">
        <v>8</v>
      </c>
      <c r="D61" s="22" t="s">
        <v>25</v>
      </c>
      <c r="E61" s="1" t="s">
        <v>170</v>
      </c>
      <c r="F61" s="8" t="s">
        <v>26</v>
      </c>
    </row>
    <row r="62" spans="1:7" x14ac:dyDescent="0.25">
      <c r="A62" s="9" t="s">
        <v>43</v>
      </c>
      <c r="B62" t="s">
        <v>68</v>
      </c>
      <c r="C62" t="s">
        <v>29</v>
      </c>
      <c r="D62" s="23">
        <v>0.01</v>
      </c>
      <c r="E62" s="3">
        <v>40000</v>
      </c>
      <c r="F62" s="10">
        <f t="shared" ref="F62:F65" si="6">+D62*E62</f>
        <v>400</v>
      </c>
    </row>
    <row r="63" spans="1:7" x14ac:dyDescent="0.25">
      <c r="A63" s="9" t="s">
        <v>43</v>
      </c>
      <c r="B63" t="s">
        <v>94</v>
      </c>
      <c r="C63" t="s">
        <v>72</v>
      </c>
      <c r="D63" s="23">
        <v>0.1</v>
      </c>
      <c r="E63" s="3">
        <v>500</v>
      </c>
      <c r="F63" s="10">
        <f t="shared" si="6"/>
        <v>50</v>
      </c>
    </row>
    <row r="64" spans="1:7" x14ac:dyDescent="0.25">
      <c r="A64" s="9" t="s">
        <v>43</v>
      </c>
      <c r="B64" t="s">
        <v>95</v>
      </c>
      <c r="C64" t="s">
        <v>29</v>
      </c>
      <c r="D64" s="23">
        <v>0.01</v>
      </c>
      <c r="E64" s="3">
        <v>8000</v>
      </c>
      <c r="F64" s="10">
        <f t="shared" si="6"/>
        <v>80</v>
      </c>
    </row>
    <row r="65" spans="1:7" x14ac:dyDescent="0.25">
      <c r="A65" s="9" t="s">
        <v>46</v>
      </c>
      <c r="B65" t="s">
        <v>40</v>
      </c>
      <c r="C65" t="s">
        <v>34</v>
      </c>
      <c r="D65" s="23">
        <v>1.2E-2</v>
      </c>
      <c r="E65" s="3">
        <f>IFERROR(VLOOKUP(B65,RECURSOS!$B$1:$D$18,2,FALSE),"")</f>
        <v>45000</v>
      </c>
      <c r="F65" s="10">
        <f t="shared" si="6"/>
        <v>540</v>
      </c>
    </row>
    <row r="66" spans="1:7" x14ac:dyDescent="0.25">
      <c r="A66" s="9" t="s">
        <v>46</v>
      </c>
      <c r="B66" t="s">
        <v>57</v>
      </c>
      <c r="C66" t="s">
        <v>47</v>
      </c>
      <c r="D66" s="23">
        <f>IFERROR(VLOOKUP(B66,RECURSOS!$B$1:$D$18,2,FALSE),"")</f>
        <v>0.41</v>
      </c>
      <c r="E66" s="3">
        <f>+F65</f>
        <v>540</v>
      </c>
      <c r="F66" s="10">
        <f>+D66*E66</f>
        <v>221.39999999999998</v>
      </c>
    </row>
    <row r="67" spans="1:7" ht="15.75" thickBot="1" x14ac:dyDescent="0.3">
      <c r="A67" s="11"/>
      <c r="B67" s="12"/>
      <c r="C67" s="12"/>
      <c r="D67" s="24"/>
      <c r="E67" s="13"/>
      <c r="F67" s="32">
        <f>SUM(F62:F66)</f>
        <v>1291.4000000000001</v>
      </c>
    </row>
    <row r="68" spans="1:7" x14ac:dyDescent="0.25">
      <c r="A68" s="4" t="s">
        <v>96</v>
      </c>
      <c r="B68" s="15"/>
      <c r="C68" s="15"/>
      <c r="D68" s="25"/>
      <c r="E68" s="15"/>
      <c r="F68" s="14"/>
      <c r="G68" s="41" t="s">
        <v>416</v>
      </c>
    </row>
    <row r="69" spans="1:7" x14ac:dyDescent="0.25">
      <c r="A69" s="7" t="s">
        <v>411</v>
      </c>
      <c r="B69" s="37"/>
      <c r="C69" s="37"/>
      <c r="D69" s="23"/>
      <c r="E69" s="37"/>
      <c r="F69" s="43"/>
    </row>
    <row r="70" spans="1:7" x14ac:dyDescent="0.25">
      <c r="A70" s="7" t="s">
        <v>42</v>
      </c>
      <c r="B70" s="1" t="s">
        <v>24</v>
      </c>
      <c r="C70" s="1" t="s">
        <v>8</v>
      </c>
      <c r="D70" s="22" t="s">
        <v>25</v>
      </c>
      <c r="E70" s="1" t="s">
        <v>170</v>
      </c>
      <c r="F70" s="8" t="s">
        <v>26</v>
      </c>
    </row>
    <row r="71" spans="1:7" x14ac:dyDescent="0.25">
      <c r="A71" s="9" t="s">
        <v>45</v>
      </c>
      <c r="B71" t="s">
        <v>415</v>
      </c>
      <c r="C71" t="s">
        <v>34</v>
      </c>
      <c r="D71" s="23">
        <v>0.2</v>
      </c>
      <c r="E71" s="3">
        <v>145000</v>
      </c>
      <c r="F71" s="10">
        <f t="shared" ref="F71:F72" si="7">+D71*E71</f>
        <v>29000</v>
      </c>
    </row>
    <row r="72" spans="1:7" x14ac:dyDescent="0.25">
      <c r="A72" s="9" t="s">
        <v>43</v>
      </c>
      <c r="B72" t="s">
        <v>97</v>
      </c>
      <c r="C72" t="s">
        <v>29</v>
      </c>
      <c r="D72" s="23">
        <v>1</v>
      </c>
      <c r="E72" s="3">
        <v>4000</v>
      </c>
      <c r="F72" s="10">
        <f t="shared" si="7"/>
        <v>4000</v>
      </c>
    </row>
    <row r="73" spans="1:7" ht="15.75" thickBot="1" x14ac:dyDescent="0.3">
      <c r="A73" s="9"/>
      <c r="D73" s="23"/>
      <c r="E73" s="3"/>
      <c r="F73" s="29">
        <f>SUM(F71:F72)</f>
        <v>33000</v>
      </c>
    </row>
    <row r="74" spans="1:7" x14ac:dyDescent="0.25">
      <c r="A74" s="4" t="s">
        <v>99</v>
      </c>
      <c r="B74" s="15"/>
      <c r="C74" s="15"/>
      <c r="D74" s="25"/>
      <c r="E74" s="15"/>
      <c r="F74" s="14"/>
      <c r="G74" s="41" t="s">
        <v>414</v>
      </c>
    </row>
    <row r="75" spans="1:7" x14ac:dyDescent="0.25">
      <c r="A75" s="7" t="s">
        <v>411</v>
      </c>
      <c r="B75" s="37"/>
      <c r="C75" s="37"/>
      <c r="D75" s="23"/>
      <c r="E75" s="37"/>
      <c r="F75" s="43"/>
    </row>
    <row r="76" spans="1:7" x14ac:dyDescent="0.25">
      <c r="A76" s="7" t="s">
        <v>42</v>
      </c>
      <c r="B76" s="1" t="s">
        <v>24</v>
      </c>
      <c r="C76" s="1" t="s">
        <v>8</v>
      </c>
      <c r="D76" s="22" t="s">
        <v>25</v>
      </c>
      <c r="E76" s="1" t="s">
        <v>170</v>
      </c>
      <c r="F76" s="8" t="s">
        <v>26</v>
      </c>
    </row>
    <row r="77" spans="1:7" x14ac:dyDescent="0.25">
      <c r="A77" s="9" t="s">
        <v>43</v>
      </c>
      <c r="B77" t="s">
        <v>412</v>
      </c>
      <c r="C77" t="s">
        <v>41</v>
      </c>
      <c r="D77" s="23">
        <v>1</v>
      </c>
      <c r="E77" s="3">
        <v>28000</v>
      </c>
      <c r="F77" s="10">
        <f t="shared" ref="F77:F80" si="8">+D77*E77</f>
        <v>28000</v>
      </c>
    </row>
    <row r="78" spans="1:7" x14ac:dyDescent="0.25">
      <c r="A78" s="9" t="s">
        <v>45</v>
      </c>
      <c r="B78" t="s">
        <v>413</v>
      </c>
      <c r="C78" t="s">
        <v>34</v>
      </c>
      <c r="D78" s="23">
        <v>0.06</v>
      </c>
      <c r="E78" s="3">
        <v>90000</v>
      </c>
      <c r="F78" s="10">
        <f t="shared" si="8"/>
        <v>5400</v>
      </c>
    </row>
    <row r="79" spans="1:7" x14ac:dyDescent="0.25">
      <c r="A79" s="9" t="s">
        <v>46</v>
      </c>
      <c r="B79" t="s">
        <v>40</v>
      </c>
      <c r="C79" t="s">
        <v>34</v>
      </c>
      <c r="D79" s="23">
        <v>0.35</v>
      </c>
      <c r="E79" s="3">
        <f>IFERROR(VLOOKUP(B79,RECURSOS!$B$1:$D$18,2,FALSE),"")</f>
        <v>45000</v>
      </c>
      <c r="F79" s="10">
        <f t="shared" si="8"/>
        <v>15749.999999999998</v>
      </c>
    </row>
    <row r="80" spans="1:7" x14ac:dyDescent="0.25">
      <c r="A80" s="9" t="s">
        <v>46</v>
      </c>
      <c r="B80" t="s">
        <v>57</v>
      </c>
      <c r="C80" t="s">
        <v>47</v>
      </c>
      <c r="D80" s="23">
        <f>IFERROR(VLOOKUP(B80,RECURSOS!$B$1:$D$18,2,FALSE),"")</f>
        <v>0.41</v>
      </c>
      <c r="E80" s="3">
        <f>+F79</f>
        <v>15749.999999999998</v>
      </c>
      <c r="F80" s="10">
        <f t="shared" si="8"/>
        <v>6457.4999999999991</v>
      </c>
    </row>
    <row r="81" spans="1:7" ht="15.75" thickBot="1" x14ac:dyDescent="0.3">
      <c r="A81" s="11"/>
      <c r="B81" s="12"/>
      <c r="C81" s="12"/>
      <c r="D81" s="24"/>
      <c r="E81" s="13"/>
      <c r="F81" s="32">
        <f>SUM(F77:F80)</f>
        <v>55607.5</v>
      </c>
    </row>
    <row r="82" spans="1:7" x14ac:dyDescent="0.25">
      <c r="A82" s="4" t="s">
        <v>101</v>
      </c>
      <c r="B82" s="15"/>
      <c r="C82" s="15"/>
      <c r="D82" s="25"/>
      <c r="E82" s="15"/>
      <c r="F82" s="14"/>
    </row>
    <row r="83" spans="1:7" x14ac:dyDescent="0.25">
      <c r="A83" s="7" t="s">
        <v>42</v>
      </c>
      <c r="B83" s="1" t="s">
        <v>24</v>
      </c>
      <c r="C83" s="1" t="s">
        <v>8</v>
      </c>
      <c r="D83" s="22" t="s">
        <v>25</v>
      </c>
      <c r="E83" s="1" t="s">
        <v>170</v>
      </c>
      <c r="F83" s="8" t="s">
        <v>26</v>
      </c>
    </row>
    <row r="84" spans="1:7" x14ac:dyDescent="0.25">
      <c r="A84" s="9" t="s">
        <v>45</v>
      </c>
      <c r="B84" t="s">
        <v>102</v>
      </c>
      <c r="C84" t="s">
        <v>39</v>
      </c>
      <c r="D84" s="23">
        <v>5</v>
      </c>
      <c r="E84" s="3">
        <v>70000</v>
      </c>
      <c r="F84" s="10">
        <f t="shared" ref="F84:F87" si="9">+D84*E84</f>
        <v>350000</v>
      </c>
    </row>
    <row r="85" spans="1:7" x14ac:dyDescent="0.25">
      <c r="A85" s="9" t="s">
        <v>43</v>
      </c>
      <c r="B85" t="s">
        <v>103</v>
      </c>
      <c r="C85" t="s">
        <v>41</v>
      </c>
      <c r="D85" s="23">
        <v>150</v>
      </c>
      <c r="E85" s="3">
        <v>1500</v>
      </c>
      <c r="F85" s="10">
        <f t="shared" si="9"/>
        <v>225000</v>
      </c>
    </row>
    <row r="86" spans="1:7" x14ac:dyDescent="0.25">
      <c r="A86" s="9" t="s">
        <v>46</v>
      </c>
      <c r="B86" t="s">
        <v>40</v>
      </c>
      <c r="C86" t="s">
        <v>27</v>
      </c>
      <c r="D86" s="23">
        <v>1</v>
      </c>
      <c r="E86" s="3">
        <f>IFERROR(VLOOKUP(B86,RECURSOS!$B$1:$D$18,2,FALSE),"")</f>
        <v>45000</v>
      </c>
      <c r="F86" s="10">
        <f t="shared" si="9"/>
        <v>45000</v>
      </c>
    </row>
    <row r="87" spans="1:7" x14ac:dyDescent="0.25">
      <c r="A87" s="9" t="s">
        <v>46</v>
      </c>
      <c r="B87" t="s">
        <v>57</v>
      </c>
      <c r="C87" t="s">
        <v>47</v>
      </c>
      <c r="D87" s="23">
        <f>IFERROR(VLOOKUP(B87,RECURSOS!$B$1:$D$18,2,FALSE),"")</f>
        <v>0.41</v>
      </c>
      <c r="E87" s="3">
        <f>+F86</f>
        <v>45000</v>
      </c>
      <c r="F87" s="10">
        <f t="shared" si="9"/>
        <v>18450</v>
      </c>
    </row>
    <row r="88" spans="1:7" ht="15.75" thickBot="1" x14ac:dyDescent="0.3">
      <c r="A88" s="11"/>
      <c r="B88" s="12"/>
      <c r="C88" s="12"/>
      <c r="D88" s="24"/>
      <c r="E88" s="13"/>
      <c r="F88" s="32">
        <f>SUM(F84:F87)</f>
        <v>638450</v>
      </c>
      <c r="G88" s="41">
        <f>+F88/PPTO!D14</f>
        <v>4256.333333333333</v>
      </c>
    </row>
    <row r="89" spans="1:7" x14ac:dyDescent="0.25">
      <c r="A89" s="4" t="s">
        <v>104</v>
      </c>
      <c r="B89" s="15"/>
      <c r="C89" s="15"/>
      <c r="D89" s="25"/>
      <c r="E89" s="15"/>
      <c r="F89" s="14"/>
    </row>
    <row r="90" spans="1:7" x14ac:dyDescent="0.25">
      <c r="A90" s="7" t="s">
        <v>42</v>
      </c>
      <c r="B90" s="1" t="s">
        <v>24</v>
      </c>
      <c r="C90" s="1" t="s">
        <v>8</v>
      </c>
      <c r="D90" s="22" t="s">
        <v>25</v>
      </c>
      <c r="E90" s="1" t="s">
        <v>170</v>
      </c>
      <c r="F90" s="8" t="s">
        <v>26</v>
      </c>
    </row>
    <row r="91" spans="1:7" x14ac:dyDescent="0.25">
      <c r="A91" s="9" t="s">
        <v>43</v>
      </c>
      <c r="B91" t="s">
        <v>105</v>
      </c>
      <c r="C91" t="s">
        <v>106</v>
      </c>
      <c r="D91" s="23">
        <v>20</v>
      </c>
      <c r="E91" s="3">
        <v>4500</v>
      </c>
      <c r="F91" s="10">
        <f t="shared" ref="F91:F95" si="10">+D91*E91</f>
        <v>90000</v>
      </c>
    </row>
    <row r="92" spans="1:7" x14ac:dyDescent="0.25">
      <c r="A92" s="9" t="s">
        <v>43</v>
      </c>
      <c r="B92" t="s">
        <v>107</v>
      </c>
      <c r="C92" t="s">
        <v>41</v>
      </c>
      <c r="D92" s="23">
        <v>2</v>
      </c>
      <c r="E92" s="3">
        <v>15000</v>
      </c>
      <c r="F92" s="10">
        <f t="shared" si="10"/>
        <v>30000</v>
      </c>
    </row>
    <row r="93" spans="1:7" x14ac:dyDescent="0.25">
      <c r="A93" s="9" t="s">
        <v>45</v>
      </c>
      <c r="B93" t="s">
        <v>108</v>
      </c>
      <c r="C93" t="s">
        <v>100</v>
      </c>
      <c r="D93" s="23">
        <v>1</v>
      </c>
      <c r="E93" s="3">
        <v>30000</v>
      </c>
      <c r="F93" s="10">
        <f t="shared" si="10"/>
        <v>30000</v>
      </c>
    </row>
    <row r="94" spans="1:7" x14ac:dyDescent="0.25">
      <c r="A94" s="9" t="s">
        <v>46</v>
      </c>
      <c r="B94" t="s">
        <v>40</v>
      </c>
      <c r="C94" t="s">
        <v>34</v>
      </c>
      <c r="D94" s="23">
        <v>1</v>
      </c>
      <c r="E94" s="3">
        <f>IFERROR(VLOOKUP(B94,RECURSOS!$B$1:$D$18,2,FALSE),"")</f>
        <v>45000</v>
      </c>
      <c r="F94" s="10">
        <f t="shared" si="10"/>
        <v>45000</v>
      </c>
    </row>
    <row r="95" spans="1:7" x14ac:dyDescent="0.25">
      <c r="A95" s="9" t="s">
        <v>46</v>
      </c>
      <c r="B95" t="s">
        <v>57</v>
      </c>
      <c r="C95" t="s">
        <v>47</v>
      </c>
      <c r="D95" s="23">
        <f>IFERROR(VLOOKUP(B95,RECURSOS!$B$1:$D$18,2,FALSE),"")</f>
        <v>0.41</v>
      </c>
      <c r="E95" s="3">
        <f>+F94</f>
        <v>45000</v>
      </c>
      <c r="F95" s="10">
        <f t="shared" si="10"/>
        <v>18450</v>
      </c>
    </row>
    <row r="96" spans="1:7" ht="15.75" thickBot="1" x14ac:dyDescent="0.3">
      <c r="A96" s="11"/>
      <c r="B96" s="12"/>
      <c r="C96" s="12"/>
      <c r="D96" s="24"/>
      <c r="E96" s="13"/>
      <c r="F96" s="32">
        <f>SUM(F91:F95)</f>
        <v>213450</v>
      </c>
      <c r="G96" s="41">
        <f>+F96/PPTO!D15</f>
        <v>853.8</v>
      </c>
    </row>
    <row r="97" spans="1:7" x14ac:dyDescent="0.25">
      <c r="A97" s="4" t="s">
        <v>118</v>
      </c>
      <c r="B97" s="15"/>
      <c r="C97" s="15"/>
      <c r="D97" s="25"/>
      <c r="E97" s="15"/>
      <c r="F97" s="14"/>
    </row>
    <row r="98" spans="1:7" x14ac:dyDescent="0.25">
      <c r="A98" s="7" t="s">
        <v>42</v>
      </c>
      <c r="B98" s="1" t="s">
        <v>24</v>
      </c>
      <c r="C98" s="1" t="s">
        <v>8</v>
      </c>
      <c r="D98" s="22" t="s">
        <v>25</v>
      </c>
      <c r="E98" s="1" t="s">
        <v>170</v>
      </c>
      <c r="F98" s="8" t="s">
        <v>26</v>
      </c>
    </row>
    <row r="99" spans="1:7" x14ac:dyDescent="0.25">
      <c r="A99" s="9" t="s">
        <v>43</v>
      </c>
      <c r="B99" t="s">
        <v>119</v>
      </c>
      <c r="C99" t="s">
        <v>41</v>
      </c>
      <c r="D99" s="23">
        <v>39</v>
      </c>
      <c r="E99" s="3">
        <v>75000</v>
      </c>
      <c r="F99" s="10">
        <f t="shared" ref="F99:F103" si="11">+D99*E99</f>
        <v>2925000</v>
      </c>
    </row>
    <row r="100" spans="1:7" x14ac:dyDescent="0.25">
      <c r="A100" s="9" t="s">
        <v>43</v>
      </c>
      <c r="B100" t="s">
        <v>120</v>
      </c>
      <c r="C100" t="s">
        <v>121</v>
      </c>
      <c r="D100" s="23">
        <v>40</v>
      </c>
      <c r="E100" s="3">
        <v>3000</v>
      </c>
      <c r="F100" s="10">
        <f t="shared" si="11"/>
        <v>120000</v>
      </c>
    </row>
    <row r="101" spans="1:7" x14ac:dyDescent="0.25">
      <c r="A101" s="9" t="s">
        <v>45</v>
      </c>
      <c r="B101" t="s">
        <v>122</v>
      </c>
      <c r="C101" t="s">
        <v>100</v>
      </c>
      <c r="D101" s="23">
        <v>2</v>
      </c>
      <c r="E101" s="3">
        <v>35000</v>
      </c>
      <c r="F101" s="10">
        <f t="shared" si="11"/>
        <v>70000</v>
      </c>
    </row>
    <row r="102" spans="1:7" x14ac:dyDescent="0.25">
      <c r="A102" s="9" t="s">
        <v>46</v>
      </c>
      <c r="B102" t="s">
        <v>40</v>
      </c>
      <c r="C102" t="s">
        <v>34</v>
      </c>
      <c r="D102" s="23">
        <v>4</v>
      </c>
      <c r="E102" s="3">
        <f>IFERROR(VLOOKUP(B102,RECURSOS!$B$1:$D$18,2,FALSE),"")</f>
        <v>45000</v>
      </c>
      <c r="F102" s="10">
        <f t="shared" si="11"/>
        <v>180000</v>
      </c>
    </row>
    <row r="103" spans="1:7" x14ac:dyDescent="0.25">
      <c r="A103" s="9" t="s">
        <v>46</v>
      </c>
      <c r="B103" t="s">
        <v>57</v>
      </c>
      <c r="C103" t="s">
        <v>47</v>
      </c>
      <c r="D103" s="23">
        <f>IFERROR(VLOOKUP(B103,RECURSOS!$B$1:$D$18,2,FALSE),"")</f>
        <v>0.41</v>
      </c>
      <c r="E103" s="3">
        <f>+F102</f>
        <v>180000</v>
      </c>
      <c r="F103" s="10">
        <f t="shared" si="11"/>
        <v>73800</v>
      </c>
    </row>
    <row r="104" spans="1:7" ht="15.75" thickBot="1" x14ac:dyDescent="0.3">
      <c r="A104" s="11"/>
      <c r="B104" s="12"/>
      <c r="C104" s="12"/>
      <c r="D104" s="24"/>
      <c r="E104" s="13"/>
      <c r="F104" s="32">
        <f>SUM(F99:F103)</f>
        <v>3368800</v>
      </c>
      <c r="G104" s="41">
        <f>+F104/PPTO!D17</f>
        <v>86379.487179487172</v>
      </c>
    </row>
    <row r="105" spans="1:7" x14ac:dyDescent="0.25">
      <c r="A105" s="4" t="s">
        <v>123</v>
      </c>
      <c r="B105" s="15"/>
      <c r="C105" s="15"/>
      <c r="D105" s="25"/>
      <c r="E105" s="15"/>
      <c r="F105" s="14"/>
    </row>
    <row r="106" spans="1:7" x14ac:dyDescent="0.25">
      <c r="A106" s="7" t="s">
        <v>42</v>
      </c>
      <c r="B106" s="1" t="s">
        <v>24</v>
      </c>
      <c r="C106" s="1" t="s">
        <v>8</v>
      </c>
      <c r="D106" s="22" t="s">
        <v>25</v>
      </c>
      <c r="E106" s="1" t="s">
        <v>170</v>
      </c>
      <c r="F106" s="8" t="s">
        <v>26</v>
      </c>
    </row>
    <row r="107" spans="1:7" x14ac:dyDescent="0.25">
      <c r="A107" s="9" t="s">
        <v>43</v>
      </c>
      <c r="B107" t="s">
        <v>119</v>
      </c>
      <c r="C107" t="s">
        <v>41</v>
      </c>
      <c r="D107" s="23">
        <v>9.6</v>
      </c>
      <c r="E107" s="3">
        <v>75000</v>
      </c>
      <c r="F107" s="10">
        <f t="shared" ref="F107:F115" si="12">+D107*E107</f>
        <v>720000</v>
      </c>
    </row>
    <row r="108" spans="1:7" x14ac:dyDescent="0.25">
      <c r="A108" s="9" t="s">
        <v>43</v>
      </c>
      <c r="B108" t="s">
        <v>124</v>
      </c>
      <c r="C108" t="s">
        <v>125</v>
      </c>
      <c r="D108" s="23">
        <v>1152</v>
      </c>
      <c r="E108" s="3">
        <v>1200</v>
      </c>
      <c r="F108" s="10">
        <f t="shared" si="12"/>
        <v>1382400</v>
      </c>
    </row>
    <row r="109" spans="1:7" x14ac:dyDescent="0.25">
      <c r="A109" s="9" t="s">
        <v>43</v>
      </c>
      <c r="B109" t="s">
        <v>126</v>
      </c>
      <c r="C109" t="s">
        <v>125</v>
      </c>
      <c r="D109" s="23">
        <v>10</v>
      </c>
      <c r="E109" s="3">
        <v>1800</v>
      </c>
      <c r="F109" s="10">
        <f t="shared" si="12"/>
        <v>18000</v>
      </c>
    </row>
    <row r="110" spans="1:7" x14ac:dyDescent="0.25">
      <c r="A110" s="9" t="s">
        <v>43</v>
      </c>
      <c r="B110" t="s">
        <v>127</v>
      </c>
      <c r="C110" t="s">
        <v>31</v>
      </c>
      <c r="D110" s="23">
        <v>45</v>
      </c>
      <c r="E110" s="3">
        <v>3500</v>
      </c>
      <c r="F110" s="10">
        <f t="shared" si="12"/>
        <v>157500</v>
      </c>
    </row>
    <row r="111" spans="1:7" x14ac:dyDescent="0.25">
      <c r="A111" s="9" t="s">
        <v>45</v>
      </c>
      <c r="B111" t="s">
        <v>122</v>
      </c>
      <c r="C111" t="s">
        <v>100</v>
      </c>
      <c r="D111" s="23">
        <v>1</v>
      </c>
      <c r="E111" s="3">
        <v>35000</v>
      </c>
      <c r="F111" s="10">
        <f t="shared" si="12"/>
        <v>35000</v>
      </c>
    </row>
    <row r="112" spans="1:7" x14ac:dyDescent="0.25">
      <c r="A112" s="9" t="s">
        <v>46</v>
      </c>
      <c r="B112" t="s">
        <v>128</v>
      </c>
      <c r="C112" t="s">
        <v>34</v>
      </c>
      <c r="D112" s="23">
        <v>2</v>
      </c>
      <c r="E112" s="3">
        <f>IFERROR(VLOOKUP(B112,RECURSOS!$B$1:$D$18,2,FALSE),"")</f>
        <v>50000</v>
      </c>
      <c r="F112" s="10">
        <f t="shared" si="12"/>
        <v>100000</v>
      </c>
    </row>
    <row r="113" spans="1:7" x14ac:dyDescent="0.25">
      <c r="A113" s="9" t="s">
        <v>46</v>
      </c>
      <c r="B113" t="s">
        <v>49</v>
      </c>
      <c r="C113" t="s">
        <v>34</v>
      </c>
      <c r="D113" s="23">
        <v>2</v>
      </c>
      <c r="E113" s="3">
        <f>IFERROR(VLOOKUP(B113,RECURSOS!$B$1:$D$18,2,FALSE),"")</f>
        <v>50000</v>
      </c>
      <c r="F113" s="10">
        <f t="shared" si="12"/>
        <v>100000</v>
      </c>
    </row>
    <row r="114" spans="1:7" x14ac:dyDescent="0.25">
      <c r="A114" s="9" t="s">
        <v>46</v>
      </c>
      <c r="B114" t="s">
        <v>40</v>
      </c>
      <c r="C114" t="s">
        <v>34</v>
      </c>
      <c r="D114" s="23">
        <v>1</v>
      </c>
      <c r="E114" s="3">
        <f>IFERROR(VLOOKUP(B114,RECURSOS!$B$1:$D$18,2,FALSE),"")</f>
        <v>45000</v>
      </c>
      <c r="F114" s="10">
        <f t="shared" si="12"/>
        <v>45000</v>
      </c>
    </row>
    <row r="115" spans="1:7" x14ac:dyDescent="0.25">
      <c r="A115" s="9" t="s">
        <v>46</v>
      </c>
      <c r="B115" t="s">
        <v>57</v>
      </c>
      <c r="C115" t="s">
        <v>47</v>
      </c>
      <c r="D115" s="23">
        <f>IFERROR(VLOOKUP(B115,RECURSOS!$B$1:$D$18,2,FALSE),"")</f>
        <v>0.41</v>
      </c>
      <c r="E115" s="3">
        <f>SUM(F112:F114)</f>
        <v>245000</v>
      </c>
      <c r="F115" s="10">
        <f t="shared" si="12"/>
        <v>100450</v>
      </c>
    </row>
    <row r="116" spans="1:7" ht="15.75" thickBot="1" x14ac:dyDescent="0.3">
      <c r="A116" s="11"/>
      <c r="B116" s="12"/>
      <c r="C116" s="12"/>
      <c r="D116" s="24"/>
      <c r="E116" s="12"/>
      <c r="F116" s="32">
        <f>SUM(F107:F115)</f>
        <v>2658350</v>
      </c>
      <c r="G116" s="41">
        <f>+F116/10</f>
        <v>265835</v>
      </c>
    </row>
    <row r="117" spans="1:7" x14ac:dyDescent="0.25">
      <c r="A117" s="4" t="s">
        <v>129</v>
      </c>
      <c r="B117" s="15"/>
      <c r="C117" s="15"/>
      <c r="D117" s="25"/>
      <c r="E117" s="15"/>
      <c r="F117" s="14"/>
    </row>
    <row r="118" spans="1:7" x14ac:dyDescent="0.25">
      <c r="A118" s="7" t="s">
        <v>42</v>
      </c>
      <c r="B118" s="1" t="s">
        <v>24</v>
      </c>
      <c r="C118" s="1" t="s">
        <v>8</v>
      </c>
      <c r="D118" s="22" t="s">
        <v>25</v>
      </c>
      <c r="E118" s="1" t="s">
        <v>170</v>
      </c>
      <c r="F118" s="8" t="s">
        <v>26</v>
      </c>
    </row>
    <row r="119" spans="1:7" x14ac:dyDescent="0.25">
      <c r="A119" s="9" t="s">
        <v>43</v>
      </c>
      <c r="B119" t="s">
        <v>140</v>
      </c>
      <c r="C119" t="s">
        <v>41</v>
      </c>
      <c r="D119" s="28">
        <v>66</v>
      </c>
      <c r="E119">
        <v>18000</v>
      </c>
      <c r="F119" s="10">
        <f t="shared" ref="F119:F129" si="13">+D119*E119</f>
        <v>1188000</v>
      </c>
      <c r="G119" s="42"/>
    </row>
    <row r="120" spans="1:7" x14ac:dyDescent="0.25">
      <c r="A120" s="9" t="s">
        <v>43</v>
      </c>
      <c r="B120" t="s">
        <v>137</v>
      </c>
      <c r="C120" t="s">
        <v>31</v>
      </c>
      <c r="D120" s="28">
        <v>660</v>
      </c>
      <c r="E120" s="18">
        <v>3000</v>
      </c>
      <c r="F120" s="10">
        <f t="shared" si="13"/>
        <v>1980000</v>
      </c>
    </row>
    <row r="121" spans="1:7" x14ac:dyDescent="0.25">
      <c r="A121" s="9" t="s">
        <v>43</v>
      </c>
      <c r="B121" t="s">
        <v>138</v>
      </c>
      <c r="C121" t="s">
        <v>32</v>
      </c>
      <c r="D121" s="28">
        <v>120</v>
      </c>
      <c r="E121" s="18">
        <v>1500</v>
      </c>
      <c r="F121" s="10">
        <f t="shared" si="13"/>
        <v>180000</v>
      </c>
    </row>
    <row r="122" spans="1:7" x14ac:dyDescent="0.25">
      <c r="A122" s="9" t="s">
        <v>43</v>
      </c>
      <c r="B122" t="s">
        <v>131</v>
      </c>
      <c r="C122" t="s">
        <v>31</v>
      </c>
      <c r="D122" s="28">
        <v>660</v>
      </c>
      <c r="E122" s="18">
        <v>1000</v>
      </c>
      <c r="F122" s="10">
        <f t="shared" si="13"/>
        <v>660000</v>
      </c>
    </row>
    <row r="123" spans="1:7" x14ac:dyDescent="0.25">
      <c r="A123" s="9" t="s">
        <v>43</v>
      </c>
      <c r="B123" t="s">
        <v>119</v>
      </c>
      <c r="C123" t="s">
        <v>41</v>
      </c>
      <c r="D123" s="23">
        <v>99</v>
      </c>
      <c r="E123" s="3">
        <v>75000</v>
      </c>
      <c r="F123" s="10">
        <f t="shared" si="13"/>
        <v>7425000</v>
      </c>
    </row>
    <row r="124" spans="1:7" x14ac:dyDescent="0.25">
      <c r="A124" s="9" t="s">
        <v>43</v>
      </c>
      <c r="B124" t="s">
        <v>130</v>
      </c>
      <c r="C124" t="s">
        <v>31</v>
      </c>
      <c r="D124" s="23">
        <v>660</v>
      </c>
      <c r="E124" s="3">
        <v>9500</v>
      </c>
      <c r="F124" s="10">
        <f t="shared" si="13"/>
        <v>6270000</v>
      </c>
    </row>
    <row r="125" spans="1:7" x14ac:dyDescent="0.25">
      <c r="A125" s="9" t="s">
        <v>43</v>
      </c>
      <c r="B125" t="s">
        <v>132</v>
      </c>
      <c r="C125" t="s">
        <v>121</v>
      </c>
      <c r="D125" s="23">
        <v>100</v>
      </c>
      <c r="E125" s="3">
        <v>2500</v>
      </c>
      <c r="F125" s="10">
        <f t="shared" si="13"/>
        <v>250000</v>
      </c>
    </row>
    <row r="126" spans="1:7" x14ac:dyDescent="0.25">
      <c r="A126" s="9" t="s">
        <v>45</v>
      </c>
      <c r="B126" t="s">
        <v>122</v>
      </c>
      <c r="C126" t="s">
        <v>100</v>
      </c>
      <c r="D126" s="23">
        <v>3</v>
      </c>
      <c r="E126" s="3">
        <v>35000</v>
      </c>
      <c r="F126" s="10">
        <f t="shared" si="13"/>
        <v>105000</v>
      </c>
    </row>
    <row r="127" spans="1:7" x14ac:dyDescent="0.25">
      <c r="A127" s="9" t="s">
        <v>46</v>
      </c>
      <c r="B127" t="s">
        <v>139</v>
      </c>
      <c r="C127" t="s">
        <v>34</v>
      </c>
      <c r="D127" s="23">
        <v>1</v>
      </c>
      <c r="E127" s="3">
        <f>IFERROR(VLOOKUP(B127,RECURSOS!$B$1:$D$18,2,FALSE),"")</f>
        <v>50000</v>
      </c>
      <c r="F127" s="10">
        <f t="shared" si="13"/>
        <v>50000</v>
      </c>
    </row>
    <row r="128" spans="1:7" x14ac:dyDescent="0.25">
      <c r="A128" s="9" t="s">
        <v>46</v>
      </c>
      <c r="B128" t="s">
        <v>128</v>
      </c>
      <c r="C128" t="s">
        <v>34</v>
      </c>
      <c r="D128" s="23">
        <v>3</v>
      </c>
      <c r="E128" s="3">
        <f>IFERROR(VLOOKUP(B128,RECURSOS!$B$1:$D$18,2,FALSE),"")</f>
        <v>50000</v>
      </c>
      <c r="F128" s="10">
        <f t="shared" si="13"/>
        <v>150000</v>
      </c>
    </row>
    <row r="129" spans="1:7" x14ac:dyDescent="0.25">
      <c r="A129" s="9" t="s">
        <v>46</v>
      </c>
      <c r="B129" t="s">
        <v>40</v>
      </c>
      <c r="C129" t="s">
        <v>34</v>
      </c>
      <c r="D129" s="23">
        <v>6</v>
      </c>
      <c r="E129" s="3">
        <f>IFERROR(VLOOKUP(B129,RECURSOS!$B$1:$D$18,2,FALSE),"")</f>
        <v>45000</v>
      </c>
      <c r="F129" s="10">
        <f t="shared" si="13"/>
        <v>270000</v>
      </c>
    </row>
    <row r="130" spans="1:7" x14ac:dyDescent="0.25">
      <c r="A130" s="9" t="s">
        <v>46</v>
      </c>
      <c r="B130" t="s">
        <v>58</v>
      </c>
      <c r="C130" t="s">
        <v>47</v>
      </c>
      <c r="D130" s="23">
        <f>IFERROR(VLOOKUP(B130,RECURSOS!$B$1:$D$18,2,FALSE),"")</f>
        <v>0.41</v>
      </c>
      <c r="E130" s="3">
        <f>SUM(F127:F129)</f>
        <v>470000</v>
      </c>
      <c r="F130" s="10">
        <f>+D130*E130</f>
        <v>192700</v>
      </c>
    </row>
    <row r="131" spans="1:7" ht="15.75" thickBot="1" x14ac:dyDescent="0.3">
      <c r="A131" s="11"/>
      <c r="B131" s="12"/>
      <c r="C131" s="12"/>
      <c r="D131" s="24"/>
      <c r="E131" s="13"/>
      <c r="F131" s="32">
        <f>SUM(F119:F130)</f>
        <v>18720700</v>
      </c>
      <c r="G131" s="41">
        <f>+F131/PPTO!D19</f>
        <v>189097.97979797979</v>
      </c>
    </row>
    <row r="132" spans="1:7" x14ac:dyDescent="0.25">
      <c r="A132" s="4" t="s">
        <v>133</v>
      </c>
      <c r="B132" s="15"/>
      <c r="C132" s="15"/>
      <c r="D132" s="25"/>
      <c r="E132" s="15"/>
      <c r="F132" s="14"/>
    </row>
    <row r="133" spans="1:7" x14ac:dyDescent="0.25">
      <c r="A133" s="7" t="s">
        <v>42</v>
      </c>
      <c r="B133" s="1" t="s">
        <v>24</v>
      </c>
      <c r="C133" s="1" t="s">
        <v>8</v>
      </c>
      <c r="D133" s="22" t="s">
        <v>25</v>
      </c>
      <c r="E133" s="1" t="s">
        <v>170</v>
      </c>
      <c r="F133" s="8" t="s">
        <v>26</v>
      </c>
    </row>
    <row r="134" spans="1:7" x14ac:dyDescent="0.25">
      <c r="A134" s="9" t="s">
        <v>43</v>
      </c>
      <c r="B134" t="s">
        <v>119</v>
      </c>
      <c r="C134" t="s">
        <v>41</v>
      </c>
      <c r="D134" s="23">
        <v>12</v>
      </c>
      <c r="E134" s="3">
        <v>75000</v>
      </c>
      <c r="F134" s="10">
        <f t="shared" ref="F134:F142" si="14">+D134*E134</f>
        <v>900000</v>
      </c>
    </row>
    <row r="135" spans="1:7" x14ac:dyDescent="0.25">
      <c r="A135" s="9" t="s">
        <v>43</v>
      </c>
      <c r="B135" t="s">
        <v>134</v>
      </c>
      <c r="C135" t="s">
        <v>125</v>
      </c>
      <c r="D135" s="23">
        <v>1920</v>
      </c>
      <c r="E135" s="3">
        <v>1200</v>
      </c>
      <c r="F135" s="10">
        <f t="shared" si="14"/>
        <v>2304000</v>
      </c>
    </row>
    <row r="136" spans="1:7" x14ac:dyDescent="0.25">
      <c r="A136" s="9" t="s">
        <v>43</v>
      </c>
      <c r="B136" t="s">
        <v>126</v>
      </c>
      <c r="C136" t="s">
        <v>125</v>
      </c>
      <c r="D136" s="23">
        <v>15</v>
      </c>
      <c r="E136" s="3">
        <v>1800</v>
      </c>
      <c r="F136" s="10">
        <f t="shared" si="14"/>
        <v>27000</v>
      </c>
    </row>
    <row r="137" spans="1:7" x14ac:dyDescent="0.25">
      <c r="A137" s="9" t="s">
        <v>43</v>
      </c>
      <c r="B137" t="s">
        <v>135</v>
      </c>
      <c r="C137" t="s">
        <v>31</v>
      </c>
      <c r="D137" s="23">
        <v>60</v>
      </c>
      <c r="E137" s="3">
        <v>3500</v>
      </c>
      <c r="F137" s="10">
        <f t="shared" si="14"/>
        <v>210000</v>
      </c>
    </row>
    <row r="138" spans="1:7" x14ac:dyDescent="0.25">
      <c r="A138" s="9" t="s">
        <v>45</v>
      </c>
      <c r="B138" t="s">
        <v>122</v>
      </c>
      <c r="C138" t="s">
        <v>34</v>
      </c>
      <c r="D138" s="23">
        <v>1</v>
      </c>
      <c r="E138" s="3">
        <v>35000</v>
      </c>
      <c r="F138" s="10">
        <f t="shared" si="14"/>
        <v>35000</v>
      </c>
    </row>
    <row r="139" spans="1:7" x14ac:dyDescent="0.25">
      <c r="A139" s="9" t="s">
        <v>46</v>
      </c>
      <c r="B139" t="s">
        <v>128</v>
      </c>
      <c r="C139" t="s">
        <v>34</v>
      </c>
      <c r="D139" s="23">
        <v>2</v>
      </c>
      <c r="E139" s="3">
        <f>IFERROR(VLOOKUP(B139,RECURSOS!$B$1:$D$18,2,FALSE),"")</f>
        <v>50000</v>
      </c>
      <c r="F139" s="10">
        <f t="shared" si="14"/>
        <v>100000</v>
      </c>
    </row>
    <row r="140" spans="1:7" x14ac:dyDescent="0.25">
      <c r="A140" s="9" t="s">
        <v>46</v>
      </c>
      <c r="B140" t="s">
        <v>49</v>
      </c>
      <c r="C140" t="s">
        <v>34</v>
      </c>
      <c r="D140" s="23">
        <v>2</v>
      </c>
      <c r="E140" s="3">
        <f>IFERROR(VLOOKUP(B140,RECURSOS!$B$1:$D$18,2,FALSE),"")</f>
        <v>50000</v>
      </c>
      <c r="F140" s="10">
        <f t="shared" si="14"/>
        <v>100000</v>
      </c>
    </row>
    <row r="141" spans="1:7" x14ac:dyDescent="0.25">
      <c r="A141" s="9" t="s">
        <v>46</v>
      </c>
      <c r="B141" t="s">
        <v>40</v>
      </c>
      <c r="C141" t="s">
        <v>34</v>
      </c>
      <c r="D141" s="23">
        <v>1</v>
      </c>
      <c r="E141" s="3">
        <f>IFERROR(VLOOKUP(B141,RECURSOS!$B$1:$D$18,2,FALSE),"")</f>
        <v>45000</v>
      </c>
      <c r="F141" s="10">
        <f t="shared" si="14"/>
        <v>45000</v>
      </c>
    </row>
    <row r="142" spans="1:7" x14ac:dyDescent="0.25">
      <c r="A142" s="9" t="s">
        <v>57</v>
      </c>
      <c r="B142" t="s">
        <v>57</v>
      </c>
      <c r="C142" t="s">
        <v>47</v>
      </c>
      <c r="D142" s="23">
        <f>IFERROR(VLOOKUP(B142,RECURSOS!$B$1:$D$18,2,FALSE),"")</f>
        <v>0.41</v>
      </c>
      <c r="E142" s="3">
        <f>SUM(F140:F141)</f>
        <v>145000</v>
      </c>
      <c r="F142" s="10">
        <f t="shared" si="14"/>
        <v>59450</v>
      </c>
    </row>
    <row r="143" spans="1:7" ht="15.75" thickBot="1" x14ac:dyDescent="0.3">
      <c r="A143" s="11"/>
      <c r="B143" s="12"/>
      <c r="C143" s="12"/>
      <c r="D143" s="24"/>
      <c r="E143" s="13"/>
      <c r="F143" s="32">
        <f>SUM(F134:F142)</f>
        <v>3780450</v>
      </c>
      <c r="G143" s="41">
        <f>+F143/PPTO!D20</f>
        <v>315037.5</v>
      </c>
    </row>
    <row r="144" spans="1:7" x14ac:dyDescent="0.25">
      <c r="A144" s="4" t="s">
        <v>141</v>
      </c>
      <c r="B144" s="15"/>
      <c r="C144" s="15"/>
      <c r="D144" s="25"/>
      <c r="E144" s="15"/>
      <c r="F144" s="14"/>
    </row>
    <row r="145" spans="1:7" x14ac:dyDescent="0.25">
      <c r="A145" s="7" t="s">
        <v>42</v>
      </c>
      <c r="B145" s="1" t="s">
        <v>24</v>
      </c>
      <c r="C145" s="1" t="s">
        <v>8</v>
      </c>
      <c r="D145" s="22" t="s">
        <v>25</v>
      </c>
      <c r="E145" s="1" t="s">
        <v>170</v>
      </c>
      <c r="F145" s="8" t="s">
        <v>26</v>
      </c>
    </row>
    <row r="146" spans="1:7" x14ac:dyDescent="0.25">
      <c r="A146" s="9" t="s">
        <v>43</v>
      </c>
      <c r="B146" t="s">
        <v>143</v>
      </c>
      <c r="C146" t="s">
        <v>125</v>
      </c>
      <c r="D146" s="23">
        <v>3000</v>
      </c>
      <c r="E146" s="3">
        <v>1200</v>
      </c>
      <c r="F146" s="10">
        <f t="shared" ref="F146:F150" si="15">+D146*E146</f>
        <v>3600000</v>
      </c>
    </row>
    <row r="147" spans="1:7" x14ac:dyDescent="0.25">
      <c r="A147" s="9" t="s">
        <v>43</v>
      </c>
      <c r="B147" t="s">
        <v>144</v>
      </c>
      <c r="C147" t="s">
        <v>125</v>
      </c>
      <c r="D147" s="23">
        <v>20</v>
      </c>
      <c r="E147" s="3">
        <v>1800</v>
      </c>
      <c r="F147" s="10">
        <f t="shared" si="15"/>
        <v>36000</v>
      </c>
    </row>
    <row r="148" spans="1:7" x14ac:dyDescent="0.25">
      <c r="A148" s="9" t="s">
        <v>45</v>
      </c>
      <c r="B148" t="s">
        <v>145</v>
      </c>
      <c r="C148" t="s">
        <v>29</v>
      </c>
      <c r="D148" s="23">
        <v>1</v>
      </c>
      <c r="E148" s="3">
        <v>30000</v>
      </c>
      <c r="F148" s="10">
        <f t="shared" si="15"/>
        <v>30000</v>
      </c>
    </row>
    <row r="149" spans="1:7" x14ac:dyDescent="0.25">
      <c r="A149" s="9" t="s">
        <v>46</v>
      </c>
      <c r="B149" t="s">
        <v>128</v>
      </c>
      <c r="C149" t="s">
        <v>34</v>
      </c>
      <c r="D149" s="23">
        <v>8</v>
      </c>
      <c r="E149" s="3">
        <f>IFERROR(VLOOKUP(B149,RECURSOS!$B$1:$D$18,2,FALSE),"")</f>
        <v>50000</v>
      </c>
      <c r="F149" s="10">
        <f t="shared" si="15"/>
        <v>400000</v>
      </c>
    </row>
    <row r="150" spans="1:7" x14ac:dyDescent="0.25">
      <c r="A150" s="9" t="s">
        <v>46</v>
      </c>
      <c r="B150" t="s">
        <v>57</v>
      </c>
      <c r="C150" t="s">
        <v>47</v>
      </c>
      <c r="D150" s="23">
        <f>IFERROR(VLOOKUP(B150,RECURSOS!$B$1:$D$18,2,FALSE),"")</f>
        <v>0.41</v>
      </c>
      <c r="E150" s="3">
        <f>+F149</f>
        <v>400000</v>
      </c>
      <c r="F150" s="10">
        <f t="shared" si="15"/>
        <v>164000</v>
      </c>
    </row>
    <row r="151" spans="1:7" ht="15.75" thickBot="1" x14ac:dyDescent="0.3">
      <c r="A151" s="9"/>
      <c r="D151" s="23"/>
      <c r="E151" s="3"/>
      <c r="F151" s="29">
        <f>SUM(F146:F150)</f>
        <v>4230000</v>
      </c>
      <c r="G151" s="41">
        <f>+F151/PPTO!D21</f>
        <v>1410</v>
      </c>
    </row>
    <row r="152" spans="1:7" x14ac:dyDescent="0.25">
      <c r="A152" s="4" t="s">
        <v>153</v>
      </c>
      <c r="B152" s="15"/>
      <c r="C152" s="15"/>
      <c r="D152" s="25"/>
      <c r="E152" s="15"/>
      <c r="F152" s="14"/>
    </row>
    <row r="153" spans="1:7" x14ac:dyDescent="0.25">
      <c r="A153" s="7" t="s">
        <v>42</v>
      </c>
      <c r="B153" s="1" t="s">
        <v>24</v>
      </c>
      <c r="C153" s="1" t="s">
        <v>8</v>
      </c>
      <c r="D153" s="22" t="s">
        <v>25</v>
      </c>
      <c r="E153" s="1" t="s">
        <v>170</v>
      </c>
      <c r="F153" s="8" t="s">
        <v>26</v>
      </c>
    </row>
    <row r="154" spans="1:7" x14ac:dyDescent="0.25">
      <c r="A154" s="9" t="s">
        <v>43</v>
      </c>
      <c r="B154" t="s">
        <v>148</v>
      </c>
      <c r="C154" t="s">
        <v>32</v>
      </c>
      <c r="D154" s="23">
        <v>3.2</v>
      </c>
      <c r="E154" s="3">
        <v>2600</v>
      </c>
      <c r="F154" s="10">
        <f t="shared" ref="F154:F163" si="16">+D154*E154</f>
        <v>8320</v>
      </c>
    </row>
    <row r="155" spans="1:7" x14ac:dyDescent="0.25">
      <c r="A155" s="9" t="s">
        <v>43</v>
      </c>
      <c r="B155" t="s">
        <v>149</v>
      </c>
      <c r="C155" t="s">
        <v>32</v>
      </c>
      <c r="D155" s="23">
        <v>0.8</v>
      </c>
      <c r="E155" s="3">
        <v>2200</v>
      </c>
      <c r="F155" s="10">
        <f t="shared" si="16"/>
        <v>1760</v>
      </c>
    </row>
    <row r="156" spans="1:7" x14ac:dyDescent="0.25">
      <c r="A156" s="9" t="s">
        <v>43</v>
      </c>
      <c r="B156" t="s">
        <v>155</v>
      </c>
      <c r="C156" t="s">
        <v>31</v>
      </c>
      <c r="D156" s="23">
        <v>2</v>
      </c>
      <c r="E156" s="3">
        <v>5200</v>
      </c>
      <c r="F156" s="10">
        <f t="shared" si="16"/>
        <v>10400</v>
      </c>
    </row>
    <row r="157" spans="1:7" x14ac:dyDescent="0.25">
      <c r="A157" s="9" t="s">
        <v>43</v>
      </c>
      <c r="B157" t="s">
        <v>156</v>
      </c>
      <c r="C157" t="s">
        <v>31</v>
      </c>
      <c r="D157" s="23">
        <v>1</v>
      </c>
      <c r="E157" s="3">
        <v>5800</v>
      </c>
      <c r="F157" s="10">
        <f t="shared" si="16"/>
        <v>5800</v>
      </c>
    </row>
    <row r="158" spans="1:7" x14ac:dyDescent="0.25">
      <c r="A158" s="9" t="s">
        <v>43</v>
      </c>
      <c r="B158" t="s">
        <v>157</v>
      </c>
      <c r="C158" t="s">
        <v>31</v>
      </c>
      <c r="D158" s="23">
        <v>1</v>
      </c>
      <c r="E158" s="3">
        <v>6200</v>
      </c>
      <c r="F158" s="10">
        <f t="shared" si="16"/>
        <v>6200</v>
      </c>
    </row>
    <row r="159" spans="1:7" x14ac:dyDescent="0.25">
      <c r="A159" s="9" t="s">
        <v>43</v>
      </c>
      <c r="B159" t="s">
        <v>190</v>
      </c>
      <c r="C159" t="s">
        <v>31</v>
      </c>
      <c r="D159" s="23">
        <v>1</v>
      </c>
      <c r="E159" s="3">
        <v>1100</v>
      </c>
      <c r="F159" s="10">
        <f t="shared" si="16"/>
        <v>1100</v>
      </c>
    </row>
    <row r="160" spans="1:7" x14ac:dyDescent="0.25">
      <c r="A160" s="9" t="s">
        <v>43</v>
      </c>
      <c r="B160" t="s">
        <v>150</v>
      </c>
      <c r="C160" t="s">
        <v>72</v>
      </c>
      <c r="D160" s="23">
        <v>20</v>
      </c>
      <c r="E160" s="3">
        <v>90</v>
      </c>
      <c r="F160" s="10">
        <f t="shared" si="16"/>
        <v>1800</v>
      </c>
    </row>
    <row r="161" spans="1:6" x14ac:dyDescent="0.25">
      <c r="A161" s="9" t="s">
        <v>43</v>
      </c>
      <c r="B161" t="s">
        <v>158</v>
      </c>
      <c r="C161" t="s">
        <v>31</v>
      </c>
      <c r="D161" s="23">
        <v>1</v>
      </c>
      <c r="E161" s="3">
        <v>4200</v>
      </c>
      <c r="F161" s="10">
        <f t="shared" si="16"/>
        <v>4200</v>
      </c>
    </row>
    <row r="162" spans="1:6" x14ac:dyDescent="0.25">
      <c r="A162" s="9" t="s">
        <v>45</v>
      </c>
      <c r="B162" t="s">
        <v>152</v>
      </c>
      <c r="C162" t="s">
        <v>29</v>
      </c>
      <c r="D162" s="23">
        <v>1</v>
      </c>
      <c r="E162" s="3">
        <v>1500</v>
      </c>
      <c r="F162" s="10">
        <f t="shared" si="16"/>
        <v>1500</v>
      </c>
    </row>
    <row r="163" spans="1:6" x14ac:dyDescent="0.25">
      <c r="A163" s="9" t="s">
        <v>46</v>
      </c>
      <c r="B163" t="s">
        <v>49</v>
      </c>
      <c r="C163" t="s">
        <v>34</v>
      </c>
      <c r="D163" s="23">
        <v>0.2</v>
      </c>
      <c r="E163" s="3">
        <f>IFERROR(VLOOKUP(B163,RECURSOS!$B$1:$D$18,2,FALSE),"")</f>
        <v>50000</v>
      </c>
      <c r="F163" s="10">
        <f t="shared" si="16"/>
        <v>10000</v>
      </c>
    </row>
    <row r="164" spans="1:6" x14ac:dyDescent="0.25">
      <c r="A164" s="9" t="s">
        <v>46</v>
      </c>
      <c r="B164" t="s">
        <v>57</v>
      </c>
      <c r="C164" t="s">
        <v>47</v>
      </c>
      <c r="D164" s="23">
        <f>IFERROR(VLOOKUP(B164,RECURSOS!$B$1:$D$18,2,FALSE),"")</f>
        <v>0.41</v>
      </c>
      <c r="E164" s="3">
        <f>+F163</f>
        <v>10000</v>
      </c>
      <c r="F164" s="10">
        <f>+D164*E164</f>
        <v>4100</v>
      </c>
    </row>
    <row r="165" spans="1:6" ht="15.75" thickBot="1" x14ac:dyDescent="0.3">
      <c r="A165" s="11"/>
      <c r="B165" s="12"/>
      <c r="C165" s="12"/>
      <c r="D165" s="24"/>
      <c r="E165" s="13"/>
      <c r="F165" s="32">
        <f>SUM(F154:F164)</f>
        <v>55180</v>
      </c>
    </row>
    <row r="166" spans="1:6" x14ac:dyDescent="0.25">
      <c r="A166" s="4" t="s">
        <v>154</v>
      </c>
      <c r="B166" s="15"/>
      <c r="C166" s="15"/>
      <c r="D166" s="25"/>
      <c r="E166" s="15"/>
      <c r="F166" s="14"/>
    </row>
    <row r="167" spans="1:6" x14ac:dyDescent="0.25">
      <c r="A167" s="7" t="s">
        <v>42</v>
      </c>
      <c r="B167" s="1" t="s">
        <v>24</v>
      </c>
      <c r="C167" s="1" t="s">
        <v>8</v>
      </c>
      <c r="D167" s="22" t="s">
        <v>25</v>
      </c>
      <c r="E167" s="1" t="s">
        <v>170</v>
      </c>
      <c r="F167" s="8" t="s">
        <v>26</v>
      </c>
    </row>
    <row r="168" spans="1:6" x14ac:dyDescent="0.25">
      <c r="A168" s="9" t="s">
        <v>43</v>
      </c>
      <c r="B168" t="s">
        <v>148</v>
      </c>
      <c r="C168" t="s">
        <v>32</v>
      </c>
      <c r="D168" s="23">
        <v>3.2</v>
      </c>
      <c r="E168" s="3">
        <v>2600</v>
      </c>
      <c r="F168" s="10">
        <f t="shared" ref="F168:F178" si="17">+D168*E168</f>
        <v>8320</v>
      </c>
    </row>
    <row r="169" spans="1:6" x14ac:dyDescent="0.25">
      <c r="A169" s="9" t="s">
        <v>43</v>
      </c>
      <c r="B169" t="s">
        <v>149</v>
      </c>
      <c r="C169" t="s">
        <v>32</v>
      </c>
      <c r="D169" s="23">
        <v>0.8</v>
      </c>
      <c r="E169" s="3">
        <v>2200</v>
      </c>
      <c r="F169" s="10">
        <f t="shared" si="17"/>
        <v>1760</v>
      </c>
    </row>
    <row r="170" spans="1:6" x14ac:dyDescent="0.25">
      <c r="A170" s="9" t="s">
        <v>43</v>
      </c>
      <c r="B170" t="s">
        <v>155</v>
      </c>
      <c r="C170" t="s">
        <v>31</v>
      </c>
      <c r="D170" s="23">
        <v>2</v>
      </c>
      <c r="E170" s="3">
        <v>5200</v>
      </c>
      <c r="F170" s="10">
        <f t="shared" si="17"/>
        <v>10400</v>
      </c>
    </row>
    <row r="171" spans="1:6" x14ac:dyDescent="0.25">
      <c r="A171" s="9" t="s">
        <v>43</v>
      </c>
      <c r="B171" t="s">
        <v>164</v>
      </c>
      <c r="C171" t="s">
        <v>31</v>
      </c>
      <c r="D171" s="23">
        <v>2</v>
      </c>
      <c r="E171" s="3">
        <v>6800</v>
      </c>
      <c r="F171" s="10">
        <f t="shared" si="17"/>
        <v>13600</v>
      </c>
    </row>
    <row r="172" spans="1:6" x14ac:dyDescent="0.25">
      <c r="A172" s="9" t="s">
        <v>43</v>
      </c>
      <c r="B172" t="s">
        <v>151</v>
      </c>
      <c r="C172" t="s">
        <v>31</v>
      </c>
      <c r="D172" s="23">
        <v>2</v>
      </c>
      <c r="E172" s="3">
        <v>5800</v>
      </c>
      <c r="F172" s="10">
        <f t="shared" si="17"/>
        <v>11600</v>
      </c>
    </row>
    <row r="173" spans="1:6" x14ac:dyDescent="0.25">
      <c r="A173" s="9" t="s">
        <v>43</v>
      </c>
      <c r="B173" t="s">
        <v>190</v>
      </c>
      <c r="C173" t="s">
        <v>31</v>
      </c>
      <c r="D173" s="23">
        <v>2</v>
      </c>
      <c r="E173" s="3">
        <v>1100</v>
      </c>
      <c r="F173" s="10">
        <f t="shared" si="17"/>
        <v>2200</v>
      </c>
    </row>
    <row r="174" spans="1:6" x14ac:dyDescent="0.25">
      <c r="A174" s="9" t="s">
        <v>43</v>
      </c>
      <c r="B174" t="s">
        <v>150</v>
      </c>
      <c r="C174" t="s">
        <v>72</v>
      </c>
      <c r="D174" s="23">
        <v>25</v>
      </c>
      <c r="E174" s="3">
        <v>90</v>
      </c>
      <c r="F174" s="10">
        <f t="shared" si="17"/>
        <v>2250</v>
      </c>
    </row>
    <row r="175" spans="1:6" x14ac:dyDescent="0.25">
      <c r="A175" s="9" t="s">
        <v>43</v>
      </c>
      <c r="B175" t="s">
        <v>158</v>
      </c>
      <c r="C175" t="s">
        <v>31</v>
      </c>
      <c r="D175" s="23">
        <v>1</v>
      </c>
      <c r="E175" s="3">
        <v>4200</v>
      </c>
      <c r="F175" s="10">
        <f t="shared" si="17"/>
        <v>4200</v>
      </c>
    </row>
    <row r="176" spans="1:6" x14ac:dyDescent="0.25">
      <c r="A176" s="9" t="s">
        <v>45</v>
      </c>
      <c r="B176" t="s">
        <v>152</v>
      </c>
      <c r="C176" t="s">
        <v>29</v>
      </c>
      <c r="D176" s="23">
        <v>1</v>
      </c>
      <c r="E176" s="3">
        <v>1500</v>
      </c>
      <c r="F176" s="10">
        <f t="shared" si="17"/>
        <v>1500</v>
      </c>
    </row>
    <row r="177" spans="1:7" x14ac:dyDescent="0.25">
      <c r="A177" s="9" t="s">
        <v>46</v>
      </c>
      <c r="B177" t="s">
        <v>49</v>
      </c>
      <c r="C177" t="s">
        <v>34</v>
      </c>
      <c r="D177" s="23">
        <v>0.25</v>
      </c>
      <c r="E177" s="3">
        <f>IFERROR(VLOOKUP(B177,RECURSOS!$B$1:$D$18,2,FALSE),"")</f>
        <v>50000</v>
      </c>
      <c r="F177" s="10">
        <f t="shared" si="17"/>
        <v>12500</v>
      </c>
    </row>
    <row r="178" spans="1:7" x14ac:dyDescent="0.25">
      <c r="A178" s="9" t="s">
        <v>46</v>
      </c>
      <c r="B178" t="s">
        <v>57</v>
      </c>
      <c r="C178" t="s">
        <v>47</v>
      </c>
      <c r="D178" s="23">
        <f>IFERROR(VLOOKUP(B178,RECURSOS!$B$1:$D$18,2,FALSE),"")</f>
        <v>0.41</v>
      </c>
      <c r="E178" s="3">
        <f>+F177</f>
        <v>12500</v>
      </c>
      <c r="F178" s="10">
        <f t="shared" si="17"/>
        <v>5125</v>
      </c>
    </row>
    <row r="179" spans="1:7" ht="15.75" thickBot="1" x14ac:dyDescent="0.3">
      <c r="A179" s="11"/>
      <c r="B179" s="12"/>
      <c r="C179" s="12"/>
      <c r="D179" s="24"/>
      <c r="E179" s="13"/>
      <c r="F179" s="32">
        <f>SUM(F168:F178)</f>
        <v>73455</v>
      </c>
    </row>
    <row r="180" spans="1:7" x14ac:dyDescent="0.25">
      <c r="A180" s="4" t="s">
        <v>165</v>
      </c>
      <c r="B180" s="15"/>
      <c r="C180" s="15"/>
      <c r="D180" s="25"/>
      <c r="E180" s="15"/>
      <c r="F180" s="14"/>
    </row>
    <row r="181" spans="1:7" x14ac:dyDescent="0.25">
      <c r="A181" s="7" t="s">
        <v>42</v>
      </c>
      <c r="B181" s="1" t="s">
        <v>24</v>
      </c>
      <c r="C181" s="1" t="s">
        <v>8</v>
      </c>
      <c r="D181" s="22" t="s">
        <v>25</v>
      </c>
      <c r="E181" s="1" t="s">
        <v>170</v>
      </c>
      <c r="F181" s="8" t="s">
        <v>26</v>
      </c>
    </row>
    <row r="182" spans="1:7" x14ac:dyDescent="0.25">
      <c r="A182" s="9" t="s">
        <v>43</v>
      </c>
      <c r="B182" t="s">
        <v>166</v>
      </c>
      <c r="C182" t="s">
        <v>32</v>
      </c>
      <c r="D182" s="23">
        <v>3.2</v>
      </c>
      <c r="E182" s="3">
        <v>2100</v>
      </c>
      <c r="F182" s="10">
        <f t="shared" ref="F182:F190" si="18">+D182*E182</f>
        <v>6720</v>
      </c>
    </row>
    <row r="183" spans="1:7" x14ac:dyDescent="0.25">
      <c r="A183" s="9" t="s">
        <v>43</v>
      </c>
      <c r="B183" t="s">
        <v>167</v>
      </c>
      <c r="C183" t="s">
        <v>32</v>
      </c>
      <c r="D183" s="23">
        <v>0.8</v>
      </c>
      <c r="E183" s="3">
        <v>2100</v>
      </c>
      <c r="F183" s="10">
        <f t="shared" si="18"/>
        <v>1680</v>
      </c>
    </row>
    <row r="184" spans="1:7" x14ac:dyDescent="0.25">
      <c r="A184" s="9" t="s">
        <v>43</v>
      </c>
      <c r="B184" t="s">
        <v>155</v>
      </c>
      <c r="C184" t="s">
        <v>31</v>
      </c>
      <c r="D184" s="23">
        <v>2</v>
      </c>
      <c r="E184" s="3">
        <v>5200</v>
      </c>
      <c r="F184" s="10">
        <f t="shared" si="18"/>
        <v>10400</v>
      </c>
    </row>
    <row r="185" spans="1:7" x14ac:dyDescent="0.25">
      <c r="A185" s="9" t="s">
        <v>43</v>
      </c>
      <c r="B185" t="s">
        <v>168</v>
      </c>
      <c r="C185" t="s">
        <v>31</v>
      </c>
      <c r="D185" s="23">
        <v>2</v>
      </c>
      <c r="E185" s="3">
        <v>6200</v>
      </c>
      <c r="F185" s="10">
        <f t="shared" si="18"/>
        <v>12400</v>
      </c>
    </row>
    <row r="186" spans="1:7" x14ac:dyDescent="0.25">
      <c r="A186" s="9" t="s">
        <v>43</v>
      </c>
      <c r="B186" t="s">
        <v>150</v>
      </c>
      <c r="C186" t="s">
        <v>72</v>
      </c>
      <c r="D186" s="23">
        <v>20</v>
      </c>
      <c r="E186" s="3">
        <v>90</v>
      </c>
      <c r="F186" s="10">
        <f t="shared" si="18"/>
        <v>1800</v>
      </c>
    </row>
    <row r="187" spans="1:7" x14ac:dyDescent="0.25">
      <c r="A187" s="9" t="s">
        <v>43</v>
      </c>
      <c r="B187" t="s">
        <v>158</v>
      </c>
      <c r="C187" t="s">
        <v>31</v>
      </c>
      <c r="D187" s="23">
        <v>1</v>
      </c>
      <c r="E187" s="3">
        <v>4200</v>
      </c>
      <c r="F187" s="10">
        <f t="shared" si="18"/>
        <v>4200</v>
      </c>
    </row>
    <row r="188" spans="1:7" x14ac:dyDescent="0.25">
      <c r="A188" s="9" t="s">
        <v>45</v>
      </c>
      <c r="B188" t="s">
        <v>169</v>
      </c>
      <c r="C188" t="s">
        <v>29</v>
      </c>
      <c r="D188" s="23">
        <v>1</v>
      </c>
      <c r="E188" s="3">
        <v>1500</v>
      </c>
      <c r="F188" s="10">
        <f t="shared" si="18"/>
        <v>1500</v>
      </c>
    </row>
    <row r="189" spans="1:7" x14ac:dyDescent="0.25">
      <c r="A189" s="9" t="s">
        <v>46</v>
      </c>
      <c r="B189" t="s">
        <v>49</v>
      </c>
      <c r="C189" t="s">
        <v>34</v>
      </c>
      <c r="D189" s="23">
        <v>0.2</v>
      </c>
      <c r="E189" s="3">
        <f>IFERROR(VLOOKUP(B189,RECURSOS!$B$1:$D$18,2,FALSE),"")</f>
        <v>50000</v>
      </c>
      <c r="F189" s="10">
        <f t="shared" si="18"/>
        <v>10000</v>
      </c>
    </row>
    <row r="190" spans="1:7" x14ac:dyDescent="0.25">
      <c r="A190" s="9" t="s">
        <v>46</v>
      </c>
      <c r="B190" t="s">
        <v>57</v>
      </c>
      <c r="C190" t="s">
        <v>47</v>
      </c>
      <c r="D190" s="23">
        <f>IFERROR(VLOOKUP(B190,RECURSOS!$B$1:$D$18,2,FALSE),"")</f>
        <v>0.41</v>
      </c>
      <c r="E190" s="3">
        <f>+F189</f>
        <v>10000</v>
      </c>
      <c r="F190" s="10">
        <f t="shared" si="18"/>
        <v>4100</v>
      </c>
    </row>
    <row r="191" spans="1:7" ht="15.75" thickBot="1" x14ac:dyDescent="0.3">
      <c r="A191" s="11"/>
      <c r="B191" s="12"/>
      <c r="C191" s="12"/>
      <c r="D191" s="24"/>
      <c r="E191" s="13"/>
      <c r="F191" s="32">
        <f>SUM(F182:F190)</f>
        <v>52800</v>
      </c>
    </row>
    <row r="192" spans="1:7" s="1" customFormat="1" x14ac:dyDescent="0.25">
      <c r="A192" s="4" t="s">
        <v>171</v>
      </c>
      <c r="B192" s="5"/>
      <c r="C192" s="5"/>
      <c r="D192" s="21"/>
      <c r="E192" s="5"/>
      <c r="F192" s="6"/>
      <c r="G192" s="41"/>
    </row>
    <row r="193" spans="1:7" s="1" customFormat="1" x14ac:dyDescent="0.25">
      <c r="A193" s="7" t="s">
        <v>42</v>
      </c>
      <c r="B193" s="1" t="s">
        <v>24</v>
      </c>
      <c r="C193" s="1" t="s">
        <v>8</v>
      </c>
      <c r="D193" s="22" t="s">
        <v>25</v>
      </c>
      <c r="E193" s="1" t="s">
        <v>170</v>
      </c>
      <c r="F193" s="8" t="s">
        <v>26</v>
      </c>
      <c r="G193" s="41"/>
    </row>
    <row r="194" spans="1:7" x14ac:dyDescent="0.25">
      <c r="A194" s="9" t="s">
        <v>43</v>
      </c>
      <c r="B194" t="s">
        <v>172</v>
      </c>
      <c r="C194" t="s">
        <v>32</v>
      </c>
      <c r="D194" s="23">
        <v>3.2</v>
      </c>
      <c r="E194" s="3">
        <v>2400</v>
      </c>
      <c r="F194" s="10">
        <f t="shared" ref="F194:F205" si="19">+D194*E194</f>
        <v>7680</v>
      </c>
    </row>
    <row r="195" spans="1:7" x14ac:dyDescent="0.25">
      <c r="A195" s="9" t="s">
        <v>43</v>
      </c>
      <c r="B195" t="s">
        <v>173</v>
      </c>
      <c r="C195" t="s">
        <v>32</v>
      </c>
      <c r="D195" s="23">
        <v>0.8</v>
      </c>
      <c r="E195" s="3">
        <v>2100</v>
      </c>
      <c r="F195" s="10">
        <f t="shared" si="19"/>
        <v>1680</v>
      </c>
    </row>
    <row r="196" spans="1:7" x14ac:dyDescent="0.25">
      <c r="A196" s="9" t="s">
        <v>43</v>
      </c>
      <c r="B196" t="s">
        <v>155</v>
      </c>
      <c r="C196" t="s">
        <v>31</v>
      </c>
      <c r="D196" s="23">
        <v>2</v>
      </c>
      <c r="E196" s="3">
        <v>5200</v>
      </c>
      <c r="F196" s="10">
        <f t="shared" si="19"/>
        <v>10400</v>
      </c>
    </row>
    <row r="197" spans="1:7" x14ac:dyDescent="0.25">
      <c r="A197" s="9" t="s">
        <v>43</v>
      </c>
      <c r="B197" t="s">
        <v>174</v>
      </c>
      <c r="C197" t="s">
        <v>31</v>
      </c>
      <c r="D197" s="23">
        <v>1</v>
      </c>
      <c r="E197" s="3">
        <v>5800</v>
      </c>
      <c r="F197" s="10">
        <f t="shared" si="19"/>
        <v>5800</v>
      </c>
    </row>
    <row r="198" spans="1:7" x14ac:dyDescent="0.25">
      <c r="A198" s="9" t="s">
        <v>43</v>
      </c>
      <c r="B198" t="s">
        <v>175</v>
      </c>
      <c r="C198" t="s">
        <v>31</v>
      </c>
      <c r="D198" s="23">
        <v>1</v>
      </c>
      <c r="E198" s="3">
        <v>6800</v>
      </c>
      <c r="F198" s="10">
        <f t="shared" si="19"/>
        <v>6800</v>
      </c>
    </row>
    <row r="199" spans="1:7" x14ac:dyDescent="0.25">
      <c r="A199" s="9" t="s">
        <v>43</v>
      </c>
      <c r="B199" t="s">
        <v>176</v>
      </c>
      <c r="C199" t="s">
        <v>31</v>
      </c>
      <c r="D199" s="23">
        <v>1</v>
      </c>
      <c r="E199" s="3">
        <v>6200</v>
      </c>
      <c r="F199" s="10">
        <f t="shared" si="19"/>
        <v>6200</v>
      </c>
    </row>
    <row r="200" spans="1:7" x14ac:dyDescent="0.25">
      <c r="A200" s="9" t="s">
        <v>43</v>
      </c>
      <c r="B200" t="s">
        <v>190</v>
      </c>
      <c r="C200" t="s">
        <v>31</v>
      </c>
      <c r="D200" s="23">
        <v>1</v>
      </c>
      <c r="E200" s="3">
        <v>1100</v>
      </c>
      <c r="F200" s="10">
        <f t="shared" si="19"/>
        <v>1100</v>
      </c>
    </row>
    <row r="201" spans="1:7" x14ac:dyDescent="0.25">
      <c r="A201" s="9" t="s">
        <v>43</v>
      </c>
      <c r="B201" t="s">
        <v>158</v>
      </c>
      <c r="C201" t="s">
        <v>31</v>
      </c>
      <c r="D201" s="23">
        <v>1</v>
      </c>
      <c r="E201" s="3">
        <v>4200</v>
      </c>
      <c r="F201" s="10">
        <f t="shared" si="19"/>
        <v>4200</v>
      </c>
    </row>
    <row r="202" spans="1:7" x14ac:dyDescent="0.25">
      <c r="A202" s="9" t="s">
        <v>43</v>
      </c>
      <c r="B202" t="s">
        <v>150</v>
      </c>
      <c r="C202" t="s">
        <v>72</v>
      </c>
      <c r="D202" s="23">
        <v>25</v>
      </c>
      <c r="E202" s="3">
        <v>90</v>
      </c>
      <c r="F202" s="10">
        <f t="shared" si="19"/>
        <v>2250</v>
      </c>
    </row>
    <row r="203" spans="1:7" x14ac:dyDescent="0.25">
      <c r="A203" s="9" t="s">
        <v>45</v>
      </c>
      <c r="B203" t="s">
        <v>169</v>
      </c>
      <c r="C203" t="s">
        <v>29</v>
      </c>
      <c r="D203" s="23">
        <v>1</v>
      </c>
      <c r="E203" s="3">
        <v>1500</v>
      </c>
      <c r="F203" s="10">
        <f t="shared" si="19"/>
        <v>1500</v>
      </c>
    </row>
    <row r="204" spans="1:7" x14ac:dyDescent="0.25">
      <c r="A204" s="9" t="s">
        <v>46</v>
      </c>
      <c r="B204" t="s">
        <v>49</v>
      </c>
      <c r="C204" t="s">
        <v>34</v>
      </c>
      <c r="D204" s="23">
        <v>0.25</v>
      </c>
      <c r="E204" s="3">
        <f>IFERROR(VLOOKUP(B204,RECURSOS!$B$1:$D$18,2,FALSE),"")</f>
        <v>50000</v>
      </c>
      <c r="F204" s="10">
        <f t="shared" si="19"/>
        <v>12500</v>
      </c>
    </row>
    <row r="205" spans="1:7" x14ac:dyDescent="0.25">
      <c r="A205" s="9" t="s">
        <v>46</v>
      </c>
      <c r="B205" t="s">
        <v>57</v>
      </c>
      <c r="C205" t="s">
        <v>47</v>
      </c>
      <c r="D205" s="23">
        <f>IFERROR(VLOOKUP(B205,RECURSOS!$B$1:$D$18,2,FALSE),"")</f>
        <v>0.41</v>
      </c>
      <c r="E205" s="3">
        <f>+F204</f>
        <v>12500</v>
      </c>
      <c r="F205" s="10">
        <f t="shared" si="19"/>
        <v>5125</v>
      </c>
    </row>
    <row r="206" spans="1:7" ht="15.75" thickBot="1" x14ac:dyDescent="0.3">
      <c r="A206" s="11"/>
      <c r="B206" s="12"/>
      <c r="C206" s="12"/>
      <c r="D206" s="24"/>
      <c r="E206" s="13"/>
      <c r="F206" s="32">
        <f>SUM(F194:F205)</f>
        <v>65235</v>
      </c>
    </row>
    <row r="207" spans="1:7" s="1" customFormat="1" x14ac:dyDescent="0.25">
      <c r="A207" s="4" t="s">
        <v>184</v>
      </c>
      <c r="B207" s="5"/>
      <c r="C207" s="5"/>
      <c r="D207" s="21"/>
      <c r="E207" s="5"/>
      <c r="F207" s="6"/>
      <c r="G207" s="41"/>
    </row>
    <row r="208" spans="1:7" s="1" customFormat="1" x14ac:dyDescent="0.25">
      <c r="A208" s="7" t="s">
        <v>42</v>
      </c>
      <c r="B208" s="1" t="s">
        <v>24</v>
      </c>
      <c r="C208" s="1" t="s">
        <v>8</v>
      </c>
      <c r="D208" s="22" t="s">
        <v>25</v>
      </c>
      <c r="E208" s="1" t="s">
        <v>170</v>
      </c>
      <c r="F208" s="8" t="s">
        <v>26</v>
      </c>
      <c r="G208" s="41"/>
    </row>
    <row r="209" spans="1:7" x14ac:dyDescent="0.25">
      <c r="A209" s="9" t="s">
        <v>43</v>
      </c>
      <c r="B209" t="s">
        <v>177</v>
      </c>
      <c r="C209" t="s">
        <v>32</v>
      </c>
      <c r="D209" s="23">
        <v>3.2</v>
      </c>
      <c r="E209" s="3">
        <v>2300</v>
      </c>
      <c r="F209" s="10">
        <f t="shared" ref="F209:F220" si="20">+D209*E209</f>
        <v>7360</v>
      </c>
    </row>
    <row r="210" spans="1:7" x14ac:dyDescent="0.25">
      <c r="A210" s="9" t="s">
        <v>43</v>
      </c>
      <c r="B210" t="s">
        <v>178</v>
      </c>
      <c r="C210" t="s">
        <v>32</v>
      </c>
      <c r="D210" s="23">
        <v>0.8</v>
      </c>
      <c r="E210" s="3">
        <v>2100</v>
      </c>
      <c r="F210" s="10">
        <f t="shared" si="20"/>
        <v>1680</v>
      </c>
    </row>
    <row r="211" spans="1:7" x14ac:dyDescent="0.25">
      <c r="A211" s="9" t="s">
        <v>43</v>
      </c>
      <c r="B211" t="s">
        <v>155</v>
      </c>
      <c r="C211" t="s">
        <v>31</v>
      </c>
      <c r="D211" s="23">
        <v>2</v>
      </c>
      <c r="E211" s="3">
        <v>5200</v>
      </c>
      <c r="F211" s="10">
        <f t="shared" si="20"/>
        <v>10400</v>
      </c>
    </row>
    <row r="212" spans="1:7" x14ac:dyDescent="0.25">
      <c r="A212" s="9" t="s">
        <v>43</v>
      </c>
      <c r="B212" t="s">
        <v>179</v>
      </c>
      <c r="C212" t="s">
        <v>31</v>
      </c>
      <c r="D212" s="23">
        <v>1</v>
      </c>
      <c r="E212" s="3">
        <v>6600</v>
      </c>
      <c r="F212" s="10">
        <f t="shared" si="20"/>
        <v>6600</v>
      </c>
    </row>
    <row r="213" spans="1:7" x14ac:dyDescent="0.25">
      <c r="A213" s="9" t="s">
        <v>43</v>
      </c>
      <c r="B213" t="s">
        <v>180</v>
      </c>
      <c r="C213" t="s">
        <v>31</v>
      </c>
      <c r="D213" s="23">
        <v>1</v>
      </c>
      <c r="E213" s="3">
        <v>6800</v>
      </c>
      <c r="F213" s="10">
        <f t="shared" si="20"/>
        <v>6800</v>
      </c>
    </row>
    <row r="214" spans="1:7" x14ac:dyDescent="0.25">
      <c r="A214" s="9" t="s">
        <v>43</v>
      </c>
      <c r="B214" t="s">
        <v>181</v>
      </c>
      <c r="C214" t="s">
        <v>31</v>
      </c>
      <c r="D214" s="23">
        <v>1</v>
      </c>
      <c r="E214" s="3">
        <v>5600</v>
      </c>
      <c r="F214" s="10">
        <f t="shared" si="20"/>
        <v>5600</v>
      </c>
    </row>
    <row r="215" spans="1:7" x14ac:dyDescent="0.25">
      <c r="A215" s="9" t="s">
        <v>43</v>
      </c>
      <c r="B215" t="s">
        <v>190</v>
      </c>
      <c r="C215" t="s">
        <v>31</v>
      </c>
      <c r="D215" s="23">
        <v>2</v>
      </c>
      <c r="E215" s="3">
        <v>1100</v>
      </c>
      <c r="F215" s="10">
        <f t="shared" si="20"/>
        <v>2200</v>
      </c>
    </row>
    <row r="216" spans="1:7" x14ac:dyDescent="0.25">
      <c r="A216" s="9" t="s">
        <v>43</v>
      </c>
      <c r="B216" t="s">
        <v>158</v>
      </c>
      <c r="C216" t="s">
        <v>31</v>
      </c>
      <c r="D216" s="23">
        <v>1</v>
      </c>
      <c r="E216" s="3">
        <v>4200</v>
      </c>
      <c r="F216" s="10">
        <f t="shared" si="20"/>
        <v>4200</v>
      </c>
    </row>
    <row r="217" spans="1:7" x14ac:dyDescent="0.25">
      <c r="A217" s="9" t="s">
        <v>43</v>
      </c>
      <c r="B217" t="s">
        <v>150</v>
      </c>
      <c r="C217" t="s">
        <v>72</v>
      </c>
      <c r="D217" s="23">
        <v>25</v>
      </c>
      <c r="E217" s="3">
        <v>90</v>
      </c>
      <c r="F217" s="10">
        <f t="shared" si="20"/>
        <v>2250</v>
      </c>
    </row>
    <row r="218" spans="1:7" x14ac:dyDescent="0.25">
      <c r="A218" s="9" t="s">
        <v>45</v>
      </c>
      <c r="B218" t="s">
        <v>182</v>
      </c>
      <c r="C218" t="s">
        <v>29</v>
      </c>
      <c r="D218" s="23">
        <v>1</v>
      </c>
      <c r="E218" s="3">
        <v>1500</v>
      </c>
      <c r="F218" s="10">
        <f t="shared" si="20"/>
        <v>1500</v>
      </c>
    </row>
    <row r="219" spans="1:7" x14ac:dyDescent="0.25">
      <c r="A219" s="9" t="s">
        <v>46</v>
      </c>
      <c r="B219" t="s">
        <v>49</v>
      </c>
      <c r="C219" t="s">
        <v>34</v>
      </c>
      <c r="D219" s="23">
        <v>0.25</v>
      </c>
      <c r="E219" s="3">
        <f>IFERROR(VLOOKUP(B219,RECURSOS!$B$1:$D$18,2,FALSE),"")</f>
        <v>50000</v>
      </c>
      <c r="F219" s="10">
        <f t="shared" si="20"/>
        <v>12500</v>
      </c>
    </row>
    <row r="220" spans="1:7" x14ac:dyDescent="0.25">
      <c r="A220" s="9" t="s">
        <v>46</v>
      </c>
      <c r="B220" t="s">
        <v>57</v>
      </c>
      <c r="C220" t="s">
        <v>47</v>
      </c>
      <c r="D220" s="23">
        <f>IFERROR(VLOOKUP(B220,RECURSOS!$B$1:$D$18,2,FALSE),"")</f>
        <v>0.41</v>
      </c>
      <c r="E220" s="3">
        <f>+F219</f>
        <v>12500</v>
      </c>
      <c r="F220" s="10">
        <f t="shared" si="20"/>
        <v>5125</v>
      </c>
    </row>
    <row r="221" spans="1:7" ht="15.75" thickBot="1" x14ac:dyDescent="0.3">
      <c r="A221" s="11"/>
      <c r="B221" s="12" t="s">
        <v>183</v>
      </c>
      <c r="C221" s="12"/>
      <c r="D221" s="24"/>
      <c r="E221" s="13"/>
      <c r="F221" s="32">
        <f>SUM(F209:F220)</f>
        <v>66215</v>
      </c>
    </row>
    <row r="222" spans="1:7" s="1" customFormat="1" x14ac:dyDescent="0.25">
      <c r="A222" s="4" t="s">
        <v>189</v>
      </c>
      <c r="B222" s="5"/>
      <c r="C222" s="5"/>
      <c r="D222" s="21"/>
      <c r="E222" s="5"/>
      <c r="F222" s="6"/>
      <c r="G222" s="41"/>
    </row>
    <row r="223" spans="1:7" s="1" customFormat="1" x14ac:dyDescent="0.25">
      <c r="A223" s="7" t="s">
        <v>42</v>
      </c>
      <c r="B223" s="1" t="s">
        <v>24</v>
      </c>
      <c r="C223" s="1" t="s">
        <v>8</v>
      </c>
      <c r="D223" s="22" t="s">
        <v>25</v>
      </c>
      <c r="E223" s="1" t="s">
        <v>170</v>
      </c>
      <c r="F223" s="8" t="s">
        <v>26</v>
      </c>
      <c r="G223" s="41"/>
    </row>
    <row r="224" spans="1:7" x14ac:dyDescent="0.25">
      <c r="A224" s="9" t="s">
        <v>43</v>
      </c>
      <c r="B224" t="s">
        <v>166</v>
      </c>
      <c r="C224" t="s">
        <v>32</v>
      </c>
      <c r="D224" s="23">
        <v>2.5</v>
      </c>
      <c r="E224" s="3">
        <v>2100</v>
      </c>
      <c r="F224" s="10">
        <f t="shared" ref="F224:F233" si="21">+D224*E224</f>
        <v>5250</v>
      </c>
    </row>
    <row r="225" spans="1:7" x14ac:dyDescent="0.25">
      <c r="A225" s="9" t="s">
        <v>43</v>
      </c>
      <c r="B225" t="s">
        <v>167</v>
      </c>
      <c r="C225" t="s">
        <v>32</v>
      </c>
      <c r="D225" s="23">
        <v>0.8</v>
      </c>
      <c r="E225" s="3">
        <v>2100</v>
      </c>
      <c r="F225" s="10">
        <f t="shared" si="21"/>
        <v>1680</v>
      </c>
    </row>
    <row r="226" spans="1:7" x14ac:dyDescent="0.25">
      <c r="A226" s="9" t="s">
        <v>43</v>
      </c>
      <c r="B226" t="s">
        <v>185</v>
      </c>
      <c r="C226" t="s">
        <v>32</v>
      </c>
      <c r="D226" s="23">
        <v>2.8</v>
      </c>
      <c r="E226" s="3">
        <v>1100</v>
      </c>
      <c r="F226" s="10">
        <f t="shared" si="21"/>
        <v>3080</v>
      </c>
    </row>
    <row r="227" spans="1:7" x14ac:dyDescent="0.25">
      <c r="A227" s="9" t="s">
        <v>43</v>
      </c>
      <c r="B227" t="s">
        <v>186</v>
      </c>
      <c r="C227" t="s">
        <v>31</v>
      </c>
      <c r="D227" s="23">
        <v>1</v>
      </c>
      <c r="E227" s="3">
        <v>5800</v>
      </c>
      <c r="F227" s="10">
        <f t="shared" si="21"/>
        <v>5800</v>
      </c>
    </row>
    <row r="228" spans="1:7" x14ac:dyDescent="0.25">
      <c r="A228" s="9" t="s">
        <v>43</v>
      </c>
      <c r="B228" t="s">
        <v>187</v>
      </c>
      <c r="C228" t="s">
        <v>31</v>
      </c>
      <c r="D228" s="23">
        <v>1</v>
      </c>
      <c r="E228" s="3">
        <v>1400</v>
      </c>
      <c r="F228" s="10">
        <f t="shared" si="21"/>
        <v>1400</v>
      </c>
    </row>
    <row r="229" spans="1:7" x14ac:dyDescent="0.25">
      <c r="A229" s="9" t="s">
        <v>43</v>
      </c>
      <c r="B229" t="s">
        <v>188</v>
      </c>
      <c r="C229" t="s">
        <v>31</v>
      </c>
      <c r="D229" s="23">
        <v>1</v>
      </c>
      <c r="E229" s="3">
        <v>4600</v>
      </c>
      <c r="F229" s="10">
        <f t="shared" si="21"/>
        <v>4600</v>
      </c>
    </row>
    <row r="230" spans="1:7" x14ac:dyDescent="0.25">
      <c r="A230" s="9" t="s">
        <v>43</v>
      </c>
      <c r="B230" t="s">
        <v>150</v>
      </c>
      <c r="C230" t="s">
        <v>72</v>
      </c>
      <c r="D230" s="23">
        <v>15</v>
      </c>
      <c r="E230" s="3">
        <v>90</v>
      </c>
      <c r="F230" s="10">
        <f t="shared" si="21"/>
        <v>1350</v>
      </c>
    </row>
    <row r="231" spans="1:7" x14ac:dyDescent="0.25">
      <c r="A231" s="9" t="s">
        <v>45</v>
      </c>
      <c r="B231" t="s">
        <v>169</v>
      </c>
      <c r="C231" t="s">
        <v>29</v>
      </c>
      <c r="D231" s="23">
        <v>1</v>
      </c>
      <c r="E231" s="3">
        <v>1500</v>
      </c>
      <c r="F231" s="10">
        <f t="shared" si="21"/>
        <v>1500</v>
      </c>
    </row>
    <row r="232" spans="1:7" x14ac:dyDescent="0.25">
      <c r="A232" s="9" t="s">
        <v>46</v>
      </c>
      <c r="B232" t="s">
        <v>49</v>
      </c>
      <c r="C232" t="s">
        <v>34</v>
      </c>
      <c r="D232" s="23">
        <v>0.15</v>
      </c>
      <c r="E232" s="3">
        <f>IFERROR(VLOOKUP(B232,RECURSOS!$B$1:$D$18,2,FALSE),"")</f>
        <v>50000</v>
      </c>
      <c r="F232" s="10">
        <f t="shared" si="21"/>
        <v>7500</v>
      </c>
    </row>
    <row r="233" spans="1:7" x14ac:dyDescent="0.25">
      <c r="A233" s="9" t="s">
        <v>46</v>
      </c>
      <c r="B233" t="s">
        <v>57</v>
      </c>
      <c r="C233" t="s">
        <v>47</v>
      </c>
      <c r="D233" s="23">
        <f>IFERROR(VLOOKUP(B233,RECURSOS!$B$1:$D$18,2,FALSE),"")</f>
        <v>0.41</v>
      </c>
      <c r="E233" s="3">
        <f>+F232</f>
        <v>7500</v>
      </c>
      <c r="F233" s="10">
        <f t="shared" si="21"/>
        <v>3075</v>
      </c>
    </row>
    <row r="234" spans="1:7" ht="15.75" thickBot="1" x14ac:dyDescent="0.3">
      <c r="A234" s="11"/>
      <c r="B234" s="12"/>
      <c r="C234" s="12"/>
      <c r="D234" s="24"/>
      <c r="E234" s="13"/>
      <c r="F234" s="32">
        <f>SUM(F224:F233)</f>
        <v>35235</v>
      </c>
    </row>
    <row r="235" spans="1:7" s="1" customFormat="1" x14ac:dyDescent="0.25">
      <c r="A235" s="4" t="s">
        <v>211</v>
      </c>
      <c r="B235" s="5"/>
      <c r="C235" s="5"/>
      <c r="D235" s="21"/>
      <c r="E235" s="30"/>
      <c r="F235" s="31"/>
      <c r="G235" s="41"/>
    </row>
    <row r="236" spans="1:7" s="1" customFormat="1" x14ac:dyDescent="0.25">
      <c r="A236" s="7" t="s">
        <v>42</v>
      </c>
      <c r="B236" s="1" t="s">
        <v>24</v>
      </c>
      <c r="C236" s="1" t="s">
        <v>8</v>
      </c>
      <c r="D236" s="22" t="s">
        <v>25</v>
      </c>
      <c r="E236" s="27" t="s">
        <v>170</v>
      </c>
      <c r="F236" s="29" t="s">
        <v>26</v>
      </c>
      <c r="G236" s="41"/>
    </row>
    <row r="237" spans="1:7" x14ac:dyDescent="0.25">
      <c r="A237" s="9" t="s">
        <v>43</v>
      </c>
      <c r="B237" t="s">
        <v>212</v>
      </c>
      <c r="C237" t="s">
        <v>32</v>
      </c>
      <c r="D237" s="23">
        <v>4.83</v>
      </c>
      <c r="E237" s="3">
        <v>6300</v>
      </c>
      <c r="F237" s="10">
        <f>+D237*E237</f>
        <v>30429</v>
      </c>
    </row>
    <row r="238" spans="1:7" x14ac:dyDescent="0.25">
      <c r="A238" s="9" t="s">
        <v>43</v>
      </c>
      <c r="B238" t="s">
        <v>213</v>
      </c>
      <c r="C238" t="s">
        <v>29</v>
      </c>
      <c r="D238" s="23">
        <v>1</v>
      </c>
      <c r="E238" s="3">
        <v>1800</v>
      </c>
      <c r="F238" s="10">
        <f t="shared" ref="F238:F241" si="22">+D238*E238</f>
        <v>1800</v>
      </c>
    </row>
    <row r="239" spans="1:7" x14ac:dyDescent="0.25">
      <c r="A239" s="9" t="s">
        <v>45</v>
      </c>
      <c r="B239" t="s">
        <v>214</v>
      </c>
      <c r="C239" t="s">
        <v>29</v>
      </c>
      <c r="D239" s="23">
        <v>1</v>
      </c>
      <c r="E239" s="3">
        <v>1500</v>
      </c>
      <c r="F239" s="10">
        <f t="shared" si="22"/>
        <v>1500</v>
      </c>
    </row>
    <row r="240" spans="1:7" x14ac:dyDescent="0.25">
      <c r="A240" s="9" t="s">
        <v>46</v>
      </c>
      <c r="B240" t="s">
        <v>197</v>
      </c>
      <c r="C240" t="s">
        <v>34</v>
      </c>
      <c r="D240" s="23">
        <v>0.25</v>
      </c>
      <c r="E240" s="3">
        <f>IFERROR(VLOOKUP(B240,RECURSOS!$B$1:$D$18,2,FALSE),"")</f>
        <v>55000</v>
      </c>
      <c r="F240" s="10">
        <f t="shared" si="22"/>
        <v>13750</v>
      </c>
    </row>
    <row r="241" spans="1:7" x14ac:dyDescent="0.25">
      <c r="A241" s="9" t="s">
        <v>46</v>
      </c>
      <c r="B241" t="s">
        <v>57</v>
      </c>
      <c r="C241" t="s">
        <v>47</v>
      </c>
      <c r="D241" s="23">
        <f>IFERROR(VLOOKUP(B241,RECURSOS!$B$1:$D$18,2,FALSE),"")</f>
        <v>0.41</v>
      </c>
      <c r="E241" s="3">
        <f>+F240</f>
        <v>13750</v>
      </c>
      <c r="F241" s="10">
        <f t="shared" si="22"/>
        <v>5637.5</v>
      </c>
    </row>
    <row r="242" spans="1:7" ht="15.75" thickBot="1" x14ac:dyDescent="0.3">
      <c r="A242" s="11"/>
      <c r="B242" s="12"/>
      <c r="C242" s="12"/>
      <c r="D242" s="24"/>
      <c r="E242" s="13"/>
      <c r="F242" s="32">
        <f>SUM(F237:F241)</f>
        <v>53116.5</v>
      </c>
    </row>
    <row r="243" spans="1:7" s="1" customFormat="1" x14ac:dyDescent="0.25">
      <c r="A243" s="4" t="s">
        <v>217</v>
      </c>
      <c r="B243" s="5"/>
      <c r="C243" s="5"/>
      <c r="D243" s="21"/>
      <c r="E243" s="30"/>
      <c r="F243" s="31"/>
      <c r="G243" s="41"/>
    </row>
    <row r="244" spans="1:7" s="1" customFormat="1" x14ac:dyDescent="0.25">
      <c r="A244" s="7" t="s">
        <v>42</v>
      </c>
      <c r="B244" s="1" t="s">
        <v>24</v>
      </c>
      <c r="C244" s="1" t="s">
        <v>8</v>
      </c>
      <c r="D244" s="22" t="s">
        <v>25</v>
      </c>
      <c r="E244" s="27" t="s">
        <v>170</v>
      </c>
      <c r="F244" s="29" t="s">
        <v>26</v>
      </c>
      <c r="G244" s="41"/>
    </row>
    <row r="245" spans="1:7" x14ac:dyDescent="0.25">
      <c r="A245" s="9" t="s">
        <v>43</v>
      </c>
      <c r="B245" t="s">
        <v>218</v>
      </c>
      <c r="C245" t="s">
        <v>32</v>
      </c>
      <c r="D245" s="23">
        <v>1</v>
      </c>
      <c r="E245" s="3">
        <v>3800</v>
      </c>
      <c r="F245" s="10">
        <f t="shared" ref="F245:F249" si="23">+D245*E245</f>
        <v>3800</v>
      </c>
    </row>
    <row r="246" spans="1:7" x14ac:dyDescent="0.25">
      <c r="A246" s="9" t="s">
        <v>43</v>
      </c>
      <c r="B246" t="s">
        <v>219</v>
      </c>
      <c r="C246" t="s">
        <v>29</v>
      </c>
      <c r="D246" s="23">
        <v>1</v>
      </c>
      <c r="E246" s="3">
        <v>900</v>
      </c>
      <c r="F246" s="10">
        <f t="shared" si="23"/>
        <v>900</v>
      </c>
    </row>
    <row r="247" spans="1:7" x14ac:dyDescent="0.25">
      <c r="A247" s="9" t="s">
        <v>45</v>
      </c>
      <c r="B247" t="s">
        <v>214</v>
      </c>
      <c r="C247" t="s">
        <v>29</v>
      </c>
      <c r="D247" s="23">
        <v>1</v>
      </c>
      <c r="E247" s="3">
        <v>1200</v>
      </c>
      <c r="F247" s="10">
        <f t="shared" si="23"/>
        <v>1200</v>
      </c>
    </row>
    <row r="248" spans="1:7" x14ac:dyDescent="0.25">
      <c r="A248" s="9" t="s">
        <v>46</v>
      </c>
      <c r="B248" t="s">
        <v>197</v>
      </c>
      <c r="C248" t="s">
        <v>34</v>
      </c>
      <c r="D248" s="23">
        <v>0.18</v>
      </c>
      <c r="E248" s="3">
        <f>IFERROR(VLOOKUP(B248,RECURSOS!$B$1:$D$18,2,FALSE),"")</f>
        <v>55000</v>
      </c>
      <c r="F248" s="10">
        <f t="shared" si="23"/>
        <v>9900</v>
      </c>
    </row>
    <row r="249" spans="1:7" x14ac:dyDescent="0.25">
      <c r="A249" s="9" t="s">
        <v>46</v>
      </c>
      <c r="B249" t="s">
        <v>57</v>
      </c>
      <c r="C249" t="s">
        <v>47</v>
      </c>
      <c r="D249" s="23">
        <f>IFERROR(VLOOKUP(B249,RECURSOS!$B$1:$D$18,2,FALSE),"")</f>
        <v>0.41</v>
      </c>
      <c r="E249" s="3">
        <f>+F248</f>
        <v>9900</v>
      </c>
      <c r="F249" s="10">
        <f t="shared" si="23"/>
        <v>4058.9999999999995</v>
      </c>
    </row>
    <row r="250" spans="1:7" ht="15.75" thickBot="1" x14ac:dyDescent="0.3">
      <c r="A250" s="11"/>
      <c r="B250" s="12"/>
      <c r="C250" s="12"/>
      <c r="D250" s="24"/>
      <c r="E250" s="13"/>
      <c r="F250" s="32">
        <f>SUM(F245:F249)</f>
        <v>19859</v>
      </c>
    </row>
    <row r="251" spans="1:7" s="1" customFormat="1" x14ac:dyDescent="0.25">
      <c r="A251" s="4" t="s">
        <v>222</v>
      </c>
      <c r="B251" s="5"/>
      <c r="C251" s="5"/>
      <c r="D251" s="21"/>
      <c r="E251" s="30"/>
      <c r="F251" s="31"/>
      <c r="G251" s="41"/>
    </row>
    <row r="252" spans="1:7" s="1" customFormat="1" x14ac:dyDescent="0.25">
      <c r="A252" s="7" t="s">
        <v>42</v>
      </c>
      <c r="B252" s="1" t="s">
        <v>24</v>
      </c>
      <c r="C252" s="1" t="s">
        <v>8</v>
      </c>
      <c r="D252" s="22" t="s">
        <v>25</v>
      </c>
      <c r="E252" s="27" t="s">
        <v>170</v>
      </c>
      <c r="F252" s="29" t="s">
        <v>26</v>
      </c>
      <c r="G252" s="41"/>
    </row>
    <row r="253" spans="1:7" x14ac:dyDescent="0.25">
      <c r="A253" s="9" t="s">
        <v>43</v>
      </c>
      <c r="B253" t="s">
        <v>223</v>
      </c>
      <c r="C253" t="s">
        <v>31</v>
      </c>
      <c r="D253" s="23">
        <v>1</v>
      </c>
      <c r="E253" s="3">
        <v>23500</v>
      </c>
      <c r="F253" s="10">
        <f t="shared" ref="F253:F261" si="24">+D253*E253</f>
        <v>23500</v>
      </c>
    </row>
    <row r="254" spans="1:7" x14ac:dyDescent="0.25">
      <c r="A254" s="9" t="s">
        <v>43</v>
      </c>
      <c r="B254" t="s">
        <v>224</v>
      </c>
      <c r="C254" t="s">
        <v>29</v>
      </c>
      <c r="D254" s="23">
        <v>1</v>
      </c>
      <c r="E254" s="3">
        <v>1100</v>
      </c>
      <c r="F254" s="10">
        <f t="shared" si="24"/>
        <v>1100</v>
      </c>
    </row>
    <row r="255" spans="1:7" x14ac:dyDescent="0.25">
      <c r="A255" s="9" t="s">
        <v>43</v>
      </c>
      <c r="B255" t="s">
        <v>225</v>
      </c>
      <c r="C255" t="s">
        <v>29</v>
      </c>
      <c r="D255" s="23">
        <v>1</v>
      </c>
      <c r="E255" s="3">
        <v>1600</v>
      </c>
      <c r="F255" s="10">
        <f t="shared" si="24"/>
        <v>1600</v>
      </c>
    </row>
    <row r="256" spans="1:7" x14ac:dyDescent="0.25">
      <c r="A256" s="9" t="s">
        <v>45</v>
      </c>
      <c r="B256" t="s">
        <v>226</v>
      </c>
      <c r="C256" t="s">
        <v>29</v>
      </c>
      <c r="D256" s="23">
        <v>1</v>
      </c>
      <c r="E256" s="3">
        <v>1800</v>
      </c>
      <c r="F256" s="10">
        <f t="shared" si="24"/>
        <v>1800</v>
      </c>
    </row>
    <row r="257" spans="1:7" x14ac:dyDescent="0.25">
      <c r="A257" s="9" t="s">
        <v>46</v>
      </c>
      <c r="B257" t="s">
        <v>227</v>
      </c>
      <c r="C257" t="s">
        <v>34</v>
      </c>
      <c r="D257" s="23">
        <v>0.05</v>
      </c>
      <c r="E257" s="3">
        <f>IFERROR(VLOOKUP(B257,RECURSOS!$B$1:$D$18,2,FALSE),"")</f>
        <v>65000</v>
      </c>
      <c r="F257" s="10">
        <f t="shared" si="24"/>
        <v>3250</v>
      </c>
    </row>
    <row r="258" spans="1:7" x14ac:dyDescent="0.25">
      <c r="A258" s="9" t="s">
        <v>46</v>
      </c>
      <c r="B258" t="s">
        <v>228</v>
      </c>
      <c r="C258" t="s">
        <v>34</v>
      </c>
      <c r="D258" s="23">
        <v>0.1</v>
      </c>
      <c r="E258" s="3">
        <f>IFERROR(VLOOKUP(B258,RECURSOS!$B$1:$D$18,2,FALSE),"")</f>
        <v>55000</v>
      </c>
      <c r="F258" s="10">
        <f t="shared" si="24"/>
        <v>5500</v>
      </c>
    </row>
    <row r="259" spans="1:7" x14ac:dyDescent="0.25">
      <c r="A259" s="9" t="s">
        <v>46</v>
      </c>
      <c r="B259" t="s">
        <v>228</v>
      </c>
      <c r="C259" t="s">
        <v>34</v>
      </c>
      <c r="D259" s="23">
        <v>0.1</v>
      </c>
      <c r="E259" s="3">
        <f>IFERROR(VLOOKUP(B259,RECURSOS!$B$1:$D$18,2,FALSE),"")</f>
        <v>55000</v>
      </c>
      <c r="F259" s="10">
        <f t="shared" si="24"/>
        <v>5500</v>
      </c>
    </row>
    <row r="260" spans="1:7" x14ac:dyDescent="0.25">
      <c r="A260" s="9" t="s">
        <v>46</v>
      </c>
      <c r="B260" t="s">
        <v>48</v>
      </c>
      <c r="C260" t="s">
        <v>34</v>
      </c>
      <c r="D260" s="23">
        <v>0.1</v>
      </c>
      <c r="E260" s="3">
        <f>IFERROR(VLOOKUP(B260,RECURSOS!$B$1:$D$18,2,FALSE),"")</f>
        <v>45000</v>
      </c>
      <c r="F260" s="10">
        <f t="shared" si="24"/>
        <v>4500</v>
      </c>
    </row>
    <row r="261" spans="1:7" x14ac:dyDescent="0.25">
      <c r="A261" s="9" t="s">
        <v>46</v>
      </c>
      <c r="B261" t="s">
        <v>57</v>
      </c>
      <c r="C261" t="s">
        <v>47</v>
      </c>
      <c r="D261" s="23">
        <f>IFERROR(VLOOKUP(B261,RECURSOS!$B$1:$D$18,2,FALSE),"")</f>
        <v>0.41</v>
      </c>
      <c r="E261" s="3">
        <f>SUM(F257:F260)</f>
        <v>18750</v>
      </c>
      <c r="F261" s="10">
        <f t="shared" si="24"/>
        <v>7687.4999999999991</v>
      </c>
    </row>
    <row r="262" spans="1:7" ht="15.75" thickBot="1" x14ac:dyDescent="0.3">
      <c r="A262" s="11"/>
      <c r="B262" s="12"/>
      <c r="C262" s="12"/>
      <c r="D262" s="24"/>
      <c r="E262" s="13"/>
      <c r="F262" s="32">
        <f>SUM(F253:F261)</f>
        <v>54437.5</v>
      </c>
    </row>
    <row r="263" spans="1:7" s="1" customFormat="1" x14ac:dyDescent="0.25">
      <c r="A263" s="4" t="s">
        <v>229</v>
      </c>
      <c r="B263" s="5"/>
      <c r="C263" s="5"/>
      <c r="D263" s="21"/>
      <c r="E263" s="30"/>
      <c r="F263" s="31"/>
      <c r="G263" s="41"/>
    </row>
    <row r="264" spans="1:7" s="1" customFormat="1" x14ac:dyDescent="0.25">
      <c r="A264" s="7" t="s">
        <v>42</v>
      </c>
      <c r="B264" s="1" t="s">
        <v>24</v>
      </c>
      <c r="C264" s="1" t="s">
        <v>8</v>
      </c>
      <c r="D264" s="22" t="s">
        <v>25</v>
      </c>
      <c r="E264" s="27" t="s">
        <v>170</v>
      </c>
      <c r="F264" s="29" t="s">
        <v>26</v>
      </c>
      <c r="G264" s="41"/>
    </row>
    <row r="265" spans="1:7" x14ac:dyDescent="0.25">
      <c r="A265" s="9" t="s">
        <v>43</v>
      </c>
      <c r="B265" t="s">
        <v>230</v>
      </c>
      <c r="C265" t="s">
        <v>32</v>
      </c>
      <c r="D265" s="23">
        <v>1</v>
      </c>
      <c r="E265" s="3">
        <v>5500</v>
      </c>
      <c r="F265" s="10">
        <f t="shared" ref="F265:F271" si="25">+D265*E265</f>
        <v>5500</v>
      </c>
    </row>
    <row r="266" spans="1:7" x14ac:dyDescent="0.25">
      <c r="A266" s="9" t="s">
        <v>43</v>
      </c>
      <c r="B266" t="s">
        <v>231</v>
      </c>
      <c r="C266" t="s">
        <v>32</v>
      </c>
      <c r="D266" s="23">
        <v>1</v>
      </c>
      <c r="E266" s="3">
        <v>4800</v>
      </c>
      <c r="F266" s="10">
        <f t="shared" si="25"/>
        <v>4800</v>
      </c>
    </row>
    <row r="267" spans="1:7" x14ac:dyDescent="0.25">
      <c r="A267" s="9" t="s">
        <v>43</v>
      </c>
      <c r="B267" t="s">
        <v>232</v>
      </c>
      <c r="C267" t="s">
        <v>32</v>
      </c>
      <c r="D267" s="23">
        <v>1</v>
      </c>
      <c r="E267" s="3">
        <v>6000</v>
      </c>
      <c r="F267" s="10">
        <f t="shared" si="25"/>
        <v>6000</v>
      </c>
    </row>
    <row r="268" spans="1:7" x14ac:dyDescent="0.25">
      <c r="A268" s="9" t="s">
        <v>43</v>
      </c>
      <c r="B268" t="s">
        <v>233</v>
      </c>
      <c r="C268" t="s">
        <v>29</v>
      </c>
      <c r="D268" s="23">
        <v>1</v>
      </c>
      <c r="E268" s="3">
        <v>900</v>
      </c>
      <c r="F268" s="10">
        <f t="shared" si="25"/>
        <v>900</v>
      </c>
    </row>
    <row r="269" spans="1:7" x14ac:dyDescent="0.25">
      <c r="A269" s="9" t="s">
        <v>45</v>
      </c>
      <c r="B269" t="s">
        <v>234</v>
      </c>
      <c r="C269" t="s">
        <v>29</v>
      </c>
      <c r="D269" s="23">
        <v>1</v>
      </c>
      <c r="E269" s="3">
        <v>1200</v>
      </c>
      <c r="F269" s="10">
        <f t="shared" si="25"/>
        <v>1200</v>
      </c>
    </row>
    <row r="270" spans="1:7" x14ac:dyDescent="0.25">
      <c r="A270" s="9" t="s">
        <v>46</v>
      </c>
      <c r="B270" t="s">
        <v>235</v>
      </c>
      <c r="C270" t="s">
        <v>34</v>
      </c>
      <c r="D270" s="23">
        <v>0.15</v>
      </c>
      <c r="E270" s="3">
        <f>IFERROR(VLOOKUP(B270,RECURSOS!$B$1:$D$18,2,FALSE),"")</f>
        <v>55000</v>
      </c>
      <c r="F270" s="10">
        <f t="shared" si="25"/>
        <v>8250</v>
      </c>
    </row>
    <row r="271" spans="1:7" x14ac:dyDescent="0.25">
      <c r="A271" s="9" t="s">
        <v>46</v>
      </c>
      <c r="B271" t="s">
        <v>57</v>
      </c>
      <c r="C271" t="s">
        <v>47</v>
      </c>
      <c r="D271" s="23">
        <f>IFERROR(VLOOKUP(B271,RECURSOS!$B$1:$D$18,2,FALSE),"")</f>
        <v>0.41</v>
      </c>
      <c r="E271" s="3">
        <f>+F270</f>
        <v>8250</v>
      </c>
      <c r="F271" s="10">
        <f t="shared" si="25"/>
        <v>3382.5</v>
      </c>
    </row>
    <row r="272" spans="1:7" ht="15.75" thickBot="1" x14ac:dyDescent="0.3">
      <c r="A272" s="11"/>
      <c r="B272" s="12"/>
      <c r="C272" s="12"/>
      <c r="D272" s="24"/>
      <c r="E272" s="13"/>
      <c r="F272" s="32">
        <f>SUM(F265:F271)</f>
        <v>30032.5</v>
      </c>
    </row>
    <row r="273" spans="1:7" s="1" customFormat="1" x14ac:dyDescent="0.25">
      <c r="A273" s="4" t="s">
        <v>238</v>
      </c>
      <c r="B273" s="5"/>
      <c r="C273" s="5"/>
      <c r="D273" s="21"/>
      <c r="E273" s="30"/>
      <c r="F273" s="31"/>
      <c r="G273" s="41"/>
    </row>
    <row r="274" spans="1:7" s="1" customFormat="1" x14ac:dyDescent="0.25">
      <c r="A274" s="7" t="s">
        <v>42</v>
      </c>
      <c r="B274" s="1" t="s">
        <v>24</v>
      </c>
      <c r="C274" s="1" t="s">
        <v>8</v>
      </c>
      <c r="D274" s="22" t="s">
        <v>25</v>
      </c>
      <c r="E274" s="27" t="s">
        <v>170</v>
      </c>
      <c r="F274" s="29" t="s">
        <v>26</v>
      </c>
      <c r="G274" s="41"/>
    </row>
    <row r="275" spans="1:7" x14ac:dyDescent="0.25">
      <c r="A275" s="9" t="s">
        <v>43</v>
      </c>
      <c r="B275" t="s">
        <v>239</v>
      </c>
      <c r="C275" t="s">
        <v>32</v>
      </c>
      <c r="D275" s="23">
        <v>2.5</v>
      </c>
      <c r="E275" s="3">
        <v>1900</v>
      </c>
      <c r="F275" s="10">
        <f t="shared" ref="F275:F282" si="26">+D275*E275</f>
        <v>4750</v>
      </c>
    </row>
    <row r="276" spans="1:7" x14ac:dyDescent="0.25">
      <c r="A276" s="9" t="s">
        <v>43</v>
      </c>
      <c r="B276" t="s">
        <v>240</v>
      </c>
      <c r="C276" t="s">
        <v>32</v>
      </c>
      <c r="D276" s="23">
        <v>0.8</v>
      </c>
      <c r="E276" s="3">
        <v>2200</v>
      </c>
      <c r="F276" s="10">
        <f t="shared" si="26"/>
        <v>1760</v>
      </c>
    </row>
    <row r="277" spans="1:7" x14ac:dyDescent="0.25">
      <c r="A277" s="9" t="s">
        <v>43</v>
      </c>
      <c r="B277" t="s">
        <v>241</v>
      </c>
      <c r="C277" t="s">
        <v>31</v>
      </c>
      <c r="D277" s="23">
        <v>1.05</v>
      </c>
      <c r="E277" s="3">
        <v>3600</v>
      </c>
      <c r="F277" s="10">
        <f t="shared" si="26"/>
        <v>3780</v>
      </c>
    </row>
    <row r="278" spans="1:7" x14ac:dyDescent="0.25">
      <c r="A278" s="9" t="s">
        <v>43</v>
      </c>
      <c r="B278" t="s">
        <v>242</v>
      </c>
      <c r="C278" t="s">
        <v>31</v>
      </c>
      <c r="D278" s="23">
        <v>1</v>
      </c>
      <c r="E278" s="3">
        <v>3400</v>
      </c>
      <c r="F278" s="10">
        <f t="shared" si="26"/>
        <v>3400</v>
      </c>
    </row>
    <row r="279" spans="1:7" x14ac:dyDescent="0.25">
      <c r="A279" s="9" t="s">
        <v>43</v>
      </c>
      <c r="B279" t="s">
        <v>33</v>
      </c>
      <c r="C279" t="s">
        <v>29</v>
      </c>
      <c r="D279" s="23">
        <v>1</v>
      </c>
      <c r="E279" s="3">
        <v>600</v>
      </c>
      <c r="F279" s="10">
        <f t="shared" si="26"/>
        <v>600</v>
      </c>
    </row>
    <row r="280" spans="1:7" x14ac:dyDescent="0.25">
      <c r="A280" s="9" t="s">
        <v>45</v>
      </c>
      <c r="B280" t="s">
        <v>243</v>
      </c>
      <c r="C280" t="s">
        <v>29</v>
      </c>
      <c r="D280" s="23">
        <v>1</v>
      </c>
      <c r="E280" s="3">
        <v>1200</v>
      </c>
      <c r="F280" s="10">
        <f t="shared" si="26"/>
        <v>1200</v>
      </c>
    </row>
    <row r="281" spans="1:7" x14ac:dyDescent="0.25">
      <c r="A281" s="9" t="s">
        <v>46</v>
      </c>
      <c r="B281" t="s">
        <v>49</v>
      </c>
      <c r="C281" t="s">
        <v>34</v>
      </c>
      <c r="D281" s="23">
        <v>0.2</v>
      </c>
      <c r="E281" s="3">
        <f>IFERROR(VLOOKUP(B281,RECURSOS!$B$1:$D$18,2,FALSE),"")</f>
        <v>50000</v>
      </c>
      <c r="F281" s="10">
        <f t="shared" si="26"/>
        <v>10000</v>
      </c>
    </row>
    <row r="282" spans="1:7" x14ac:dyDescent="0.25">
      <c r="A282" s="9" t="s">
        <v>46</v>
      </c>
      <c r="B282" t="s">
        <v>57</v>
      </c>
      <c r="C282" t="s">
        <v>47</v>
      </c>
      <c r="D282" s="23">
        <f>IFERROR(VLOOKUP(B282,RECURSOS!$B$1:$D$18,2,FALSE),"")</f>
        <v>0.41</v>
      </c>
      <c r="E282" s="3">
        <f>+F281</f>
        <v>10000</v>
      </c>
      <c r="F282" s="10">
        <f t="shared" si="26"/>
        <v>4100</v>
      </c>
    </row>
    <row r="283" spans="1:7" ht="15.75" thickBot="1" x14ac:dyDescent="0.3">
      <c r="A283" s="11"/>
      <c r="B283" s="12"/>
      <c r="C283" s="12"/>
      <c r="D283" s="24"/>
      <c r="E283" s="13"/>
      <c r="F283" s="32">
        <f>SUM(F275:F282)</f>
        <v>29590</v>
      </c>
    </row>
    <row r="284" spans="1:7" s="1" customFormat="1" x14ac:dyDescent="0.25">
      <c r="A284" s="4" t="s">
        <v>330</v>
      </c>
      <c r="B284" s="5"/>
      <c r="C284" s="5"/>
      <c r="D284" s="21"/>
      <c r="E284" s="30"/>
      <c r="F284" s="31"/>
      <c r="G284" s="41"/>
    </row>
    <row r="285" spans="1:7" s="1" customFormat="1" x14ac:dyDescent="0.25">
      <c r="A285" s="7" t="s">
        <v>42</v>
      </c>
      <c r="B285" s="35" t="s">
        <v>24</v>
      </c>
      <c r="C285" s="35" t="s">
        <v>8</v>
      </c>
      <c r="D285" s="22" t="s">
        <v>25</v>
      </c>
      <c r="E285" s="36" t="s">
        <v>170</v>
      </c>
      <c r="F285" s="29" t="s">
        <v>26</v>
      </c>
      <c r="G285" s="41"/>
    </row>
    <row r="286" spans="1:7" x14ac:dyDescent="0.25">
      <c r="A286" s="9" t="s">
        <v>43</v>
      </c>
      <c r="B286" s="37" t="s">
        <v>325</v>
      </c>
      <c r="C286" s="37" t="s">
        <v>31</v>
      </c>
      <c r="D286" s="23">
        <v>1</v>
      </c>
      <c r="E286" s="38">
        <v>6800</v>
      </c>
      <c r="F286" s="10">
        <f t="shared" ref="F286:F292" si="27">+D286*E286</f>
        <v>6800</v>
      </c>
    </row>
    <row r="287" spans="1:7" x14ac:dyDescent="0.25">
      <c r="A287" s="9" t="s">
        <v>43</v>
      </c>
      <c r="B287" s="37" t="s">
        <v>326</v>
      </c>
      <c r="C287" s="37" t="s">
        <v>125</v>
      </c>
      <c r="D287" s="23">
        <v>5</v>
      </c>
      <c r="E287" s="38">
        <v>850</v>
      </c>
      <c r="F287" s="10">
        <f t="shared" si="27"/>
        <v>4250</v>
      </c>
    </row>
    <row r="288" spans="1:7" x14ac:dyDescent="0.25">
      <c r="A288" s="9" t="s">
        <v>43</v>
      </c>
      <c r="B288" s="37" t="s">
        <v>327</v>
      </c>
      <c r="C288" s="37" t="s">
        <v>125</v>
      </c>
      <c r="D288" s="23">
        <v>0.25</v>
      </c>
      <c r="E288" s="38">
        <v>3600</v>
      </c>
      <c r="F288" s="10">
        <f t="shared" si="27"/>
        <v>900</v>
      </c>
    </row>
    <row r="289" spans="1:7" x14ac:dyDescent="0.25">
      <c r="A289" s="9" t="s">
        <v>43</v>
      </c>
      <c r="B289" s="37" t="s">
        <v>328</v>
      </c>
      <c r="C289" s="37" t="s">
        <v>32</v>
      </c>
      <c r="D289" s="23">
        <v>0.3</v>
      </c>
      <c r="E289" s="38">
        <v>1200</v>
      </c>
      <c r="F289" s="10">
        <f t="shared" si="27"/>
        <v>360</v>
      </c>
    </row>
    <row r="290" spans="1:7" x14ac:dyDescent="0.25">
      <c r="A290" s="9" t="s">
        <v>45</v>
      </c>
      <c r="B290" s="37" t="s">
        <v>329</v>
      </c>
      <c r="C290" s="37" t="s">
        <v>29</v>
      </c>
      <c r="D290" s="23">
        <v>1</v>
      </c>
      <c r="E290" s="38">
        <v>1000</v>
      </c>
      <c r="F290" s="10">
        <f t="shared" si="27"/>
        <v>1000</v>
      </c>
    </row>
    <row r="291" spans="1:7" x14ac:dyDescent="0.25">
      <c r="A291" s="9" t="s">
        <v>46</v>
      </c>
      <c r="B291" s="37" t="s">
        <v>324</v>
      </c>
      <c r="C291" s="37" t="s">
        <v>34</v>
      </c>
      <c r="D291" s="23">
        <v>0.2</v>
      </c>
      <c r="E291" s="38">
        <f>IFERROR(VLOOKUP(B291,RECURSOS!$B$1:$D$18,2,FALSE),"")</f>
        <v>55000</v>
      </c>
      <c r="F291" s="10">
        <f t="shared" si="27"/>
        <v>11000</v>
      </c>
    </row>
    <row r="292" spans="1:7" x14ac:dyDescent="0.25">
      <c r="A292" s="9" t="s">
        <v>46</v>
      </c>
      <c r="B292" s="37" t="s">
        <v>57</v>
      </c>
      <c r="C292" s="37" t="s">
        <v>47</v>
      </c>
      <c r="D292" s="23">
        <f>IFERROR(VLOOKUP(B292,RECURSOS!$B$1:$D$18,2,FALSE),"")</f>
        <v>0.41</v>
      </c>
      <c r="E292" s="38">
        <f>+F291</f>
        <v>11000</v>
      </c>
      <c r="F292" s="10">
        <f t="shared" si="27"/>
        <v>4510</v>
      </c>
    </row>
    <row r="293" spans="1:7" ht="15.75" thickBot="1" x14ac:dyDescent="0.3">
      <c r="A293" s="11"/>
      <c r="B293" s="12"/>
      <c r="C293" s="12"/>
      <c r="D293" s="24"/>
      <c r="E293" s="13"/>
      <c r="F293" s="32">
        <f>SUM(F286:F292)</f>
        <v>28820</v>
      </c>
    </row>
    <row r="294" spans="1:7" s="1" customFormat="1" x14ac:dyDescent="0.25">
      <c r="A294" s="4" t="s">
        <v>351</v>
      </c>
      <c r="B294" s="5"/>
      <c r="C294" s="5"/>
      <c r="D294" s="21"/>
      <c r="E294" s="30"/>
      <c r="F294" s="31"/>
      <c r="G294" s="41"/>
    </row>
    <row r="295" spans="1:7" s="1" customFormat="1" x14ac:dyDescent="0.25">
      <c r="A295" s="7" t="s">
        <v>42</v>
      </c>
      <c r="B295" s="35" t="s">
        <v>24</v>
      </c>
      <c r="C295" s="35" t="s">
        <v>8</v>
      </c>
      <c r="D295" s="22" t="s">
        <v>25</v>
      </c>
      <c r="E295" s="36" t="s">
        <v>170</v>
      </c>
      <c r="F295" s="29" t="s">
        <v>26</v>
      </c>
      <c r="G295" s="41"/>
    </row>
    <row r="296" spans="1:7" x14ac:dyDescent="0.25">
      <c r="A296" s="9" t="s">
        <v>43</v>
      </c>
      <c r="B296" s="37" t="s">
        <v>331</v>
      </c>
      <c r="C296" s="37" t="s">
        <v>121</v>
      </c>
      <c r="D296" s="23">
        <v>0.2</v>
      </c>
      <c r="E296" s="38">
        <v>4800</v>
      </c>
      <c r="F296" s="10">
        <f t="shared" ref="F296:F299" si="28">+D296*E296</f>
        <v>960</v>
      </c>
    </row>
    <row r="297" spans="1:7" x14ac:dyDescent="0.25">
      <c r="A297" s="9" t="s">
        <v>43</v>
      </c>
      <c r="B297" s="37" t="s">
        <v>332</v>
      </c>
      <c r="C297" s="37" t="s">
        <v>125</v>
      </c>
      <c r="D297" s="23">
        <v>0.3</v>
      </c>
      <c r="E297" s="38">
        <v>1400</v>
      </c>
      <c r="F297" s="10">
        <f t="shared" si="28"/>
        <v>420</v>
      </c>
    </row>
    <row r="298" spans="1:7" x14ac:dyDescent="0.25">
      <c r="A298" s="9" t="s">
        <v>43</v>
      </c>
      <c r="B298" s="37" t="s">
        <v>333</v>
      </c>
      <c r="C298" s="37" t="s">
        <v>121</v>
      </c>
      <c r="D298" s="23">
        <v>0.1</v>
      </c>
      <c r="E298" s="38">
        <v>3500</v>
      </c>
      <c r="F298" s="10">
        <f t="shared" si="28"/>
        <v>350</v>
      </c>
    </row>
    <row r="299" spans="1:7" x14ac:dyDescent="0.25">
      <c r="A299" s="9" t="s">
        <v>45</v>
      </c>
      <c r="B299" s="37" t="s">
        <v>334</v>
      </c>
      <c r="C299" s="37" t="s">
        <v>29</v>
      </c>
      <c r="D299" s="23">
        <v>1</v>
      </c>
      <c r="E299" s="38">
        <v>800</v>
      </c>
      <c r="F299" s="10">
        <f t="shared" si="28"/>
        <v>800</v>
      </c>
    </row>
    <row r="300" spans="1:7" x14ac:dyDescent="0.25">
      <c r="A300" s="9" t="s">
        <v>46</v>
      </c>
      <c r="B300" s="37" t="s">
        <v>335</v>
      </c>
      <c r="C300" s="37" t="s">
        <v>34</v>
      </c>
      <c r="D300" s="23">
        <v>0.16</v>
      </c>
      <c r="E300" s="38">
        <f>IFERROR(VLOOKUP(B300,RECURSOS!$B$1:$D$18,2,FALSE),"")</f>
        <v>50000</v>
      </c>
      <c r="F300" s="10">
        <f>+D300*E300</f>
        <v>8000</v>
      </c>
    </row>
    <row r="301" spans="1:7" x14ac:dyDescent="0.25">
      <c r="A301" s="9" t="s">
        <v>46</v>
      </c>
      <c r="B301" s="37" t="s">
        <v>57</v>
      </c>
      <c r="C301" s="37" t="s">
        <v>47</v>
      </c>
      <c r="D301" s="23">
        <f>IFERROR(VLOOKUP(B301,RECURSOS!$B$1:$D$18,2,FALSE),"")</f>
        <v>0.41</v>
      </c>
      <c r="E301" s="38">
        <f>+F300</f>
        <v>8000</v>
      </c>
      <c r="F301" s="10">
        <f>+D301*E301</f>
        <v>3280</v>
      </c>
    </row>
    <row r="302" spans="1:7" ht="15.75" thickBot="1" x14ac:dyDescent="0.3">
      <c r="A302" s="11"/>
      <c r="B302" s="12"/>
      <c r="C302" s="12"/>
      <c r="D302" s="24"/>
      <c r="E302" s="13"/>
      <c r="F302" s="32">
        <f>SUM(F296:F301)</f>
        <v>13810</v>
      </c>
    </row>
    <row r="303" spans="1:7" x14ac:dyDescent="0.25">
      <c r="A303" s="4" t="s">
        <v>352</v>
      </c>
      <c r="B303" s="15"/>
      <c r="C303" s="15"/>
      <c r="D303" s="25"/>
      <c r="E303" s="39"/>
      <c r="F303" s="40"/>
    </row>
    <row r="304" spans="1:7" s="1" customFormat="1" x14ac:dyDescent="0.25">
      <c r="A304" s="7" t="s">
        <v>42</v>
      </c>
      <c r="B304" s="35" t="s">
        <v>24</v>
      </c>
      <c r="C304" s="35" t="s">
        <v>8</v>
      </c>
      <c r="D304" s="22" t="s">
        <v>25</v>
      </c>
      <c r="E304" s="36" t="s">
        <v>170</v>
      </c>
      <c r="F304" s="29" t="s">
        <v>26</v>
      </c>
      <c r="G304" s="41"/>
    </row>
    <row r="305" spans="1:7" x14ac:dyDescent="0.25">
      <c r="A305" s="9" t="s">
        <v>43</v>
      </c>
      <c r="B305" s="37" t="s">
        <v>336</v>
      </c>
      <c r="C305" s="37" t="s">
        <v>32</v>
      </c>
      <c r="D305" s="23">
        <v>1</v>
      </c>
      <c r="E305" s="38">
        <v>2000</v>
      </c>
      <c r="F305" s="10">
        <f t="shared" ref="F305:F308" si="29">+D305*E305</f>
        <v>2000</v>
      </c>
    </row>
    <row r="306" spans="1:7" x14ac:dyDescent="0.25">
      <c r="A306" s="9" t="s">
        <v>43</v>
      </c>
      <c r="B306" s="37" t="s">
        <v>337</v>
      </c>
      <c r="C306" s="37" t="s">
        <v>29</v>
      </c>
      <c r="D306" s="23">
        <v>1</v>
      </c>
      <c r="E306" s="38">
        <v>500</v>
      </c>
      <c r="F306" s="10">
        <f t="shared" si="29"/>
        <v>500</v>
      </c>
    </row>
    <row r="307" spans="1:7" x14ac:dyDescent="0.25">
      <c r="A307" s="9" t="s">
        <v>45</v>
      </c>
      <c r="B307" s="37" t="s">
        <v>338</v>
      </c>
      <c r="C307" s="37" t="s">
        <v>29</v>
      </c>
      <c r="D307" s="23">
        <v>1</v>
      </c>
      <c r="E307" s="38">
        <v>600</v>
      </c>
      <c r="F307" s="10">
        <f t="shared" si="29"/>
        <v>600</v>
      </c>
    </row>
    <row r="308" spans="1:7" x14ac:dyDescent="0.25">
      <c r="A308" s="9" t="s">
        <v>46</v>
      </c>
      <c r="B308" s="37" t="s">
        <v>49</v>
      </c>
      <c r="C308" s="37" t="s">
        <v>34</v>
      </c>
      <c r="D308" s="23">
        <v>0.06</v>
      </c>
      <c r="E308" s="38">
        <f>IFERROR(VLOOKUP(B308,RECURSOS!$B$1:$D$18,2,FALSE),"")</f>
        <v>50000</v>
      </c>
      <c r="F308" s="10">
        <f t="shared" si="29"/>
        <v>3000</v>
      </c>
    </row>
    <row r="309" spans="1:7" x14ac:dyDescent="0.25">
      <c r="A309" s="9" t="s">
        <v>46</v>
      </c>
      <c r="B309" s="37" t="s">
        <v>57</v>
      </c>
      <c r="C309" s="37" t="s">
        <v>47</v>
      </c>
      <c r="D309" s="23">
        <f>IFERROR(VLOOKUP(B309,RECURSOS!$B$1:$D$18,2,FALSE),"")</f>
        <v>0.41</v>
      </c>
      <c r="E309" s="38">
        <f>+F308</f>
        <v>3000</v>
      </c>
      <c r="F309" s="10">
        <f>+D309*E309</f>
        <v>1230</v>
      </c>
    </row>
    <row r="310" spans="1:7" ht="15.75" thickBot="1" x14ac:dyDescent="0.3">
      <c r="A310" s="11"/>
      <c r="B310" s="12"/>
      <c r="C310" s="12"/>
      <c r="D310" s="24"/>
      <c r="E310" s="13"/>
      <c r="F310" s="32">
        <f>SUM(F305:F309)</f>
        <v>7330</v>
      </c>
    </row>
    <row r="311" spans="1:7" s="1" customFormat="1" x14ac:dyDescent="0.25">
      <c r="A311" s="4" t="s">
        <v>353</v>
      </c>
      <c r="B311" s="5"/>
      <c r="C311" s="5"/>
      <c r="D311" s="21"/>
      <c r="E311" s="30"/>
      <c r="F311" s="31"/>
      <c r="G311" s="41"/>
    </row>
    <row r="312" spans="1:7" s="1" customFormat="1" x14ac:dyDescent="0.25">
      <c r="A312" s="7" t="s">
        <v>42</v>
      </c>
      <c r="B312" s="35" t="s">
        <v>24</v>
      </c>
      <c r="C312" s="35" t="s">
        <v>8</v>
      </c>
      <c r="D312" s="22" t="s">
        <v>25</v>
      </c>
      <c r="E312" s="36" t="s">
        <v>170</v>
      </c>
      <c r="F312" s="29" t="s">
        <v>26</v>
      </c>
      <c r="G312" s="41"/>
    </row>
    <row r="313" spans="1:7" x14ac:dyDescent="0.25">
      <c r="A313" s="9" t="s">
        <v>43</v>
      </c>
      <c r="B313" s="37" t="s">
        <v>339</v>
      </c>
      <c r="C313" s="37" t="s">
        <v>32</v>
      </c>
      <c r="D313" s="23">
        <v>1</v>
      </c>
      <c r="E313" s="38">
        <v>2800</v>
      </c>
      <c r="F313" s="10">
        <f t="shared" ref="F313:F318" si="30">+D313*E313</f>
        <v>2800</v>
      </c>
    </row>
    <row r="314" spans="1:7" x14ac:dyDescent="0.25">
      <c r="A314" s="9" t="s">
        <v>43</v>
      </c>
      <c r="B314" s="37" t="s">
        <v>340</v>
      </c>
      <c r="C314" s="37" t="s">
        <v>125</v>
      </c>
      <c r="D314" s="23">
        <v>1</v>
      </c>
      <c r="E314" s="38">
        <v>850</v>
      </c>
      <c r="F314" s="10">
        <f t="shared" si="30"/>
        <v>850</v>
      </c>
    </row>
    <row r="315" spans="1:7" x14ac:dyDescent="0.25">
      <c r="A315" s="9" t="s">
        <v>43</v>
      </c>
      <c r="B315" s="37" t="s">
        <v>341</v>
      </c>
      <c r="C315" s="37" t="s">
        <v>125</v>
      </c>
      <c r="D315" s="23">
        <v>0.1</v>
      </c>
      <c r="E315" s="38">
        <v>3600</v>
      </c>
      <c r="F315" s="10">
        <f t="shared" si="30"/>
        <v>360</v>
      </c>
    </row>
    <row r="316" spans="1:7" x14ac:dyDescent="0.25">
      <c r="A316" s="9" t="s">
        <v>45</v>
      </c>
      <c r="B316" s="37" t="s">
        <v>342</v>
      </c>
      <c r="C316" s="37" t="s">
        <v>29</v>
      </c>
      <c r="D316" s="23">
        <v>1</v>
      </c>
      <c r="E316" s="38">
        <v>700</v>
      </c>
      <c r="F316" s="10">
        <f t="shared" si="30"/>
        <v>700</v>
      </c>
    </row>
    <row r="317" spans="1:7" x14ac:dyDescent="0.25">
      <c r="A317" s="9" t="s">
        <v>46</v>
      </c>
      <c r="B317" s="37" t="s">
        <v>49</v>
      </c>
      <c r="C317" s="37" t="s">
        <v>34</v>
      </c>
      <c r="D317" s="23">
        <v>7.0000000000000007E-2</v>
      </c>
      <c r="E317" s="38">
        <f>IFERROR(VLOOKUP(B317,RECURSOS!$B$1:$D$18,2,FALSE),"")</f>
        <v>50000</v>
      </c>
      <c r="F317" s="10">
        <f t="shared" si="30"/>
        <v>3500.0000000000005</v>
      </c>
    </row>
    <row r="318" spans="1:7" x14ac:dyDescent="0.25">
      <c r="A318" s="9" t="s">
        <v>46</v>
      </c>
      <c r="B318" s="37" t="s">
        <v>57</v>
      </c>
      <c r="C318" s="37" t="s">
        <v>47</v>
      </c>
      <c r="D318" s="23">
        <f>IFERROR(VLOOKUP(B318,RECURSOS!$B$1:$D$18,2,FALSE),"")</f>
        <v>0.41</v>
      </c>
      <c r="E318" s="38">
        <f>+F317</f>
        <v>3500.0000000000005</v>
      </c>
      <c r="F318" s="10">
        <f t="shared" si="30"/>
        <v>1435</v>
      </c>
    </row>
    <row r="319" spans="1:7" ht="15.75" thickBot="1" x14ac:dyDescent="0.3">
      <c r="A319" s="11"/>
      <c r="B319" s="12"/>
      <c r="C319" s="12"/>
      <c r="D319" s="24"/>
      <c r="E319" s="13"/>
      <c r="F319" s="32">
        <f>SUM(F313:F318)</f>
        <v>9645</v>
      </c>
    </row>
    <row r="320" spans="1:7" s="1" customFormat="1" x14ac:dyDescent="0.25">
      <c r="A320" s="4" t="s">
        <v>354</v>
      </c>
      <c r="B320" s="5"/>
      <c r="C320" s="5"/>
      <c r="D320" s="21"/>
      <c r="E320" s="30"/>
      <c r="F320" s="31"/>
      <c r="G320" s="41"/>
    </row>
    <row r="321" spans="1:7" s="1" customFormat="1" x14ac:dyDescent="0.25">
      <c r="A321" s="7" t="s">
        <v>42</v>
      </c>
      <c r="B321" s="35" t="s">
        <v>24</v>
      </c>
      <c r="C321" s="35" t="s">
        <v>8</v>
      </c>
      <c r="D321" s="22" t="s">
        <v>25</v>
      </c>
      <c r="E321" s="36" t="s">
        <v>170</v>
      </c>
      <c r="F321" s="29" t="s">
        <v>26</v>
      </c>
      <c r="G321" s="41"/>
    </row>
    <row r="322" spans="1:7" x14ac:dyDescent="0.25">
      <c r="A322" s="9" t="s">
        <v>43</v>
      </c>
      <c r="B322" s="37" t="s">
        <v>347</v>
      </c>
      <c r="C322" s="37" t="s">
        <v>41</v>
      </c>
      <c r="D322" s="23">
        <v>0.1</v>
      </c>
      <c r="E322" s="38">
        <v>92000</v>
      </c>
      <c r="F322" s="10">
        <f t="shared" ref="F322:F327" si="31">+D322*E322</f>
        <v>9200</v>
      </c>
    </row>
    <row r="323" spans="1:7" x14ac:dyDescent="0.25">
      <c r="A323" s="9" t="s">
        <v>43</v>
      </c>
      <c r="B323" s="37" t="s">
        <v>348</v>
      </c>
      <c r="C323" s="37" t="s">
        <v>121</v>
      </c>
      <c r="D323" s="23">
        <v>0.15</v>
      </c>
      <c r="E323" s="38">
        <v>4800</v>
      </c>
      <c r="F323" s="10">
        <f t="shared" si="31"/>
        <v>720</v>
      </c>
    </row>
    <row r="324" spans="1:7" x14ac:dyDescent="0.25">
      <c r="A324" s="9" t="s">
        <v>43</v>
      </c>
      <c r="B324" s="37" t="s">
        <v>349</v>
      </c>
      <c r="C324" s="37" t="s">
        <v>125</v>
      </c>
      <c r="D324" s="23">
        <v>1</v>
      </c>
      <c r="E324" s="38">
        <v>900</v>
      </c>
      <c r="F324" s="10">
        <f t="shared" si="31"/>
        <v>900</v>
      </c>
    </row>
    <row r="325" spans="1:7" x14ac:dyDescent="0.25">
      <c r="A325" s="9" t="s">
        <v>45</v>
      </c>
      <c r="B325" s="37" t="s">
        <v>350</v>
      </c>
      <c r="C325" s="37" t="s">
        <v>31</v>
      </c>
      <c r="D325" s="23">
        <v>1</v>
      </c>
      <c r="E325" s="38">
        <v>1200</v>
      </c>
      <c r="F325" s="10">
        <f t="shared" si="31"/>
        <v>1200</v>
      </c>
    </row>
    <row r="326" spans="1:7" x14ac:dyDescent="0.25">
      <c r="A326" s="9" t="s">
        <v>46</v>
      </c>
      <c r="B326" s="37" t="s">
        <v>355</v>
      </c>
      <c r="C326" s="37" t="s">
        <v>34</v>
      </c>
      <c r="D326" s="23">
        <v>0.18</v>
      </c>
      <c r="E326" s="38">
        <f>IFERROR(VLOOKUP(B326,RECURSOS!$B$1:$D$18,2,FALSE),"")</f>
        <v>55000</v>
      </c>
      <c r="F326" s="10">
        <f t="shared" si="31"/>
        <v>9900</v>
      </c>
    </row>
    <row r="327" spans="1:7" x14ac:dyDescent="0.25">
      <c r="A327" s="9" t="s">
        <v>46</v>
      </c>
      <c r="B327" s="37" t="s">
        <v>57</v>
      </c>
      <c r="C327" s="37" t="s">
        <v>47</v>
      </c>
      <c r="D327" s="23">
        <f>IFERROR(VLOOKUP(B327,RECURSOS!$B$1:$D$18,2,FALSE),"")</f>
        <v>0.41</v>
      </c>
      <c r="E327" s="38">
        <f>+F326</f>
        <v>9900</v>
      </c>
      <c r="F327" s="10">
        <f t="shared" si="31"/>
        <v>4058.9999999999995</v>
      </c>
    </row>
    <row r="328" spans="1:7" ht="15.75" thickBot="1" x14ac:dyDescent="0.3">
      <c r="A328" s="11"/>
      <c r="B328" s="12"/>
      <c r="C328" s="12"/>
      <c r="D328" s="24"/>
      <c r="E328" s="13"/>
      <c r="F328" s="32">
        <f>SUM(F322:F327)</f>
        <v>25979</v>
      </c>
    </row>
    <row r="329" spans="1:7" s="1" customFormat="1" x14ac:dyDescent="0.25">
      <c r="A329" s="4" t="s">
        <v>358</v>
      </c>
      <c r="B329" s="5"/>
      <c r="C329" s="5"/>
      <c r="D329" s="21"/>
      <c r="E329" s="30"/>
      <c r="F329" s="31"/>
      <c r="G329" s="41"/>
    </row>
    <row r="330" spans="1:7" s="1" customFormat="1" x14ac:dyDescent="0.25">
      <c r="A330" s="7" t="s">
        <v>42</v>
      </c>
      <c r="B330" s="35" t="s">
        <v>24</v>
      </c>
      <c r="C330" s="35" t="s">
        <v>8</v>
      </c>
      <c r="D330" s="22" t="s">
        <v>25</v>
      </c>
      <c r="E330" s="36" t="s">
        <v>170</v>
      </c>
      <c r="F330" s="29" t="s">
        <v>26</v>
      </c>
      <c r="G330" s="41"/>
    </row>
    <row r="331" spans="1:7" x14ac:dyDescent="0.25">
      <c r="A331" s="9" t="s">
        <v>43</v>
      </c>
      <c r="B331" s="37" t="s">
        <v>359</v>
      </c>
      <c r="C331" s="37" t="s">
        <v>121</v>
      </c>
      <c r="D331" s="23">
        <v>0.3</v>
      </c>
      <c r="E331" s="38">
        <v>10800</v>
      </c>
      <c r="F331" s="10">
        <f t="shared" ref="F331:F336" si="32">+D331*E331</f>
        <v>3240</v>
      </c>
    </row>
    <row r="332" spans="1:7" x14ac:dyDescent="0.25">
      <c r="A332" s="9" t="s">
        <v>43</v>
      </c>
      <c r="B332" s="37" t="s">
        <v>360</v>
      </c>
      <c r="C332" s="37" t="s">
        <v>121</v>
      </c>
      <c r="D332" s="23">
        <v>0.1</v>
      </c>
      <c r="E332" s="38">
        <v>8500</v>
      </c>
      <c r="F332" s="10">
        <f t="shared" si="32"/>
        <v>850</v>
      </c>
    </row>
    <row r="333" spans="1:7" x14ac:dyDescent="0.25">
      <c r="A333" s="9" t="s">
        <v>43</v>
      </c>
      <c r="B333" s="37" t="s">
        <v>361</v>
      </c>
      <c r="C333" s="37" t="s">
        <v>125</v>
      </c>
      <c r="D333" s="23">
        <v>0.2</v>
      </c>
      <c r="E333" s="38">
        <v>600</v>
      </c>
      <c r="F333" s="10">
        <f t="shared" si="32"/>
        <v>120</v>
      </c>
    </row>
    <row r="334" spans="1:7" x14ac:dyDescent="0.25">
      <c r="A334" s="9" t="s">
        <v>45</v>
      </c>
      <c r="B334" s="37" t="s">
        <v>362</v>
      </c>
      <c r="C334" s="37" t="s">
        <v>29</v>
      </c>
      <c r="D334" s="23">
        <v>1</v>
      </c>
      <c r="E334" s="38">
        <v>1000</v>
      </c>
      <c r="F334" s="10">
        <f t="shared" si="32"/>
        <v>1000</v>
      </c>
    </row>
    <row r="335" spans="1:7" x14ac:dyDescent="0.25">
      <c r="A335" s="9" t="s">
        <v>46</v>
      </c>
      <c r="B335" s="37" t="s">
        <v>335</v>
      </c>
      <c r="C335" s="37" t="s">
        <v>34</v>
      </c>
      <c r="D335" s="23">
        <v>0.2</v>
      </c>
      <c r="E335" s="38">
        <f>IFERROR(VLOOKUP(B335,RECURSOS!$B$1:$D$18,2,FALSE),"")</f>
        <v>50000</v>
      </c>
      <c r="F335" s="10">
        <f t="shared" si="32"/>
        <v>10000</v>
      </c>
    </row>
    <row r="336" spans="1:7" x14ac:dyDescent="0.25">
      <c r="A336" s="9" t="s">
        <v>46</v>
      </c>
      <c r="B336" s="37" t="s">
        <v>57</v>
      </c>
      <c r="C336" s="37" t="s">
        <v>47</v>
      </c>
      <c r="D336" s="23">
        <f>IFERROR(VLOOKUP(B336,RECURSOS!$B$1:$D$18,2,FALSE),"")</f>
        <v>0.41</v>
      </c>
      <c r="E336" s="38">
        <f>+F335</f>
        <v>10000</v>
      </c>
      <c r="F336" s="10">
        <f t="shared" si="32"/>
        <v>4100</v>
      </c>
    </row>
    <row r="337" spans="1:7" ht="15.75" thickBot="1" x14ac:dyDescent="0.3">
      <c r="A337" s="11"/>
      <c r="B337" s="12"/>
      <c r="C337" s="12"/>
      <c r="D337" s="24"/>
      <c r="E337" s="13"/>
      <c r="F337" s="32">
        <f>SUM(F331:F336)</f>
        <v>19310</v>
      </c>
    </row>
    <row r="338" spans="1:7" s="1" customFormat="1" x14ac:dyDescent="0.25">
      <c r="A338" s="4" t="s">
        <v>363</v>
      </c>
      <c r="B338" s="5"/>
      <c r="C338" s="5"/>
      <c r="D338" s="21"/>
      <c r="E338" s="30"/>
      <c r="F338" s="31"/>
      <c r="G338" s="41"/>
    </row>
    <row r="339" spans="1:7" s="1" customFormat="1" x14ac:dyDescent="0.25">
      <c r="A339" s="7" t="s">
        <v>42</v>
      </c>
      <c r="B339" s="35" t="s">
        <v>24</v>
      </c>
      <c r="C339" s="35" t="s">
        <v>8</v>
      </c>
      <c r="D339" s="22" t="s">
        <v>25</v>
      </c>
      <c r="E339" s="36" t="s">
        <v>170</v>
      </c>
      <c r="F339" s="29" t="s">
        <v>26</v>
      </c>
      <c r="G339" s="41"/>
    </row>
    <row r="340" spans="1:7" x14ac:dyDescent="0.25">
      <c r="A340" s="9" t="s">
        <v>43</v>
      </c>
      <c r="B340" s="37" t="s">
        <v>364</v>
      </c>
      <c r="C340" s="37" t="s">
        <v>31</v>
      </c>
      <c r="D340" s="23">
        <v>1</v>
      </c>
      <c r="E340" s="38">
        <v>10500</v>
      </c>
      <c r="F340" s="10">
        <f t="shared" ref="F340:F346" si="33">+D340*E340</f>
        <v>10500</v>
      </c>
    </row>
    <row r="341" spans="1:7" x14ac:dyDescent="0.25">
      <c r="A341" s="9" t="s">
        <v>43</v>
      </c>
      <c r="B341" s="37" t="s">
        <v>365</v>
      </c>
      <c r="C341" s="37" t="s">
        <v>125</v>
      </c>
      <c r="D341" s="23">
        <v>5</v>
      </c>
      <c r="E341" s="38">
        <v>850</v>
      </c>
      <c r="F341" s="10">
        <f t="shared" si="33"/>
        <v>4250</v>
      </c>
    </row>
    <row r="342" spans="1:7" x14ac:dyDescent="0.25">
      <c r="A342" s="9" t="s">
        <v>43</v>
      </c>
      <c r="B342" s="37" t="s">
        <v>366</v>
      </c>
      <c r="C342" s="37" t="s">
        <v>125</v>
      </c>
      <c r="D342" s="23">
        <v>0.3</v>
      </c>
      <c r="E342" s="38">
        <v>3600</v>
      </c>
      <c r="F342" s="10">
        <f t="shared" si="33"/>
        <v>1080</v>
      </c>
    </row>
    <row r="343" spans="1:7" x14ac:dyDescent="0.25">
      <c r="A343" s="9" t="s">
        <v>43</v>
      </c>
      <c r="B343" s="37" t="s">
        <v>367</v>
      </c>
      <c r="C343" s="37" t="s">
        <v>32</v>
      </c>
      <c r="D343" s="23">
        <v>0.3</v>
      </c>
      <c r="E343" s="38">
        <v>2200</v>
      </c>
      <c r="F343" s="10">
        <f t="shared" si="33"/>
        <v>660</v>
      </c>
    </row>
    <row r="344" spans="1:7" x14ac:dyDescent="0.25">
      <c r="A344" s="9" t="s">
        <v>45</v>
      </c>
      <c r="B344" s="37" t="s">
        <v>368</v>
      </c>
      <c r="C344" s="37" t="s">
        <v>29</v>
      </c>
      <c r="D344" s="23">
        <v>1</v>
      </c>
      <c r="E344" s="38">
        <v>1200</v>
      </c>
      <c r="F344" s="10">
        <f t="shared" si="33"/>
        <v>1200</v>
      </c>
    </row>
    <row r="345" spans="1:7" x14ac:dyDescent="0.25">
      <c r="A345" s="9" t="s">
        <v>46</v>
      </c>
      <c r="B345" s="37" t="s">
        <v>324</v>
      </c>
      <c r="C345" s="37" t="s">
        <v>34</v>
      </c>
      <c r="D345" s="23">
        <v>0.25</v>
      </c>
      <c r="E345" s="38">
        <f>IFERROR(VLOOKUP(B345,RECURSOS!$B$1:$D$18,2,FALSE),"")</f>
        <v>55000</v>
      </c>
      <c r="F345" s="10">
        <f t="shared" si="33"/>
        <v>13750</v>
      </c>
    </row>
    <row r="346" spans="1:7" x14ac:dyDescent="0.25">
      <c r="A346" s="9" t="s">
        <v>46</v>
      </c>
      <c r="B346" s="37" t="s">
        <v>57</v>
      </c>
      <c r="C346" s="37" t="s">
        <v>47</v>
      </c>
      <c r="D346" s="23">
        <f>IFERROR(VLOOKUP(B346,RECURSOS!$B$1:$D$18,2,FALSE),"")</f>
        <v>0.41</v>
      </c>
      <c r="E346" s="38">
        <f>+F345</f>
        <v>13750</v>
      </c>
      <c r="F346" s="10">
        <f t="shared" si="33"/>
        <v>5637.5</v>
      </c>
    </row>
    <row r="347" spans="1:7" ht="15.75" thickBot="1" x14ac:dyDescent="0.3">
      <c r="A347" s="11"/>
      <c r="B347" s="12"/>
      <c r="C347" s="12"/>
      <c r="D347" s="24"/>
      <c r="E347" s="13"/>
      <c r="F347" s="32">
        <f>SUM(F340:F346)</f>
        <v>37077.5</v>
      </c>
    </row>
    <row r="348" spans="1:7" s="1" customFormat="1" x14ac:dyDescent="0.25">
      <c r="A348" s="4" t="s">
        <v>374</v>
      </c>
      <c r="B348" s="5"/>
      <c r="C348" s="5"/>
      <c r="D348" s="21"/>
      <c r="E348" s="30"/>
      <c r="F348" s="31"/>
      <c r="G348" s="41"/>
    </row>
    <row r="349" spans="1:7" s="1" customFormat="1" x14ac:dyDescent="0.25">
      <c r="A349" s="7" t="s">
        <v>42</v>
      </c>
      <c r="B349" s="35" t="s">
        <v>24</v>
      </c>
      <c r="C349" s="35" t="s">
        <v>8</v>
      </c>
      <c r="D349" s="22" t="s">
        <v>25</v>
      </c>
      <c r="E349" s="36" t="s">
        <v>170</v>
      </c>
      <c r="F349" s="29" t="s">
        <v>26</v>
      </c>
      <c r="G349" s="41"/>
    </row>
    <row r="350" spans="1:7" x14ac:dyDescent="0.25">
      <c r="A350" s="9" t="s">
        <v>43</v>
      </c>
      <c r="B350" s="37" t="s">
        <v>375</v>
      </c>
      <c r="C350" s="37" t="s">
        <v>31</v>
      </c>
      <c r="D350" s="23">
        <v>1</v>
      </c>
      <c r="E350" s="38">
        <v>7800</v>
      </c>
      <c r="F350" s="10">
        <f t="shared" ref="F350:F355" si="34">+D350*E350</f>
        <v>7800</v>
      </c>
    </row>
    <row r="351" spans="1:7" x14ac:dyDescent="0.25">
      <c r="A351" s="9" t="s">
        <v>43</v>
      </c>
      <c r="B351" s="37" t="s">
        <v>376</v>
      </c>
      <c r="C351" s="37" t="s">
        <v>125</v>
      </c>
      <c r="D351" s="23">
        <v>5</v>
      </c>
      <c r="E351" s="38">
        <v>800</v>
      </c>
      <c r="F351" s="10">
        <f t="shared" si="34"/>
        <v>4000</v>
      </c>
    </row>
    <row r="352" spans="1:7" x14ac:dyDescent="0.25">
      <c r="A352" s="9" t="s">
        <v>43</v>
      </c>
      <c r="B352" s="37" t="s">
        <v>377</v>
      </c>
      <c r="C352" s="37" t="s">
        <v>125</v>
      </c>
      <c r="D352" s="23">
        <v>0.3</v>
      </c>
      <c r="E352" s="38">
        <v>3200</v>
      </c>
      <c r="F352" s="10">
        <f t="shared" si="34"/>
        <v>960</v>
      </c>
    </row>
    <row r="353" spans="1:7" x14ac:dyDescent="0.25">
      <c r="A353" s="9" t="s">
        <v>45</v>
      </c>
      <c r="B353" s="37" t="s">
        <v>378</v>
      </c>
      <c r="C353" s="37" t="s">
        <v>29</v>
      </c>
      <c r="D353" s="23">
        <v>1</v>
      </c>
      <c r="E353" s="38">
        <v>1000</v>
      </c>
      <c r="F353" s="10">
        <f t="shared" si="34"/>
        <v>1000</v>
      </c>
    </row>
    <row r="354" spans="1:7" x14ac:dyDescent="0.25">
      <c r="A354" s="9" t="s">
        <v>46</v>
      </c>
      <c r="B354" s="37" t="s">
        <v>324</v>
      </c>
      <c r="C354" s="37" t="s">
        <v>34</v>
      </c>
      <c r="D354" s="23">
        <v>0.22</v>
      </c>
      <c r="E354" s="38">
        <f>IFERROR(VLOOKUP(B354,RECURSOS!$B$1:$D$18,2,FALSE),"")</f>
        <v>55000</v>
      </c>
      <c r="F354" s="10">
        <f t="shared" si="34"/>
        <v>12100</v>
      </c>
    </row>
    <row r="355" spans="1:7" x14ac:dyDescent="0.25">
      <c r="A355" s="9" t="s">
        <v>46</v>
      </c>
      <c r="B355" s="37" t="s">
        <v>57</v>
      </c>
      <c r="C355" s="37" t="s">
        <v>47</v>
      </c>
      <c r="D355" s="23">
        <f>IFERROR(VLOOKUP(B355,RECURSOS!$B$1:$D$18,2,FALSE),"")</f>
        <v>0.41</v>
      </c>
      <c r="E355" s="38">
        <f>+F354</f>
        <v>12100</v>
      </c>
      <c r="F355" s="10">
        <f t="shared" si="34"/>
        <v>4961</v>
      </c>
    </row>
    <row r="356" spans="1:7" ht="15.75" thickBot="1" x14ac:dyDescent="0.3">
      <c r="A356" s="11"/>
      <c r="B356" s="12"/>
      <c r="C356" s="12"/>
      <c r="D356" s="24"/>
      <c r="E356" s="13"/>
      <c r="F356" s="32">
        <f>SUM(F350:F355)</f>
        <v>30821</v>
      </c>
    </row>
    <row r="357" spans="1:7" s="1" customFormat="1" x14ac:dyDescent="0.25">
      <c r="A357" s="4" t="s">
        <v>380</v>
      </c>
      <c r="B357" s="5"/>
      <c r="C357" s="5"/>
      <c r="D357" s="21"/>
      <c r="E357" s="30"/>
      <c r="F357" s="31"/>
      <c r="G357" s="41"/>
    </row>
    <row r="358" spans="1:7" s="1" customFormat="1" x14ac:dyDescent="0.25">
      <c r="A358" s="7" t="s">
        <v>42</v>
      </c>
      <c r="B358" s="35" t="s">
        <v>24</v>
      </c>
      <c r="C358" s="35" t="s">
        <v>8</v>
      </c>
      <c r="D358" s="22" t="s">
        <v>25</v>
      </c>
      <c r="E358" s="36" t="s">
        <v>170</v>
      </c>
      <c r="F358" s="29" t="s">
        <v>26</v>
      </c>
      <c r="G358" s="41"/>
    </row>
    <row r="359" spans="1:7" x14ac:dyDescent="0.25">
      <c r="A359" s="9" t="s">
        <v>43</v>
      </c>
      <c r="B359" s="37" t="s">
        <v>381</v>
      </c>
      <c r="C359" s="37" t="s">
        <v>31</v>
      </c>
      <c r="D359" s="23">
        <v>1</v>
      </c>
      <c r="E359" s="38">
        <v>6800</v>
      </c>
      <c r="F359" s="10">
        <f t="shared" ref="F359:F364" si="35">+D359*E359</f>
        <v>6800</v>
      </c>
    </row>
    <row r="360" spans="1:7" x14ac:dyDescent="0.25">
      <c r="A360" s="9" t="s">
        <v>43</v>
      </c>
      <c r="B360" s="37" t="s">
        <v>382</v>
      </c>
      <c r="C360" s="37" t="s">
        <v>125</v>
      </c>
      <c r="D360" s="23">
        <v>5</v>
      </c>
      <c r="E360" s="38">
        <v>800</v>
      </c>
      <c r="F360" s="10">
        <f t="shared" si="35"/>
        <v>4000</v>
      </c>
    </row>
    <row r="361" spans="1:7" x14ac:dyDescent="0.25">
      <c r="A361" s="9" t="s">
        <v>43</v>
      </c>
      <c r="B361" s="37" t="s">
        <v>383</v>
      </c>
      <c r="C361" s="37" t="s">
        <v>125</v>
      </c>
      <c r="D361" s="23">
        <v>0.25</v>
      </c>
      <c r="E361" s="38">
        <v>3200</v>
      </c>
      <c r="F361" s="10">
        <f t="shared" si="35"/>
        <v>800</v>
      </c>
    </row>
    <row r="362" spans="1:7" x14ac:dyDescent="0.25">
      <c r="A362" s="9" t="s">
        <v>45</v>
      </c>
      <c r="B362" s="37" t="s">
        <v>384</v>
      </c>
      <c r="C362" s="37" t="s">
        <v>29</v>
      </c>
      <c r="D362" s="23">
        <v>1</v>
      </c>
      <c r="E362" s="38">
        <v>1000</v>
      </c>
      <c r="F362" s="10">
        <f t="shared" si="35"/>
        <v>1000</v>
      </c>
    </row>
    <row r="363" spans="1:7" x14ac:dyDescent="0.25">
      <c r="A363" s="9" t="s">
        <v>46</v>
      </c>
      <c r="B363" s="37" t="s">
        <v>324</v>
      </c>
      <c r="C363" s="37" t="s">
        <v>34</v>
      </c>
      <c r="D363" s="23">
        <v>0.2</v>
      </c>
      <c r="E363" s="38">
        <f>IFERROR(VLOOKUP(B363,RECURSOS!$B$1:$D$18,2,FALSE),"")</f>
        <v>55000</v>
      </c>
      <c r="F363" s="10">
        <f t="shared" si="35"/>
        <v>11000</v>
      </c>
    </row>
    <row r="364" spans="1:7" x14ac:dyDescent="0.25">
      <c r="A364" s="9" t="s">
        <v>46</v>
      </c>
      <c r="B364" s="37" t="s">
        <v>57</v>
      </c>
      <c r="C364" s="37" t="s">
        <v>47</v>
      </c>
      <c r="D364" s="23">
        <f>IFERROR(VLOOKUP(B364,RECURSOS!$B$1:$D$18,2,FALSE),"")</f>
        <v>0.41</v>
      </c>
      <c r="E364" s="38">
        <f>+F363</f>
        <v>11000</v>
      </c>
      <c r="F364" s="10">
        <f t="shared" si="35"/>
        <v>4510</v>
      </c>
    </row>
    <row r="365" spans="1:7" ht="15.75" thickBot="1" x14ac:dyDescent="0.3">
      <c r="A365" s="11"/>
      <c r="B365" s="12"/>
      <c r="C365" s="12"/>
      <c r="D365" s="24"/>
      <c r="E365" s="13"/>
      <c r="F365" s="32">
        <f>SUM(F359:F364)</f>
        <v>28110</v>
      </c>
    </row>
    <row r="366" spans="1:7" s="1" customFormat="1" x14ac:dyDescent="0.25">
      <c r="A366" s="4" t="s">
        <v>385</v>
      </c>
      <c r="B366" s="5"/>
      <c r="C366" s="5"/>
      <c r="D366" s="21"/>
      <c r="E366" s="30"/>
      <c r="F366" s="31"/>
      <c r="G366" s="41"/>
    </row>
    <row r="367" spans="1:7" s="1" customFormat="1" x14ac:dyDescent="0.25">
      <c r="A367" s="7" t="s">
        <v>42</v>
      </c>
      <c r="B367" s="35" t="s">
        <v>24</v>
      </c>
      <c r="C367" s="35" t="s">
        <v>8</v>
      </c>
      <c r="D367" s="22" t="s">
        <v>25</v>
      </c>
      <c r="E367" s="36" t="s">
        <v>170</v>
      </c>
      <c r="F367" s="29" t="s">
        <v>26</v>
      </c>
      <c r="G367" s="41"/>
    </row>
    <row r="368" spans="1:7" x14ac:dyDescent="0.25">
      <c r="A368" s="9" t="s">
        <v>43</v>
      </c>
      <c r="B368" s="37" t="s">
        <v>386</v>
      </c>
      <c r="C368" s="37" t="s">
        <v>31</v>
      </c>
      <c r="D368" s="23">
        <v>1</v>
      </c>
      <c r="E368" s="38">
        <v>12600</v>
      </c>
      <c r="F368" s="10">
        <f t="shared" ref="F368:F373" si="36">+D368*E368</f>
        <v>12600</v>
      </c>
    </row>
    <row r="369" spans="1:7" x14ac:dyDescent="0.25">
      <c r="A369" s="9" t="s">
        <v>43</v>
      </c>
      <c r="B369" s="37" t="s">
        <v>387</v>
      </c>
      <c r="C369" s="37" t="s">
        <v>121</v>
      </c>
      <c r="D369" s="23">
        <v>0.25</v>
      </c>
      <c r="E369" s="38">
        <v>6400</v>
      </c>
      <c r="F369" s="10">
        <f t="shared" si="36"/>
        <v>1600</v>
      </c>
    </row>
    <row r="370" spans="1:7" x14ac:dyDescent="0.25">
      <c r="A370" s="9" t="s">
        <v>43</v>
      </c>
      <c r="B370" s="37" t="s">
        <v>388</v>
      </c>
      <c r="C370" s="37" t="s">
        <v>125</v>
      </c>
      <c r="D370" s="23">
        <v>1</v>
      </c>
      <c r="E370" s="38">
        <v>1100</v>
      </c>
      <c r="F370" s="10">
        <f t="shared" si="36"/>
        <v>1100</v>
      </c>
    </row>
    <row r="371" spans="1:7" x14ac:dyDescent="0.25">
      <c r="A371" s="9" t="s">
        <v>45</v>
      </c>
      <c r="B371" s="37" t="s">
        <v>389</v>
      </c>
      <c r="C371" s="37" t="s">
        <v>29</v>
      </c>
      <c r="D371" s="23">
        <v>1</v>
      </c>
      <c r="E371" s="38">
        <v>1200</v>
      </c>
      <c r="F371" s="10">
        <f t="shared" si="36"/>
        <v>1200</v>
      </c>
    </row>
    <row r="372" spans="1:7" x14ac:dyDescent="0.25">
      <c r="A372" s="9" t="s">
        <v>46</v>
      </c>
      <c r="B372" s="37" t="s">
        <v>390</v>
      </c>
      <c r="C372" s="37" t="s">
        <v>34</v>
      </c>
      <c r="D372" s="23">
        <v>0.25</v>
      </c>
      <c r="E372" s="38">
        <f>IFERROR(VLOOKUP(B372,RECURSOS!$B$1:$D$18,2,FALSE),"")</f>
        <v>60000</v>
      </c>
      <c r="F372" s="10">
        <f t="shared" si="36"/>
        <v>15000</v>
      </c>
    </row>
    <row r="373" spans="1:7" x14ac:dyDescent="0.25">
      <c r="A373" s="9" t="s">
        <v>46</v>
      </c>
      <c r="B373" s="37" t="s">
        <v>57</v>
      </c>
      <c r="C373" s="37" t="s">
        <v>47</v>
      </c>
      <c r="D373" s="23">
        <f>IFERROR(VLOOKUP(B373,RECURSOS!$B$1:$D$18,2,FALSE),"")</f>
        <v>0.41</v>
      </c>
      <c r="E373" s="38">
        <f>+F372</f>
        <v>15000</v>
      </c>
      <c r="F373" s="10">
        <f t="shared" si="36"/>
        <v>6150</v>
      </c>
    </row>
    <row r="374" spans="1:7" ht="15.75" thickBot="1" x14ac:dyDescent="0.3">
      <c r="A374" s="11"/>
      <c r="B374" s="12"/>
      <c r="C374" s="12"/>
      <c r="D374" s="24"/>
      <c r="E374" s="13"/>
      <c r="F374" s="32">
        <f>SUM(F368:F373)</f>
        <v>37650</v>
      </c>
    </row>
    <row r="375" spans="1:7" s="1" customFormat="1" x14ac:dyDescent="0.25">
      <c r="A375" s="4" t="s">
        <v>391</v>
      </c>
      <c r="B375" s="5"/>
      <c r="C375" s="5"/>
      <c r="D375" s="21"/>
      <c r="E375" s="30"/>
      <c r="F375" s="31"/>
      <c r="G375" s="41"/>
    </row>
    <row r="376" spans="1:7" s="1" customFormat="1" x14ac:dyDescent="0.25">
      <c r="A376" s="7" t="s">
        <v>42</v>
      </c>
      <c r="B376" s="35" t="s">
        <v>24</v>
      </c>
      <c r="C376" s="35" t="s">
        <v>8</v>
      </c>
      <c r="D376" s="22" t="s">
        <v>25</v>
      </c>
      <c r="E376" s="36" t="s">
        <v>170</v>
      </c>
      <c r="F376" s="29" t="s">
        <v>26</v>
      </c>
      <c r="G376" s="41"/>
    </row>
    <row r="377" spans="1:7" x14ac:dyDescent="0.25">
      <c r="A377" s="9" t="s">
        <v>43</v>
      </c>
      <c r="B377" s="37" t="s">
        <v>392</v>
      </c>
      <c r="C377" s="37" t="s">
        <v>31</v>
      </c>
      <c r="D377" s="23">
        <v>1</v>
      </c>
      <c r="E377" s="38">
        <v>9800</v>
      </c>
      <c r="F377" s="10">
        <f t="shared" ref="F377:F382" si="37">+D377*E377</f>
        <v>9800</v>
      </c>
    </row>
    <row r="378" spans="1:7" x14ac:dyDescent="0.25">
      <c r="A378" s="9" t="s">
        <v>43</v>
      </c>
      <c r="B378" s="37" t="s">
        <v>393</v>
      </c>
      <c r="C378" s="37" t="s">
        <v>31</v>
      </c>
      <c r="D378" s="23">
        <v>1</v>
      </c>
      <c r="E378" s="38">
        <v>1400</v>
      </c>
      <c r="F378" s="10">
        <f t="shared" si="37"/>
        <v>1400</v>
      </c>
    </row>
    <row r="379" spans="1:7" x14ac:dyDescent="0.25">
      <c r="A379" s="9" t="s">
        <v>43</v>
      </c>
      <c r="B379" s="37" t="s">
        <v>394</v>
      </c>
      <c r="C379" s="37" t="s">
        <v>121</v>
      </c>
      <c r="D379" s="23">
        <v>0.15</v>
      </c>
      <c r="E379" s="38">
        <v>7000</v>
      </c>
      <c r="F379" s="10">
        <f t="shared" si="37"/>
        <v>1050</v>
      </c>
    </row>
    <row r="380" spans="1:7" x14ac:dyDescent="0.25">
      <c r="A380" s="9" t="s">
        <v>45</v>
      </c>
      <c r="B380" s="37" t="s">
        <v>395</v>
      </c>
      <c r="C380" s="37" t="s">
        <v>29</v>
      </c>
      <c r="D380" s="23">
        <v>1</v>
      </c>
      <c r="E380" s="38">
        <v>1000</v>
      </c>
      <c r="F380" s="10">
        <f t="shared" si="37"/>
        <v>1000</v>
      </c>
    </row>
    <row r="381" spans="1:7" x14ac:dyDescent="0.25">
      <c r="A381" s="9" t="s">
        <v>46</v>
      </c>
      <c r="B381" s="37" t="s">
        <v>139</v>
      </c>
      <c r="C381" s="37" t="s">
        <v>34</v>
      </c>
      <c r="D381" s="23">
        <v>0.2</v>
      </c>
      <c r="E381" s="38">
        <f>IFERROR(VLOOKUP(B381,RECURSOS!$B$1:$D$18,2,FALSE),"")</f>
        <v>50000</v>
      </c>
      <c r="F381" s="10">
        <f t="shared" si="37"/>
        <v>10000</v>
      </c>
    </row>
    <row r="382" spans="1:7" x14ac:dyDescent="0.25">
      <c r="A382" s="9" t="s">
        <v>46</v>
      </c>
      <c r="B382" s="37" t="s">
        <v>57</v>
      </c>
      <c r="C382" s="37" t="s">
        <v>47</v>
      </c>
      <c r="D382" s="23">
        <f>IFERROR(VLOOKUP(B382,RECURSOS!$B$1:$D$18,2,FALSE),"")</f>
        <v>0.41</v>
      </c>
      <c r="E382" s="38">
        <f>+F381</f>
        <v>10000</v>
      </c>
      <c r="F382" s="10">
        <f t="shared" si="37"/>
        <v>4100</v>
      </c>
    </row>
    <row r="383" spans="1:7" ht="15.75" thickBot="1" x14ac:dyDescent="0.3">
      <c r="A383" s="11"/>
      <c r="B383" s="12"/>
      <c r="C383" s="12"/>
      <c r="D383" s="24"/>
      <c r="E383" s="13"/>
      <c r="F383" s="32">
        <f>SUM(F377:F382)</f>
        <v>27350</v>
      </c>
    </row>
    <row r="384" spans="1:7" s="1" customFormat="1" x14ac:dyDescent="0.25">
      <c r="A384" s="4" t="s">
        <v>396</v>
      </c>
      <c r="B384" s="5"/>
      <c r="C384" s="5"/>
      <c r="D384" s="21"/>
      <c r="E384" s="30"/>
      <c r="F384" s="31"/>
      <c r="G384" s="41"/>
    </row>
    <row r="385" spans="1:7" s="1" customFormat="1" x14ac:dyDescent="0.25">
      <c r="A385" s="7" t="s">
        <v>42</v>
      </c>
      <c r="B385" s="35" t="s">
        <v>24</v>
      </c>
      <c r="C385" s="35" t="s">
        <v>8</v>
      </c>
      <c r="D385" s="22" t="s">
        <v>25</v>
      </c>
      <c r="E385" s="36" t="s">
        <v>170</v>
      </c>
      <c r="F385" s="29" t="s">
        <v>26</v>
      </c>
      <c r="G385" s="41"/>
    </row>
    <row r="386" spans="1:7" x14ac:dyDescent="0.25">
      <c r="A386" s="9" t="s">
        <v>43</v>
      </c>
      <c r="B386" s="37" t="s">
        <v>397</v>
      </c>
      <c r="C386" s="37" t="s">
        <v>31</v>
      </c>
      <c r="D386" s="23">
        <v>1</v>
      </c>
      <c r="E386" s="38">
        <v>14800</v>
      </c>
      <c r="F386" s="10">
        <f t="shared" ref="F386:F390" si="38">+D386*E386</f>
        <v>14800</v>
      </c>
    </row>
    <row r="387" spans="1:7" x14ac:dyDescent="0.25">
      <c r="A387" s="9" t="s">
        <v>43</v>
      </c>
      <c r="B387" s="37" t="s">
        <v>398</v>
      </c>
      <c r="C387" s="37" t="s">
        <v>121</v>
      </c>
      <c r="D387" s="23">
        <v>0.2</v>
      </c>
      <c r="E387" s="38">
        <v>6500</v>
      </c>
      <c r="F387" s="10">
        <f t="shared" si="38"/>
        <v>1300</v>
      </c>
    </row>
    <row r="388" spans="1:7" x14ac:dyDescent="0.25">
      <c r="A388" s="9" t="s">
        <v>45</v>
      </c>
      <c r="B388" s="37" t="s">
        <v>399</v>
      </c>
      <c r="C388" s="37" t="s">
        <v>29</v>
      </c>
      <c r="D388" s="23">
        <v>1</v>
      </c>
      <c r="E388" s="38">
        <v>1200</v>
      </c>
      <c r="F388" s="10">
        <f t="shared" si="38"/>
        <v>1200</v>
      </c>
    </row>
    <row r="389" spans="1:7" x14ac:dyDescent="0.25">
      <c r="A389" s="9" t="s">
        <v>46</v>
      </c>
      <c r="B389" s="37" t="s">
        <v>400</v>
      </c>
      <c r="C389" s="37" t="s">
        <v>34</v>
      </c>
      <c r="D389" s="23">
        <v>0.22</v>
      </c>
      <c r="E389" s="38">
        <f>IFERROR(VLOOKUP(B389,RECURSOS!$B$1:$D$18,2,FALSE),"")</f>
        <v>60000</v>
      </c>
      <c r="F389" s="10">
        <f t="shared" si="38"/>
        <v>13200</v>
      </c>
    </row>
    <row r="390" spans="1:7" x14ac:dyDescent="0.25">
      <c r="A390" s="9" t="s">
        <v>46</v>
      </c>
      <c r="B390" s="37" t="s">
        <v>57</v>
      </c>
      <c r="C390" s="37" t="s">
        <v>47</v>
      </c>
      <c r="D390" s="23">
        <f>IFERROR(VLOOKUP(B390,RECURSOS!$B$1:$D$18,2,FALSE),"")</f>
        <v>0.41</v>
      </c>
      <c r="E390" s="38">
        <f>+F389</f>
        <v>13200</v>
      </c>
      <c r="F390" s="10">
        <f t="shared" si="38"/>
        <v>5412</v>
      </c>
    </row>
    <row r="391" spans="1:7" ht="15.75" thickBot="1" x14ac:dyDescent="0.3">
      <c r="A391" s="11"/>
      <c r="B391" s="12"/>
      <c r="C391" s="12"/>
      <c r="D391" s="24"/>
      <c r="E391" s="13"/>
      <c r="F391" s="32">
        <f>SUM(F386:F390)</f>
        <v>35912</v>
      </c>
    </row>
    <row r="392" spans="1:7" x14ac:dyDescent="0.25">
      <c r="A392" s="9"/>
      <c r="D392" s="23"/>
      <c r="E392" s="3"/>
      <c r="F392" s="10"/>
    </row>
    <row r="393" spans="1:7" x14ac:dyDescent="0.25">
      <c r="A393" s="9"/>
      <c r="D393" s="23"/>
      <c r="E393" s="3"/>
      <c r="F393" s="10"/>
    </row>
    <row r="394" spans="1:7" x14ac:dyDescent="0.25">
      <c r="A394" s="9"/>
      <c r="D394" s="23"/>
      <c r="E394" s="3"/>
      <c r="F394" s="10"/>
    </row>
    <row r="395" spans="1:7" x14ac:dyDescent="0.25">
      <c r="A395" s="9"/>
      <c r="D395" s="23"/>
      <c r="E395" s="3"/>
      <c r="F395" s="10"/>
    </row>
    <row r="396" spans="1:7" x14ac:dyDescent="0.25">
      <c r="A396" s="9"/>
      <c r="D396" s="23"/>
      <c r="E396" s="3"/>
      <c r="F396" s="10"/>
    </row>
    <row r="397" spans="1:7" x14ac:dyDescent="0.25">
      <c r="A397" s="9"/>
      <c r="D397" s="23"/>
      <c r="E397" s="3"/>
      <c r="F397" s="10"/>
    </row>
    <row r="398" spans="1:7" x14ac:dyDescent="0.25">
      <c r="A398" s="9"/>
      <c r="D398" s="23"/>
      <c r="E398" s="3"/>
      <c r="F398" s="10"/>
    </row>
    <row r="399" spans="1:7" x14ac:dyDescent="0.25">
      <c r="A399" s="9"/>
      <c r="D399" s="23"/>
      <c r="E399" s="3"/>
      <c r="F399" s="10"/>
    </row>
    <row r="400" spans="1:7" x14ac:dyDescent="0.25">
      <c r="A400" s="9"/>
      <c r="D400" s="23"/>
      <c r="E400" s="3"/>
      <c r="F400" s="10"/>
    </row>
    <row r="401" spans="1:7" x14ac:dyDescent="0.25">
      <c r="A401" s="9"/>
      <c r="D401" s="23"/>
      <c r="E401" s="3"/>
      <c r="F401" s="10"/>
    </row>
    <row r="402" spans="1:7" x14ac:dyDescent="0.25">
      <c r="A402" s="9"/>
      <c r="D402" s="23"/>
      <c r="E402" s="3"/>
      <c r="F402" s="10"/>
    </row>
    <row r="403" spans="1:7" x14ac:dyDescent="0.25">
      <c r="A403" s="9"/>
      <c r="D403" s="23"/>
      <c r="E403" s="3"/>
      <c r="F403" s="10"/>
    </row>
    <row r="404" spans="1:7" x14ac:dyDescent="0.25">
      <c r="A404" s="9"/>
      <c r="D404" s="23"/>
      <c r="E404" s="3"/>
      <c r="F404" s="10"/>
    </row>
    <row r="405" spans="1:7" x14ac:dyDescent="0.25">
      <c r="A405" s="9"/>
      <c r="D405" s="23"/>
      <c r="E405" s="3"/>
      <c r="F405" s="10"/>
    </row>
    <row r="406" spans="1:7" x14ac:dyDescent="0.25">
      <c r="A406" s="9"/>
      <c r="D406" s="23"/>
      <c r="E406" s="3"/>
      <c r="F406" s="10"/>
    </row>
    <row r="407" spans="1:7" x14ac:dyDescent="0.25">
      <c r="A407" s="9"/>
      <c r="D407" s="23"/>
      <c r="E407" s="3"/>
      <c r="F407" s="10"/>
    </row>
    <row r="408" spans="1:7" x14ac:dyDescent="0.25">
      <c r="A408" s="9"/>
      <c r="D408" s="23"/>
      <c r="E408" s="3"/>
      <c r="F408" s="10"/>
    </row>
    <row r="409" spans="1:7" x14ac:dyDescent="0.25">
      <c r="A409" s="9"/>
      <c r="D409" s="23"/>
      <c r="E409" s="3"/>
      <c r="F409" s="10"/>
    </row>
    <row r="410" spans="1:7" x14ac:dyDescent="0.25">
      <c r="A410" s="9"/>
      <c r="D410" s="23"/>
      <c r="E410" s="3"/>
      <c r="F410" s="10"/>
    </row>
    <row r="411" spans="1:7" x14ac:dyDescent="0.25">
      <c r="A411" s="9"/>
      <c r="D411" s="23"/>
      <c r="E411" s="3"/>
      <c r="F411" s="10"/>
    </row>
    <row r="412" spans="1:7" x14ac:dyDescent="0.25">
      <c r="A412" s="9"/>
      <c r="D412" s="23"/>
      <c r="E412" s="3"/>
      <c r="F412" s="10"/>
    </row>
    <row r="413" spans="1:7" x14ac:dyDescent="0.25">
      <c r="A413" s="9"/>
      <c r="D413" s="23"/>
      <c r="E413" s="3"/>
      <c r="F413" s="10"/>
    </row>
    <row r="414" spans="1:7" ht="15.75" thickBot="1" x14ac:dyDescent="0.3">
      <c r="A414" s="9"/>
      <c r="D414" s="23"/>
      <c r="E414" s="3"/>
      <c r="F414" s="10"/>
    </row>
    <row r="415" spans="1:7" x14ac:dyDescent="0.25">
      <c r="A415" s="4" t="s">
        <v>198</v>
      </c>
      <c r="B415" s="15"/>
      <c r="C415" s="15"/>
      <c r="D415" s="25"/>
      <c r="E415" s="15"/>
      <c r="F415" s="14"/>
    </row>
    <row r="416" spans="1:7" s="1" customFormat="1" x14ac:dyDescent="0.25">
      <c r="A416" s="7" t="s">
        <v>42</v>
      </c>
      <c r="B416" s="1" t="s">
        <v>24</v>
      </c>
      <c r="C416" s="1" t="s">
        <v>8</v>
      </c>
      <c r="D416" s="22" t="s">
        <v>25</v>
      </c>
      <c r="E416" s="1" t="s">
        <v>170</v>
      </c>
      <c r="F416" s="8" t="s">
        <v>26</v>
      </c>
      <c r="G416" s="41"/>
    </row>
    <row r="417" spans="1:7" x14ac:dyDescent="0.25">
      <c r="A417" s="9" t="s">
        <v>43</v>
      </c>
      <c r="B417" t="s">
        <v>199</v>
      </c>
      <c r="C417" t="s">
        <v>125</v>
      </c>
      <c r="D417" s="23">
        <v>11.5</v>
      </c>
      <c r="E417" s="18">
        <v>1750</v>
      </c>
      <c r="F417" s="10">
        <f t="shared" ref="F417:F422" si="39">+D417*E417</f>
        <v>20125</v>
      </c>
    </row>
    <row r="418" spans="1:7" x14ac:dyDescent="0.25">
      <c r="A418" s="9" t="s">
        <v>43</v>
      </c>
      <c r="B418" t="s">
        <v>200</v>
      </c>
      <c r="C418" t="s">
        <v>125</v>
      </c>
      <c r="D418" s="23">
        <v>1.2</v>
      </c>
      <c r="E418" s="18">
        <v>2300</v>
      </c>
      <c r="F418" s="10">
        <f t="shared" si="39"/>
        <v>2760</v>
      </c>
    </row>
    <row r="419" spans="1:7" x14ac:dyDescent="0.25">
      <c r="A419" s="9" t="s">
        <v>43</v>
      </c>
      <c r="B419" t="s">
        <v>201</v>
      </c>
      <c r="C419" t="s">
        <v>31</v>
      </c>
      <c r="D419" s="23">
        <v>0.6</v>
      </c>
      <c r="E419" s="18">
        <v>3200</v>
      </c>
      <c r="F419" s="10">
        <f t="shared" si="39"/>
        <v>1920</v>
      </c>
    </row>
    <row r="420" spans="1:7" x14ac:dyDescent="0.25">
      <c r="A420" s="9" t="s">
        <v>45</v>
      </c>
      <c r="B420" t="s">
        <v>202</v>
      </c>
      <c r="C420" t="s">
        <v>29</v>
      </c>
      <c r="D420" s="23">
        <v>1</v>
      </c>
      <c r="E420" s="18">
        <v>2500</v>
      </c>
      <c r="F420" s="10">
        <f t="shared" si="39"/>
        <v>2500</v>
      </c>
    </row>
    <row r="421" spans="1:7" x14ac:dyDescent="0.25">
      <c r="A421" s="9" t="s">
        <v>46</v>
      </c>
      <c r="B421" t="s">
        <v>197</v>
      </c>
      <c r="C421" t="s">
        <v>34</v>
      </c>
      <c r="D421" s="23">
        <v>0.3</v>
      </c>
      <c r="E421" s="3">
        <f>IFERROR(VLOOKUP(B421,RECURSOS!$B$1:$D$18,2,FALSE),"")</f>
        <v>55000</v>
      </c>
      <c r="F421" s="10">
        <f t="shared" si="39"/>
        <v>16500</v>
      </c>
    </row>
    <row r="422" spans="1:7" x14ac:dyDescent="0.25">
      <c r="A422" s="9" t="s">
        <v>46</v>
      </c>
      <c r="B422" t="s">
        <v>57</v>
      </c>
      <c r="C422" t="s">
        <v>47</v>
      </c>
      <c r="D422" s="23">
        <f>IFERROR(VLOOKUP(B422,RECURSOS!$B$1:$D$18,2,FALSE),"")</f>
        <v>0.41</v>
      </c>
      <c r="E422" s="3">
        <f>+F421</f>
        <v>16500</v>
      </c>
      <c r="F422" s="10">
        <f t="shared" si="39"/>
        <v>6765</v>
      </c>
    </row>
    <row r="423" spans="1:7" ht="15.75" thickBot="1" x14ac:dyDescent="0.3">
      <c r="A423" s="11"/>
      <c r="B423" s="12"/>
      <c r="C423" s="12"/>
      <c r="D423" s="24"/>
      <c r="E423" s="12"/>
      <c r="F423" s="19">
        <f>SUM(F417:F422)</f>
        <v>50570</v>
      </c>
    </row>
    <row r="424" spans="1:7" s="1" customFormat="1" x14ac:dyDescent="0.25">
      <c r="A424" s="4" t="s">
        <v>203</v>
      </c>
      <c r="B424" s="5"/>
      <c r="C424" s="5"/>
      <c r="D424" s="21"/>
      <c r="E424" s="5"/>
      <c r="F424" s="6"/>
      <c r="G424" s="41"/>
    </row>
    <row r="425" spans="1:7" s="1" customFormat="1" x14ac:dyDescent="0.25">
      <c r="A425" s="7" t="s">
        <v>42</v>
      </c>
      <c r="B425" s="1" t="s">
        <v>24</v>
      </c>
      <c r="C425" s="1" t="s">
        <v>8</v>
      </c>
      <c r="D425" s="22" t="s">
        <v>25</v>
      </c>
      <c r="E425" s="1" t="s">
        <v>170</v>
      </c>
      <c r="F425" s="8" t="s">
        <v>26</v>
      </c>
      <c r="G425" s="41"/>
    </row>
    <row r="426" spans="1:7" x14ac:dyDescent="0.25">
      <c r="A426" s="9" t="s">
        <v>43</v>
      </c>
      <c r="B426" t="s">
        <v>204</v>
      </c>
      <c r="C426" t="s">
        <v>125</v>
      </c>
      <c r="D426" s="23">
        <v>4.2</v>
      </c>
      <c r="E426" s="18">
        <v>1750</v>
      </c>
      <c r="F426" s="10">
        <f t="shared" ref="F426:F431" si="40">+D426*E426</f>
        <v>7350</v>
      </c>
    </row>
    <row r="427" spans="1:7" x14ac:dyDescent="0.25">
      <c r="A427" s="9" t="s">
        <v>43</v>
      </c>
      <c r="B427" t="s">
        <v>205</v>
      </c>
      <c r="C427" t="s">
        <v>125</v>
      </c>
      <c r="D427" s="23">
        <v>0.6</v>
      </c>
      <c r="E427" s="18">
        <v>2300</v>
      </c>
      <c r="F427" s="10">
        <f t="shared" si="40"/>
        <v>1380</v>
      </c>
    </row>
    <row r="428" spans="1:7" x14ac:dyDescent="0.25">
      <c r="A428" s="9" t="s">
        <v>43</v>
      </c>
      <c r="B428" t="s">
        <v>206</v>
      </c>
      <c r="C428" t="s">
        <v>31</v>
      </c>
      <c r="D428" s="23">
        <v>0.4</v>
      </c>
      <c r="E428" s="18">
        <v>3200</v>
      </c>
      <c r="F428" s="10">
        <f t="shared" si="40"/>
        <v>1280</v>
      </c>
    </row>
    <row r="429" spans="1:7" x14ac:dyDescent="0.25">
      <c r="A429" s="9" t="s">
        <v>45</v>
      </c>
      <c r="B429" t="s">
        <v>207</v>
      </c>
      <c r="C429" t="s">
        <v>29</v>
      </c>
      <c r="D429" s="23">
        <v>1</v>
      </c>
      <c r="E429" s="18">
        <v>1200</v>
      </c>
      <c r="F429" s="10">
        <f t="shared" si="40"/>
        <v>1200</v>
      </c>
    </row>
    <row r="430" spans="1:7" x14ac:dyDescent="0.25">
      <c r="A430" s="9" t="s">
        <v>46</v>
      </c>
      <c r="B430" t="s">
        <v>208</v>
      </c>
      <c r="C430" t="s">
        <v>34</v>
      </c>
      <c r="D430" s="23">
        <v>0.2</v>
      </c>
      <c r="E430" s="3">
        <f>IFERROR(VLOOKUP(B430,RECURSOS!$B$1:$D$18,2,FALSE),"")</f>
        <v>45000</v>
      </c>
      <c r="F430" s="10">
        <f t="shared" si="40"/>
        <v>9000</v>
      </c>
    </row>
    <row r="431" spans="1:7" x14ac:dyDescent="0.25">
      <c r="A431" s="9" t="s">
        <v>46</v>
      </c>
      <c r="B431" t="s">
        <v>57</v>
      </c>
      <c r="C431" t="s">
        <v>47</v>
      </c>
      <c r="D431" s="23">
        <f>IFERROR(VLOOKUP(B431,RECURSOS!$B$1:$D$18,2,FALSE),"")</f>
        <v>0.41</v>
      </c>
      <c r="E431" s="18">
        <v>3690</v>
      </c>
      <c r="F431" s="10">
        <f t="shared" si="40"/>
        <v>1512.8999999999999</v>
      </c>
    </row>
    <row r="432" spans="1:7" ht="15.75" thickBot="1" x14ac:dyDescent="0.3">
      <c r="A432" s="11"/>
      <c r="B432" s="12"/>
      <c r="C432" s="12"/>
      <c r="D432" s="24"/>
      <c r="E432" s="12"/>
      <c r="F432" s="19">
        <f>SUM(F426:F431)</f>
        <v>21722.9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5A52-BAA7-4EAB-8027-303F3BED34A1}">
  <dimension ref="A1:D38"/>
  <sheetViews>
    <sheetView workbookViewId="0">
      <selection activeCell="C3" sqref="C3"/>
    </sheetView>
  </sheetViews>
  <sheetFormatPr baseColWidth="10" defaultRowHeight="15" x14ac:dyDescent="0.25"/>
  <cols>
    <col min="1" max="1" width="19.28515625" bestFit="1" customWidth="1"/>
    <col min="2" max="2" width="33.42578125" bestFit="1" customWidth="1"/>
    <col min="3" max="3" width="10" bestFit="1" customWidth="1"/>
    <col min="4" max="4" width="9" bestFit="1" customWidth="1"/>
    <col min="7" max="7" width="14.7109375" bestFit="1" customWidth="1"/>
  </cols>
  <sheetData>
    <row r="1" spans="1:4" x14ac:dyDescent="0.25">
      <c r="A1" t="s">
        <v>78</v>
      </c>
      <c r="B1" s="17" t="s">
        <v>79</v>
      </c>
      <c r="C1" s="17" t="s">
        <v>81</v>
      </c>
      <c r="D1" s="17" t="s">
        <v>80</v>
      </c>
    </row>
    <row r="2" spans="1:4" x14ac:dyDescent="0.25">
      <c r="A2" t="s">
        <v>82</v>
      </c>
      <c r="B2" t="s">
        <v>40</v>
      </c>
      <c r="C2" s="3">
        <v>45000</v>
      </c>
      <c r="D2" t="s">
        <v>34</v>
      </c>
    </row>
    <row r="3" spans="1:4" x14ac:dyDescent="0.25">
      <c r="A3" t="s">
        <v>82</v>
      </c>
      <c r="B3" t="s">
        <v>48</v>
      </c>
      <c r="C3" s="3">
        <v>45000</v>
      </c>
      <c r="D3" t="s">
        <v>34</v>
      </c>
    </row>
    <row r="4" spans="1:4" x14ac:dyDescent="0.25">
      <c r="A4" t="s">
        <v>82</v>
      </c>
      <c r="B4" t="s">
        <v>139</v>
      </c>
      <c r="C4" s="3">
        <v>50000</v>
      </c>
      <c r="D4" t="s">
        <v>34</v>
      </c>
    </row>
    <row r="5" spans="1:4" x14ac:dyDescent="0.25">
      <c r="A5" t="s">
        <v>82</v>
      </c>
      <c r="B5" t="s">
        <v>49</v>
      </c>
      <c r="C5" s="3">
        <v>50000</v>
      </c>
      <c r="D5" t="s">
        <v>34</v>
      </c>
    </row>
    <row r="6" spans="1:4" x14ac:dyDescent="0.25">
      <c r="A6" t="s">
        <v>82</v>
      </c>
      <c r="B6" t="s">
        <v>335</v>
      </c>
      <c r="C6" s="3">
        <v>50000</v>
      </c>
      <c r="D6" t="s">
        <v>34</v>
      </c>
    </row>
    <row r="7" spans="1:4" x14ac:dyDescent="0.25">
      <c r="A7" t="s">
        <v>82</v>
      </c>
      <c r="B7" t="s">
        <v>128</v>
      </c>
      <c r="C7" s="3">
        <v>50000</v>
      </c>
      <c r="D7" t="s">
        <v>34</v>
      </c>
    </row>
    <row r="8" spans="1:4" x14ac:dyDescent="0.25">
      <c r="A8" t="s">
        <v>82</v>
      </c>
      <c r="B8" t="s">
        <v>208</v>
      </c>
      <c r="C8" s="3">
        <v>45000</v>
      </c>
      <c r="D8" t="s">
        <v>34</v>
      </c>
    </row>
    <row r="9" spans="1:4" x14ac:dyDescent="0.25">
      <c r="A9" t="s">
        <v>82</v>
      </c>
      <c r="B9" t="s">
        <v>324</v>
      </c>
      <c r="C9" s="3">
        <v>55000</v>
      </c>
      <c r="D9" t="s">
        <v>34</v>
      </c>
    </row>
    <row r="10" spans="1:4" x14ac:dyDescent="0.25">
      <c r="A10" t="s">
        <v>82</v>
      </c>
      <c r="B10" t="s">
        <v>355</v>
      </c>
      <c r="C10" s="3">
        <v>55000</v>
      </c>
      <c r="D10" t="s">
        <v>34</v>
      </c>
    </row>
    <row r="11" spans="1:4" x14ac:dyDescent="0.25">
      <c r="A11" t="s">
        <v>82</v>
      </c>
      <c r="B11" t="s">
        <v>197</v>
      </c>
      <c r="C11" s="3">
        <v>55000</v>
      </c>
      <c r="D11" t="s">
        <v>34</v>
      </c>
    </row>
    <row r="12" spans="1:4" x14ac:dyDescent="0.25">
      <c r="A12" t="s">
        <v>82</v>
      </c>
      <c r="B12" t="s">
        <v>235</v>
      </c>
      <c r="C12" s="3">
        <v>55000</v>
      </c>
      <c r="D12" t="s">
        <v>34</v>
      </c>
    </row>
    <row r="13" spans="1:4" x14ac:dyDescent="0.25">
      <c r="A13" t="s">
        <v>82</v>
      </c>
      <c r="B13" t="s">
        <v>65</v>
      </c>
      <c r="C13" s="3">
        <v>55000</v>
      </c>
      <c r="D13" t="s">
        <v>34</v>
      </c>
    </row>
    <row r="14" spans="1:4" x14ac:dyDescent="0.25">
      <c r="A14" t="s">
        <v>82</v>
      </c>
      <c r="B14" t="s">
        <v>50</v>
      </c>
      <c r="C14" s="3">
        <v>55000</v>
      </c>
      <c r="D14" t="s">
        <v>34</v>
      </c>
    </row>
    <row r="15" spans="1:4" x14ac:dyDescent="0.25">
      <c r="A15" t="s">
        <v>82</v>
      </c>
      <c r="B15" t="s">
        <v>390</v>
      </c>
      <c r="C15" s="3">
        <v>60000</v>
      </c>
      <c r="D15" t="s">
        <v>34</v>
      </c>
    </row>
    <row r="16" spans="1:4" x14ac:dyDescent="0.25">
      <c r="A16" t="s">
        <v>82</v>
      </c>
      <c r="B16" t="s">
        <v>400</v>
      </c>
      <c r="C16" s="3">
        <v>60000</v>
      </c>
      <c r="D16" t="s">
        <v>34</v>
      </c>
    </row>
    <row r="17" spans="1:4" x14ac:dyDescent="0.25">
      <c r="A17" t="s">
        <v>82</v>
      </c>
      <c r="B17" t="s">
        <v>227</v>
      </c>
      <c r="C17" s="3">
        <v>65000</v>
      </c>
      <c r="D17" t="s">
        <v>34</v>
      </c>
    </row>
    <row r="18" spans="1:4" x14ac:dyDescent="0.25">
      <c r="A18" t="s">
        <v>82</v>
      </c>
      <c r="B18" t="s">
        <v>57</v>
      </c>
      <c r="C18" s="16">
        <v>0.41</v>
      </c>
      <c r="D18" t="s">
        <v>47</v>
      </c>
    </row>
    <row r="19" spans="1:4" x14ac:dyDescent="0.25">
      <c r="A19" t="s">
        <v>43</v>
      </c>
      <c r="B19" t="s">
        <v>30</v>
      </c>
      <c r="C19" s="3">
        <v>7500</v>
      </c>
      <c r="D19" s="3" t="s">
        <v>31</v>
      </c>
    </row>
    <row r="20" spans="1:4" x14ac:dyDescent="0.25">
      <c r="A20" t="s">
        <v>43</v>
      </c>
      <c r="B20" t="s">
        <v>44</v>
      </c>
      <c r="C20" s="3">
        <v>1800</v>
      </c>
      <c r="D20" s="3" t="s">
        <v>32</v>
      </c>
    </row>
    <row r="21" spans="1:4" x14ac:dyDescent="0.25">
      <c r="A21" t="s">
        <v>43</v>
      </c>
      <c r="B21" t="s">
        <v>54</v>
      </c>
      <c r="C21" s="3">
        <v>6000</v>
      </c>
      <c r="D21" s="3" t="s">
        <v>32</v>
      </c>
    </row>
    <row r="22" spans="1:4" x14ac:dyDescent="0.25">
      <c r="A22" t="s">
        <v>43</v>
      </c>
      <c r="B22" t="s">
        <v>55</v>
      </c>
      <c r="C22" s="3">
        <v>12000</v>
      </c>
      <c r="D22" s="3" t="s">
        <v>31</v>
      </c>
    </row>
    <row r="23" spans="1:4" x14ac:dyDescent="0.25">
      <c r="A23" t="s">
        <v>43</v>
      </c>
      <c r="B23" t="s">
        <v>35</v>
      </c>
      <c r="C23" s="3">
        <v>7000</v>
      </c>
      <c r="D23" s="3" t="s">
        <v>31</v>
      </c>
    </row>
    <row r="24" spans="1:4" x14ac:dyDescent="0.25">
      <c r="A24" t="s">
        <v>43</v>
      </c>
      <c r="B24" t="s">
        <v>28</v>
      </c>
      <c r="C24" s="3">
        <v>80000</v>
      </c>
      <c r="D24" s="3" t="s">
        <v>29</v>
      </c>
    </row>
    <row r="25" spans="1:4" x14ac:dyDescent="0.25">
      <c r="A25" t="s">
        <v>43</v>
      </c>
      <c r="B25" t="s">
        <v>63</v>
      </c>
      <c r="C25" s="3">
        <v>60000</v>
      </c>
      <c r="D25" s="3" t="s">
        <v>29</v>
      </c>
    </row>
    <row r="26" spans="1:4" x14ac:dyDescent="0.25">
      <c r="A26" t="s">
        <v>43</v>
      </c>
      <c r="B26" t="s">
        <v>77</v>
      </c>
      <c r="C26" s="3">
        <v>5000</v>
      </c>
      <c r="D26" s="3" t="s">
        <v>72</v>
      </c>
    </row>
    <row r="27" spans="1:4" x14ac:dyDescent="0.25">
      <c r="A27" t="s">
        <v>43</v>
      </c>
      <c r="B27" t="s">
        <v>73</v>
      </c>
      <c r="C27" s="3">
        <v>25000</v>
      </c>
      <c r="D27" s="3" t="s">
        <v>72</v>
      </c>
    </row>
    <row r="28" spans="1:4" x14ac:dyDescent="0.25">
      <c r="A28" t="s">
        <v>43</v>
      </c>
      <c r="B28" t="s">
        <v>74</v>
      </c>
      <c r="C28" s="3">
        <v>20000</v>
      </c>
      <c r="D28" s="3" t="s">
        <v>75</v>
      </c>
    </row>
    <row r="29" spans="1:4" x14ac:dyDescent="0.25">
      <c r="A29" t="s">
        <v>43</v>
      </c>
      <c r="B29" t="s">
        <v>68</v>
      </c>
      <c r="C29" s="3">
        <v>40000</v>
      </c>
      <c r="D29" t="s">
        <v>29</v>
      </c>
    </row>
    <row r="30" spans="1:4" x14ac:dyDescent="0.25">
      <c r="A30" t="s">
        <v>43</v>
      </c>
      <c r="B30" t="s">
        <v>33</v>
      </c>
      <c r="C30" s="3">
        <v>20000</v>
      </c>
      <c r="D30" t="s">
        <v>29</v>
      </c>
    </row>
    <row r="31" spans="1:4" x14ac:dyDescent="0.25">
      <c r="A31" t="s">
        <v>45</v>
      </c>
      <c r="B31" t="s">
        <v>56</v>
      </c>
      <c r="C31" s="3">
        <v>10000</v>
      </c>
      <c r="D31" t="s">
        <v>29</v>
      </c>
    </row>
    <row r="32" spans="1:4" x14ac:dyDescent="0.25">
      <c r="A32" t="s">
        <v>45</v>
      </c>
      <c r="B32" t="s">
        <v>36</v>
      </c>
      <c r="C32" s="3">
        <v>350000</v>
      </c>
      <c r="D32" t="s">
        <v>37</v>
      </c>
    </row>
    <row r="33" spans="1:4" x14ac:dyDescent="0.25">
      <c r="A33" t="s">
        <v>45</v>
      </c>
      <c r="B33" t="s">
        <v>38</v>
      </c>
      <c r="C33" s="3">
        <v>120000</v>
      </c>
      <c r="D33" t="s">
        <v>37</v>
      </c>
    </row>
    <row r="34" spans="1:4" x14ac:dyDescent="0.25">
      <c r="A34" t="s">
        <v>45</v>
      </c>
      <c r="B34" t="s">
        <v>60</v>
      </c>
      <c r="C34" s="3">
        <v>80000</v>
      </c>
      <c r="D34" t="s">
        <v>39</v>
      </c>
    </row>
    <row r="35" spans="1:4" x14ac:dyDescent="0.25">
      <c r="A35" t="s">
        <v>45</v>
      </c>
      <c r="B35" t="s">
        <v>64</v>
      </c>
      <c r="C35" s="3">
        <v>150000</v>
      </c>
      <c r="D35" t="s">
        <v>29</v>
      </c>
    </row>
    <row r="36" spans="1:4" x14ac:dyDescent="0.25">
      <c r="A36" t="s">
        <v>45</v>
      </c>
      <c r="B36" t="s">
        <v>69</v>
      </c>
      <c r="C36" s="3">
        <v>30000</v>
      </c>
      <c r="D36" t="s">
        <v>29</v>
      </c>
    </row>
    <row r="37" spans="1:4" x14ac:dyDescent="0.25">
      <c r="A37" t="s">
        <v>45</v>
      </c>
      <c r="B37" t="s">
        <v>70</v>
      </c>
      <c r="C37" s="3">
        <v>15000</v>
      </c>
      <c r="D37" t="s">
        <v>29</v>
      </c>
    </row>
    <row r="38" spans="1:4" x14ac:dyDescent="0.25">
      <c r="A38" t="s">
        <v>45</v>
      </c>
      <c r="B38" t="s">
        <v>76</v>
      </c>
      <c r="C38" s="3">
        <v>10000</v>
      </c>
      <c r="D3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PPTO</vt:lpstr>
      <vt:lpstr>APU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Hurtado Chavez</dc:creator>
  <cp:lastModifiedBy>Ignacio Hurtado Chavez</cp:lastModifiedBy>
  <dcterms:created xsi:type="dcterms:W3CDTF">2025-07-04T20:01:46Z</dcterms:created>
  <dcterms:modified xsi:type="dcterms:W3CDTF">2025-07-15T16:01:04Z</dcterms:modified>
</cp:coreProperties>
</file>