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hool\Python\Python38\portfolio_project\datacamp\excel\"/>
    </mc:Choice>
  </mc:AlternateContent>
  <xr:revisionPtr revIDLastSave="0" documentId="8_{7A5C0023-27F0-4FF1-8342-A84FA384982E}" xr6:coauthVersionLast="46" xr6:coauthVersionMax="46" xr10:uidLastSave="{00000000-0000-0000-0000-000000000000}"/>
  <bookViews>
    <workbookView xWindow="17700" yWindow="0" windowWidth="20700" windowHeight="21000" firstSheet="9" activeTab="11" xr2:uid="{95BC8944-A929-44CA-971F-C08F5B152F63}"/>
  </bookViews>
  <sheets>
    <sheet name="First function - ROUND" sheetId="1" r:id="rId1"/>
    <sheet name="Function composition - SQRT" sheetId="3" r:id="rId2"/>
    <sheet name="Functions and ranges - MIN, MAX" sheetId="6" r:id="rId3"/>
    <sheet name="Selecting ranges - SUM,AVG,MED" sheetId="8" r:id="rId4"/>
    <sheet name="Multiple arguments - RANK" sheetId="11" r:id="rId5"/>
    <sheet name="Even more arguments - RANK" sheetId="13" r:id="rId6"/>
    <sheet name="String manipulation-LEFT, RIGHT" sheetId="15" r:id="rId7"/>
    <sheet name="String info - LEN, SEARCH" sheetId="16" r:id="rId8"/>
    <sheet name="Combining strings - CONCATENATE" sheetId="17" r:id="rId9"/>
    <sheet name="Date functions - WEEKDAY" sheetId="18" r:id="rId10"/>
    <sheet name="Comparing dates" sheetId="19" r:id="rId11"/>
    <sheet name="Combining functions" sheetId="20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20" l="1"/>
  <c r="F3" i="20"/>
  <c r="F4" i="20"/>
  <c r="F5" i="20"/>
  <c r="F6" i="20"/>
  <c r="F7" i="20"/>
  <c r="F2" i="20"/>
  <c r="D9" i="20"/>
  <c r="D8" i="20"/>
  <c r="E2" i="19"/>
  <c r="E3" i="19"/>
  <c r="F3" i="19"/>
  <c r="E4" i="19"/>
  <c r="F4" i="19"/>
  <c r="E5" i="19"/>
  <c r="F5" i="19"/>
  <c r="E6" i="19"/>
  <c r="F6" i="19"/>
  <c r="E7" i="19"/>
  <c r="F7" i="19"/>
  <c r="E8" i="19"/>
  <c r="F8" i="19"/>
  <c r="E9" i="19"/>
  <c r="F9" i="19"/>
  <c r="E10" i="19"/>
  <c r="F10" i="19"/>
  <c r="E11" i="19"/>
  <c r="F11" i="19"/>
  <c r="F2" i="19"/>
  <c r="E3" i="18"/>
  <c r="F3" i="18" s="1"/>
  <c r="E4" i="18"/>
  <c r="F4" i="18" s="1"/>
  <c r="E5" i="18"/>
  <c r="F5" i="18" s="1"/>
  <c r="E6" i="18"/>
  <c r="F6" i="18" s="1"/>
  <c r="G6" i="18"/>
  <c r="E7" i="18"/>
  <c r="F7" i="18" s="1"/>
  <c r="E8" i="18"/>
  <c r="F8" i="18" s="1"/>
  <c r="E9" i="18"/>
  <c r="F9" i="18" s="1"/>
  <c r="E10" i="18"/>
  <c r="F10" i="18" s="1"/>
  <c r="G10" i="18"/>
  <c r="E11" i="18"/>
  <c r="F11" i="18" s="1"/>
  <c r="G2" i="18"/>
  <c r="F2" i="18"/>
  <c r="E2" i="18"/>
  <c r="F3" i="17"/>
  <c r="G3" i="17"/>
  <c r="F4" i="17"/>
  <c r="G4" i="17"/>
  <c r="F5" i="17"/>
  <c r="G5" i="17"/>
  <c r="F6" i="17"/>
  <c r="G6" i="17"/>
  <c r="F7" i="17"/>
  <c r="G7" i="17"/>
  <c r="F8" i="17"/>
  <c r="G8" i="17"/>
  <c r="F9" i="17"/>
  <c r="G9" i="17"/>
  <c r="F10" i="17"/>
  <c r="G10" i="17"/>
  <c r="F11" i="17"/>
  <c r="G11" i="17"/>
  <c r="G2" i="17"/>
  <c r="F2" i="17"/>
  <c r="H3" i="16"/>
  <c r="H4" i="16"/>
  <c r="H5" i="16"/>
  <c r="H6" i="16"/>
  <c r="H7" i="16"/>
  <c r="H8" i="16"/>
  <c r="H9" i="16"/>
  <c r="H10" i="16"/>
  <c r="H11" i="16"/>
  <c r="G3" i="16"/>
  <c r="G4" i="16"/>
  <c r="G5" i="16"/>
  <c r="G6" i="16"/>
  <c r="G7" i="16"/>
  <c r="G8" i="16"/>
  <c r="G9" i="16"/>
  <c r="G10" i="16"/>
  <c r="G11" i="16"/>
  <c r="E3" i="16"/>
  <c r="E4" i="16"/>
  <c r="E5" i="16"/>
  <c r="E6" i="16"/>
  <c r="E7" i="16"/>
  <c r="E8" i="16"/>
  <c r="E9" i="16"/>
  <c r="E10" i="16"/>
  <c r="E11" i="16"/>
  <c r="H2" i="16"/>
  <c r="G2" i="16"/>
  <c r="F2" i="16" a="1"/>
  <c r="F2" i="16" s="1"/>
  <c r="E2" i="16"/>
  <c r="E3" i="15"/>
  <c r="F3" i="15"/>
  <c r="E4" i="15"/>
  <c r="F4" i="15"/>
  <c r="E5" i="15"/>
  <c r="F5" i="15"/>
  <c r="E6" i="15"/>
  <c r="F6" i="15"/>
  <c r="E7" i="15"/>
  <c r="F7" i="15"/>
  <c r="E8" i="15"/>
  <c r="F8" i="15"/>
  <c r="E9" i="15"/>
  <c r="F9" i="15"/>
  <c r="E10" i="15"/>
  <c r="F10" i="15"/>
  <c r="E11" i="15"/>
  <c r="F11" i="15"/>
  <c r="F2" i="15"/>
  <c r="E2" i="15"/>
  <c r="C3" i="13"/>
  <c r="C4" i="13"/>
  <c r="C5" i="13"/>
  <c r="C6" i="13"/>
  <c r="C7" i="13"/>
  <c r="C8" i="13"/>
  <c r="C9" i="13"/>
  <c r="C10" i="13"/>
  <c r="C11" i="13"/>
  <c r="C12" i="13"/>
  <c r="C13" i="13"/>
  <c r="C2" i="13"/>
  <c r="D3" i="13"/>
  <c r="D4" i="13"/>
  <c r="D5" i="13"/>
  <c r="D6" i="13"/>
  <c r="D7" i="13"/>
  <c r="D8" i="13"/>
  <c r="D9" i="13"/>
  <c r="D10" i="13"/>
  <c r="D11" i="13"/>
  <c r="D12" i="13"/>
  <c r="D13" i="13"/>
  <c r="D2" i="13"/>
  <c r="C3" i="11"/>
  <c r="C4" i="11"/>
  <c r="C5" i="11"/>
  <c r="C6" i="11"/>
  <c r="C7" i="11"/>
  <c r="C8" i="11"/>
  <c r="C9" i="11"/>
  <c r="C10" i="11"/>
  <c r="C11" i="11"/>
  <c r="C12" i="11"/>
  <c r="C13" i="11"/>
  <c r="C2" i="11"/>
  <c r="B19" i="8"/>
  <c r="B18" i="8"/>
  <c r="B17" i="8"/>
  <c r="B16" i="6"/>
  <c r="B15" i="6"/>
  <c r="C3" i="3"/>
  <c r="D3" i="3" s="1"/>
  <c r="E3" i="3"/>
  <c r="C4" i="3"/>
  <c r="D4" i="3" s="1"/>
  <c r="E4" i="3"/>
  <c r="C5" i="3"/>
  <c r="D5" i="3" s="1"/>
  <c r="E5" i="3"/>
  <c r="C6" i="3"/>
  <c r="D6" i="3"/>
  <c r="E6" i="3"/>
  <c r="C7" i="3"/>
  <c r="D7" i="3"/>
  <c r="E7" i="3"/>
  <c r="C8" i="3"/>
  <c r="D8" i="3"/>
  <c r="E8" i="3"/>
  <c r="C9" i="3"/>
  <c r="D9" i="3"/>
  <c r="E9" i="3"/>
  <c r="C10" i="3"/>
  <c r="D10" i="3"/>
  <c r="E10" i="3"/>
  <c r="C11" i="3"/>
  <c r="D11" i="3"/>
  <c r="E11" i="3"/>
  <c r="C12" i="3"/>
  <c r="D12" i="3"/>
  <c r="E12" i="3"/>
  <c r="C13" i="3"/>
  <c r="D13" i="3"/>
  <c r="E13" i="3"/>
  <c r="E2" i="3"/>
  <c r="D2" i="3"/>
  <c r="C2" i="3"/>
  <c r="C3" i="1"/>
  <c r="C4" i="1"/>
  <c r="C5" i="1"/>
  <c r="C6" i="1"/>
  <c r="C7" i="1"/>
  <c r="C8" i="1"/>
  <c r="C9" i="1"/>
  <c r="C10" i="1"/>
  <c r="C11" i="1"/>
  <c r="C12" i="1"/>
  <c r="C13" i="1"/>
  <c r="C2" i="1"/>
  <c r="G9" i="18" l="1"/>
  <c r="G5" i="18"/>
  <c r="G8" i="18"/>
  <c r="G4" i="18"/>
  <c r="G11" i="18"/>
  <c r="G7" i="18"/>
  <c r="G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<sst xmlns="http://schemas.openxmlformats.org/spreadsheetml/2006/main" count="273" uniqueCount="76">
  <si>
    <t>Month</t>
  </si>
  <si>
    <t>Amount</t>
  </si>
  <si>
    <t>Rounded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</si>
  <si>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</si>
  <si>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</si>
  <si>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</si>
  <si>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</si>
  <si>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</si>
  <si>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</si>
  <si>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</si>
  <si>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</si>
  <si>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</si>
  <si>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</si>
  <si>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</si>
  <si>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</si>
  <si>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Sqrt</t>
  </si>
  <si>
    <t>Sqrt Rounded</t>
  </si>
  <si>
    <t>Min</t>
  </si>
  <si>
    <t>Max</t>
  </si>
  <si>
    <t>Sum</t>
  </si>
  <si>
    <t>Average</t>
  </si>
  <si>
    <t>Median</t>
  </si>
  <si>
    <t>Rank</t>
  </si>
  <si>
    <t>Worst 2</t>
  </si>
  <si>
    <t>Title</t>
  </si>
  <si>
    <t>Release Date</t>
  </si>
  <si>
    <t>Director</t>
  </si>
  <si>
    <t>Gross</t>
  </si>
  <si>
    <t>Movie ID 1</t>
  </si>
  <si>
    <t>Movie ID 2</t>
  </si>
  <si>
    <t>Star Wars: The Last Jedi</t>
  </si>
  <si>
    <t>Rian Johnson</t>
  </si>
  <si>
    <t>Beauty and the Beast (2017)</t>
  </si>
  <si>
    <t>Bill Condon</t>
  </si>
  <si>
    <t>Wonder Woman</t>
  </si>
  <si>
    <t>Patty Jenkins</t>
  </si>
  <si>
    <t>Guardians of the Galaxy Vol. 2</t>
  </si>
  <si>
    <t>James Gunn</t>
  </si>
  <si>
    <t>Spider-Man: Homecoming</t>
  </si>
  <si>
    <t>Jon Watts</t>
  </si>
  <si>
    <t>It</t>
  </si>
  <si>
    <t>Andy Muschietti</t>
  </si>
  <si>
    <t>Jumanji: Welcome to the Jungle</t>
  </si>
  <si>
    <t>Jake Kasdan</t>
  </si>
  <si>
    <t>Thor: Ragnarok</t>
  </si>
  <si>
    <t>Taika Waititi</t>
  </si>
  <si>
    <t>Despicable Me 3</t>
  </si>
  <si>
    <t>Kyla Balda</t>
  </si>
  <si>
    <t>Justice League</t>
  </si>
  <si>
    <t>Zack Snyder</t>
  </si>
  <si>
    <t>Length</t>
  </si>
  <si>
    <t>Space</t>
  </si>
  <si>
    <t>Length surname</t>
  </si>
  <si>
    <t>Surname</t>
  </si>
  <si>
    <t>First char</t>
  </si>
  <si>
    <t>Short</t>
  </si>
  <si>
    <t>Johnson</t>
  </si>
  <si>
    <t>Condon</t>
  </si>
  <si>
    <t>Jenkins</t>
  </si>
  <si>
    <t>Gunn</t>
  </si>
  <si>
    <t>Watts</t>
  </si>
  <si>
    <t>Muschietti</t>
  </si>
  <si>
    <t>Kasdan</t>
  </si>
  <si>
    <t>Waititi</t>
  </si>
  <si>
    <t>Balda</t>
  </si>
  <si>
    <t>Snyder</t>
  </si>
  <si>
    <t>Day of week</t>
  </si>
  <si>
    <t>Is Wednesday</t>
  </si>
  <si>
    <t>Is Friday</t>
  </si>
  <si>
    <t>Days ago</t>
  </si>
  <si>
    <t>Months ago</t>
  </si>
  <si>
    <t>Closing date</t>
  </si>
  <si>
    <t>Days</t>
  </si>
  <si>
    <t>Total Gross</t>
  </si>
  <si>
    <t>Total days</t>
  </si>
  <si>
    <t>Gross of movie /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</si>
</sst>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ECCE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8" fontId="2" fillId="0" borderId="1" xfId="0" applyNumberFormat="1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8" fontId="2" fillId="2" borderId="1" xfId="0" applyNumberFormat="1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14" fontId="0" fillId="0" borderId="0" xfId="0" applyNumberFormat="1"/>
    <xf numFmtId="6" fontId="0" fillId="0" borderId="0" xfId="0" applyNumberFormat="1"/>
    <xf numFmtId="6" fontId="2" fillId="2" borderId="1" xfId="0" applyNumberFormat="1" applyFont="1" applyFill="1" applyBorder="1" applyAlignment="1">
      <alignment wrapText="1"/>
    </xf>
    <xf numFmtId="0" fontId="2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6E995-AD81-4643-9C72-3D6AEBA255BE}">
  <dimension ref="A1:C17"/>
  <sheetViews>
    <sheetView workbookViewId="0">
      <selection sqref="A1:C13"/>
    </sheetView>
  </sheetViews>
  <sheetFormatPr defaultRowHeight="14.5" x14ac:dyDescent="0.35"/>
  <cols>
    <col min="1" max="1" width="10.90625" customWidth="1"/>
    <col min="2" max="3" width="10.453125" bestFit="1" customWidth="1"/>
  </cols>
  <sheetData>
    <row r="1" spans="1:3" ht="15" thickBot="1" x14ac:dyDescent="0.4">
      <c r="A1" s="1" t="s">
        <v>0</v>
      </c>
      <c r="B1" s="1" t="s">
        <v>1</v>
      </c>
      <c r="C1" s="1" t="s">
        <v>2</v>
      </c>
    </row>
    <row r="2" spans="1:3" ht="15" thickBot="1" x14ac:dyDescent="0.4">
      <c r="A2" s="1" t="s">
        <v>3</v>
      </c>
      <c r="B2" s="2">
        <v>9774.6299999999992</v>
      </c>
      <c r="C2" s="5">
        <f>ROUND(B2,0)</f>
        <v>9775</v>
      </c>
    </row>
    <row r="3" spans="1:3" ht="15" thickBot="1" x14ac:dyDescent="0.4">
      <c r="A3" s="1" t="s">
        <v>4</v>
      </c>
      <c r="B3" s="2">
        <v>11550.7</v>
      </c>
      <c r="C3" s="5">
        <f t="shared" ref="C3:C13" si="0">ROUND(B3,0)</f>
        <v>11551</v>
      </c>
    </row>
    <row r="4" spans="1:3" ht="15" thickBot="1" x14ac:dyDescent="0.4">
      <c r="A4" s="1" t="s">
        <v>5</v>
      </c>
      <c r="B4" s="2">
        <v>12999.45</v>
      </c>
      <c r="C4" s="5">
        <f t="shared" si="0"/>
        <v>12999</v>
      </c>
    </row>
    <row r="5" spans="1:3" ht="15" thickBot="1" x14ac:dyDescent="0.4">
      <c r="A5" s="1" t="s">
        <v>6</v>
      </c>
      <c r="B5" s="2">
        <v>14375.28</v>
      </c>
      <c r="C5" s="5">
        <f t="shared" si="0"/>
        <v>14375</v>
      </c>
    </row>
    <row r="6" spans="1:3" ht="15" thickBot="1" x14ac:dyDescent="0.4">
      <c r="A6" s="1" t="s">
        <v>7</v>
      </c>
      <c r="B6" s="2">
        <v>9799.44</v>
      </c>
      <c r="C6" s="5">
        <f t="shared" si="0"/>
        <v>9799</v>
      </c>
    </row>
    <row r="7" spans="1:3" ht="15" thickBot="1" x14ac:dyDescent="0.4">
      <c r="A7" s="1" t="s">
        <v>8</v>
      </c>
      <c r="B7" s="2">
        <v>15746.5</v>
      </c>
      <c r="C7" s="5">
        <f t="shared" si="0"/>
        <v>15747</v>
      </c>
    </row>
    <row r="8" spans="1:3" ht="15" thickBot="1" x14ac:dyDescent="0.4">
      <c r="A8" s="1" t="s">
        <v>9</v>
      </c>
      <c r="B8" s="2">
        <v>16110.94</v>
      </c>
      <c r="C8" s="5">
        <f t="shared" si="0"/>
        <v>16111</v>
      </c>
    </row>
    <row r="9" spans="1:3" ht="15" thickBot="1" x14ac:dyDescent="0.4">
      <c r="A9" s="1" t="s">
        <v>10</v>
      </c>
      <c r="B9" s="2">
        <v>16440.009999999998</v>
      </c>
      <c r="C9" s="5">
        <f t="shared" si="0"/>
        <v>16440</v>
      </c>
    </row>
    <row r="10" spans="1:3" ht="15" thickBot="1" x14ac:dyDescent="0.4">
      <c r="A10" s="1" t="s">
        <v>11</v>
      </c>
      <c r="B10" s="2">
        <v>10823.6</v>
      </c>
      <c r="C10" s="5">
        <f t="shared" si="0"/>
        <v>10824</v>
      </c>
    </row>
    <row r="11" spans="1:3" ht="15" thickBot="1" x14ac:dyDescent="0.4">
      <c r="A11" s="1" t="s">
        <v>12</v>
      </c>
      <c r="B11" s="2">
        <v>7282.55</v>
      </c>
      <c r="C11" s="5">
        <f t="shared" si="0"/>
        <v>7283</v>
      </c>
    </row>
    <row r="12" spans="1:3" ht="15" thickBot="1" x14ac:dyDescent="0.4">
      <c r="A12" s="1" t="s">
        <v>13</v>
      </c>
      <c r="B12" s="2">
        <v>10844.95</v>
      </c>
      <c r="C12" s="5">
        <f t="shared" si="0"/>
        <v>10845</v>
      </c>
    </row>
    <row r="13" spans="1:3" ht="15" thickBot="1" x14ac:dyDescent="0.4">
      <c r="A13" s="1" t="s">
        <v>14</v>
      </c>
      <c r="B13" s="2">
        <v>23924.93</v>
      </c>
      <c r="C13" s="5">
        <f t="shared" si="0"/>
        <v>23925</v>
      </c>
    </row>
    <row r="17" spans="1:1" x14ac:dyDescent="0.35">
      <c r="A1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614EB-5DFE-45CD-8B49-AF00DED9ABF2}">
  <dimension ref="A1:E13"/>
  <sheetViews>
    <sheetView workbookViewId="0">
      <selection activeCell="E18" sqref="E18"/>
    </sheetView>
  </sheetViews>
  <sheetFormatPr defaultRowHeight="14.5" x14ac:dyDescent="0.35"/>
  <cols>
    <col min="1" max="1" width="10.26953125" customWidth="1"/>
    <col min="2" max="2" width="10.453125" bestFit="1" customWidth="1"/>
    <col min="3" max="3" width="11.36328125" bestFit="1" customWidth="1"/>
  </cols>
  <sheetData>
    <row r="1" spans="1:5" ht="27" thickBot="1" x14ac:dyDescent="0.4">
      <c r="A1" s="1" t="s">
        <v>0</v>
      </c>
      <c r="B1" s="1" t="s">
        <v>1</v>
      </c>
      <c r="C1" s="1" t="s">
        <v>15</v>
      </c>
      <c r="D1" s="1" t="s">
        <v>2</v>
      </c>
      <c r="E1" s="1" t="s">
        <v>16</v>
      </c>
    </row>
    <row r="2" spans="1:5" ht="15" thickBot="1" x14ac:dyDescent="0.4">
      <c r="A2" s="1" t="s">
        <v>3</v>
      </c>
      <c r="B2" s="2">
        <v>9774.6299999999992</v>
      </c>
      <c r="C2" s="3">
        <f>SQRT(B2)</f>
        <v>98.866728478290412</v>
      </c>
      <c r="D2" s="3">
        <f>ROUND(C2,0)</f>
        <v>99</v>
      </c>
      <c r="E2" s="3">
        <f>ROUND(SQRT(B2),0)</f>
        <v>99</v>
      </c>
    </row>
    <row r="3" spans="1:5" ht="15" thickBot="1" x14ac:dyDescent="0.4">
      <c r="A3" s="1" t="s">
        <v>4</v>
      </c>
      <c r="B3" s="2">
        <v>11550.7</v>
      </c>
      <c r="C3" s="3">
        <f t="shared" ref="C3:C13" si="0">SQRT(B3)</f>
        <v>107.47418294641741</v>
      </c>
      <c r="D3" s="3">
        <f t="shared" ref="D3:D13" si="1">ROUND(C3,0)</f>
        <v>107</v>
      </c>
      <c r="E3" s="3">
        <f t="shared" ref="E3:E13" si="2">ROUND(SQRT(B3),0)</f>
        <v>107</v>
      </c>
    </row>
    <row r="4" spans="1:5" ht="15" thickBot="1" x14ac:dyDescent="0.4">
      <c r="A4" s="1" t="s">
        <v>5</v>
      </c>
      <c r="B4" s="2">
        <v>12999.45</v>
      </c>
      <c r="C4" s="3">
        <f t="shared" si="0"/>
        <v>114.01513057484958</v>
      </c>
      <c r="D4" s="3">
        <f t="shared" si="1"/>
        <v>114</v>
      </c>
      <c r="E4" s="3">
        <f t="shared" si="2"/>
        <v>114</v>
      </c>
    </row>
    <row r="5" spans="1:5" ht="15" thickBot="1" x14ac:dyDescent="0.4">
      <c r="A5" s="1" t="s">
        <v>6</v>
      </c>
      <c r="B5" s="2">
        <v>14375.28</v>
      </c>
      <c r="C5" s="3">
        <f t="shared" si="0"/>
        <v>119.89695575785066</v>
      </c>
      <c r="D5" s="3">
        <f t="shared" si="1"/>
        <v>120</v>
      </c>
      <c r="E5" s="3">
        <f t="shared" si="2"/>
        <v>120</v>
      </c>
    </row>
    <row r="6" spans="1:5" ht="15" thickBot="1" x14ac:dyDescent="0.4">
      <c r="A6" s="1" t="s">
        <v>7</v>
      </c>
      <c r="B6" s="2">
        <v>9799.44</v>
      </c>
      <c r="C6" s="3">
        <f t="shared" si="0"/>
        <v>98.992120898584659</v>
      </c>
      <c r="D6" s="3">
        <f t="shared" si="1"/>
        <v>99</v>
      </c>
      <c r="E6" s="3">
        <f t="shared" si="2"/>
        <v>99</v>
      </c>
    </row>
    <row r="7" spans="1:5" ht="15" thickBot="1" x14ac:dyDescent="0.4">
      <c r="A7" s="1" t="s">
        <v>8</v>
      </c>
      <c r="B7" s="2">
        <v>15746.5</v>
      </c>
      <c r="C7" s="3">
        <f t="shared" si="0"/>
        <v>125.48505887156446</v>
      </c>
      <c r="D7" s="3">
        <f t="shared" si="1"/>
        <v>125</v>
      </c>
      <c r="E7" s="3">
        <f t="shared" si="2"/>
        <v>125</v>
      </c>
    </row>
    <row r="8" spans="1:5" ht="15" thickBot="1" x14ac:dyDescent="0.4">
      <c r="A8" s="1" t="s">
        <v>9</v>
      </c>
      <c r="B8" s="2">
        <v>16110.94</v>
      </c>
      <c r="C8" s="3">
        <f t="shared" si="0"/>
        <v>126.92887772292009</v>
      </c>
      <c r="D8" s="3">
        <f t="shared" si="1"/>
        <v>127</v>
      </c>
      <c r="E8" s="3">
        <f t="shared" si="2"/>
        <v>127</v>
      </c>
    </row>
    <row r="9" spans="1:5" ht="15" thickBot="1" x14ac:dyDescent="0.4">
      <c r="A9" s="1" t="s">
        <v>10</v>
      </c>
      <c r="B9" s="2">
        <v>16440.009999999998</v>
      </c>
      <c r="C9" s="3">
        <f t="shared" si="0"/>
        <v>128.21860239450436</v>
      </c>
      <c r="D9" s="3">
        <f t="shared" si="1"/>
        <v>128</v>
      </c>
      <c r="E9" s="3">
        <f t="shared" si="2"/>
        <v>128</v>
      </c>
    </row>
    <row r="10" spans="1:5" ht="15" thickBot="1" x14ac:dyDescent="0.4">
      <c r="A10" s="1" t="s">
        <v>11</v>
      </c>
      <c r="B10" s="2">
        <v>10823.6</v>
      </c>
      <c r="C10" s="3">
        <f t="shared" si="0"/>
        <v>104.0365320452388</v>
      </c>
      <c r="D10" s="3">
        <f t="shared" si="1"/>
        <v>104</v>
      </c>
      <c r="E10" s="3">
        <f t="shared" si="2"/>
        <v>104</v>
      </c>
    </row>
    <row r="11" spans="1:5" ht="15" thickBot="1" x14ac:dyDescent="0.4">
      <c r="A11" s="1" t="s">
        <v>12</v>
      </c>
      <c r="B11" s="2">
        <v>7282.55</v>
      </c>
      <c r="C11" s="3">
        <f t="shared" si="0"/>
        <v>85.337857952962466</v>
      </c>
      <c r="D11" s="3">
        <f t="shared" si="1"/>
        <v>85</v>
      </c>
      <c r="E11" s="3">
        <f t="shared" si="2"/>
        <v>85</v>
      </c>
    </row>
    <row r="12" spans="1:5" ht="15" thickBot="1" x14ac:dyDescent="0.4">
      <c r="A12" s="1" t="s">
        <v>13</v>
      </c>
      <c r="B12" s="2">
        <v>10844.95</v>
      </c>
      <c r="C12" s="3">
        <f t="shared" si="0"/>
        <v>104.13908968298119</v>
      </c>
      <c r="D12" s="3">
        <f t="shared" si="1"/>
        <v>104</v>
      </c>
      <c r="E12" s="3">
        <f t="shared" si="2"/>
        <v>104</v>
      </c>
    </row>
    <row r="13" spans="1:5" ht="15" thickBot="1" x14ac:dyDescent="0.4">
      <c r="A13" s="1" t="s">
        <v>14</v>
      </c>
      <c r="B13" s="2">
        <v>23924.93</v>
      </c>
      <c r="C13" s="3">
        <f t="shared" si="0"/>
        <v>154.67685670455035</v>
      </c>
      <c r="D13" s="3">
        <f t="shared" si="1"/>
        <v>155</v>
      </c>
      <c r="E13" s="3">
        <f t="shared" si="2"/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A9B7D-415C-43BC-B80B-138F77EE960F}">
  <dimension ref="A1:B16"/>
  <sheetViews>
    <sheetView workbookViewId="0">
      <selection activeCell="D12" sqref="D12:D13"/>
    </sheetView>
  </sheetViews>
  <sheetFormatPr defaultRowHeight="14.5" x14ac:dyDescent="0.35"/>
  <cols>
    <col min="1" max="1" width="11.7265625" customWidth="1"/>
    <col min="2" max="2" width="10.453125" bestFit="1" customWidth="1"/>
  </cols>
  <sheetData>
    <row r="1" spans="1:2" ht="15" thickBot="1" x14ac:dyDescent="0.4">
      <c r="A1" s="1" t="s">
        <v>0</v>
      </c>
      <c r="B1" s="1" t="s">
        <v>1</v>
      </c>
    </row>
    <row r="2" spans="1:2" ht="15" thickBot="1" x14ac:dyDescent="0.4">
      <c r="A2" s="1" t="s">
        <v>3</v>
      </c>
      <c r="B2" s="2">
        <v>9774.6299999999992</v>
      </c>
    </row>
    <row r="3" spans="1:2" ht="15" thickBot="1" x14ac:dyDescent="0.4">
      <c r="A3" s="1" t="s">
        <v>4</v>
      </c>
      <c r="B3" s="2">
        <v>11550.7</v>
      </c>
    </row>
    <row r="4" spans="1:2" ht="15" thickBot="1" x14ac:dyDescent="0.4">
      <c r="A4" s="1" t="s">
        <v>5</v>
      </c>
      <c r="B4" s="2">
        <v>12999.45</v>
      </c>
    </row>
    <row r="5" spans="1:2" ht="15" thickBot="1" x14ac:dyDescent="0.4">
      <c r="A5" s="1" t="s">
        <v>6</v>
      </c>
      <c r="B5" s="2">
        <v>14375.28</v>
      </c>
    </row>
    <row r="6" spans="1:2" ht="15" thickBot="1" x14ac:dyDescent="0.4">
      <c r="A6" s="1" t="s">
        <v>7</v>
      </c>
      <c r="B6" s="2">
        <v>9799.44</v>
      </c>
    </row>
    <row r="7" spans="1:2" ht="15" thickBot="1" x14ac:dyDescent="0.4">
      <c r="A7" s="1" t="s">
        <v>8</v>
      </c>
      <c r="B7" s="2">
        <v>15746.5</v>
      </c>
    </row>
    <row r="8" spans="1:2" ht="15" thickBot="1" x14ac:dyDescent="0.4">
      <c r="A8" s="1" t="s">
        <v>9</v>
      </c>
      <c r="B8" s="2">
        <v>16110.94</v>
      </c>
    </row>
    <row r="9" spans="1:2" ht="15" thickBot="1" x14ac:dyDescent="0.4">
      <c r="A9" s="1" t="s">
        <v>10</v>
      </c>
      <c r="B9" s="2">
        <v>16440.009999999998</v>
      </c>
    </row>
    <row r="10" spans="1:2" ht="15" thickBot="1" x14ac:dyDescent="0.4">
      <c r="A10" s="1" t="s">
        <v>11</v>
      </c>
      <c r="B10" s="2">
        <v>10823.6</v>
      </c>
    </row>
    <row r="11" spans="1:2" ht="15" thickBot="1" x14ac:dyDescent="0.4">
      <c r="A11" s="1" t="s">
        <v>12</v>
      </c>
      <c r="B11" s="2">
        <v>7282.55</v>
      </c>
    </row>
    <row r="12" spans="1:2" ht="15" thickBot="1" x14ac:dyDescent="0.4">
      <c r="A12" s="1" t="s">
        <v>13</v>
      </c>
      <c r="B12" s="2">
        <v>10844.95</v>
      </c>
    </row>
    <row r="13" spans="1:2" ht="15" thickBot="1" x14ac:dyDescent="0.4">
      <c r="A13" s="1" t="s">
        <v>14</v>
      </c>
      <c r="B13" s="2">
        <v>23924.93</v>
      </c>
    </row>
    <row r="14" spans="1:2" ht="15" thickBot="1" x14ac:dyDescent="0.4">
      <c r="A14" s="6"/>
      <c r="B14" s="6"/>
    </row>
    <row r="15" spans="1:2" ht="15" thickBot="1" x14ac:dyDescent="0.4">
      <c r="A15" s="1" t="s">
        <v>17</v>
      </c>
      <c r="B15" s="5">
        <f>MIN(B2:B13)</f>
        <v>7282.55</v>
      </c>
    </row>
    <row r="16" spans="1:2" ht="15" thickBot="1" x14ac:dyDescent="0.4">
      <c r="A16" s="1" t="s">
        <v>18</v>
      </c>
      <c r="B16" s="5">
        <f>MAX(B2:B13)</f>
        <v>23924.93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9B65A-820F-4EDD-9183-AA08BB060161}">
  <dimension ref="A1:B19"/>
  <sheetViews>
    <sheetView workbookViewId="0">
      <selection activeCell="D12" sqref="D12"/>
    </sheetView>
  </sheetViews>
  <sheetFormatPr defaultRowHeight="14.5" x14ac:dyDescent="0.35"/>
  <cols>
    <col min="1" max="1" width="10.36328125" customWidth="1"/>
    <col min="2" max="2" width="11.453125" bestFit="1" customWidth="1"/>
  </cols>
  <sheetData>
    <row r="1" spans="1:2" ht="15" thickBot="1" x14ac:dyDescent="0.4">
      <c r="A1" s="1" t="s">
        <v>0</v>
      </c>
      <c r="B1" s="1" t="s">
        <v>1</v>
      </c>
    </row>
    <row r="2" spans="1:2" ht="15" thickBot="1" x14ac:dyDescent="0.4">
      <c r="A2" s="1" t="s">
        <v>3</v>
      </c>
      <c r="B2" s="2">
        <v>9774.6299999999992</v>
      </c>
    </row>
    <row r="3" spans="1:2" ht="15" thickBot="1" x14ac:dyDescent="0.4">
      <c r="A3" s="1" t="s">
        <v>4</v>
      </c>
      <c r="B3" s="2">
        <v>11550.7</v>
      </c>
    </row>
    <row r="4" spans="1:2" ht="15" thickBot="1" x14ac:dyDescent="0.4">
      <c r="A4" s="1" t="s">
        <v>5</v>
      </c>
      <c r="B4" s="2">
        <v>12999.45</v>
      </c>
    </row>
    <row r="5" spans="1:2" ht="15" thickBot="1" x14ac:dyDescent="0.4">
      <c r="A5" s="1" t="s">
        <v>6</v>
      </c>
      <c r="B5" s="2">
        <v>14375.28</v>
      </c>
    </row>
    <row r="6" spans="1:2" ht="15" thickBot="1" x14ac:dyDescent="0.4">
      <c r="A6" s="1" t="s">
        <v>7</v>
      </c>
      <c r="B6" s="2">
        <v>9799.44</v>
      </c>
    </row>
    <row r="7" spans="1:2" ht="15" thickBot="1" x14ac:dyDescent="0.4">
      <c r="A7" s="1" t="s">
        <v>8</v>
      </c>
      <c r="B7" s="2">
        <v>15746.5</v>
      </c>
    </row>
    <row r="8" spans="1:2" ht="15" thickBot="1" x14ac:dyDescent="0.4">
      <c r="A8" s="1" t="s">
        <v>9</v>
      </c>
      <c r="B8" s="2">
        <v>16110.94</v>
      </c>
    </row>
    <row r="9" spans="1:2" ht="15" thickBot="1" x14ac:dyDescent="0.4">
      <c r="A9" s="1" t="s">
        <v>10</v>
      </c>
      <c r="B9" s="2">
        <v>16440.009999999998</v>
      </c>
    </row>
    <row r="10" spans="1:2" ht="15" thickBot="1" x14ac:dyDescent="0.4">
      <c r="A10" s="1" t="s">
        <v>11</v>
      </c>
      <c r="B10" s="2">
        <v>10823.6</v>
      </c>
    </row>
    <row r="11" spans="1:2" ht="15" thickBot="1" x14ac:dyDescent="0.4">
      <c r="A11" s="1" t="s">
        <v>12</v>
      </c>
      <c r="B11" s="2">
        <v>7282.55</v>
      </c>
    </row>
    <row r="12" spans="1:2" ht="15" thickBot="1" x14ac:dyDescent="0.4">
      <c r="A12" s="1" t="s">
        <v>13</v>
      </c>
      <c r="B12" s="2">
        <v>10844.95</v>
      </c>
    </row>
    <row r="13" spans="1:2" ht="15" thickBot="1" x14ac:dyDescent="0.4">
      <c r="A13" s="1" t="s">
        <v>14</v>
      </c>
      <c r="B13" s="2">
        <v>23924.93</v>
      </c>
    </row>
    <row r="14" spans="1:2" ht="15" thickBot="1" x14ac:dyDescent="0.4">
      <c r="A14" s="6"/>
      <c r="B14" s="6"/>
    </row>
    <row r="15" spans="1:2" ht="15" thickBot="1" x14ac:dyDescent="0.4">
      <c r="A15" s="1" t="s">
        <v>17</v>
      </c>
      <c r="B15" s="2">
        <v>7282.55</v>
      </c>
    </row>
    <row r="16" spans="1:2" ht="15" thickBot="1" x14ac:dyDescent="0.4">
      <c r="A16" s="1" t="s">
        <v>18</v>
      </c>
      <c r="B16" s="2">
        <v>23924.93</v>
      </c>
    </row>
    <row r="17" spans="1:2" ht="15" thickBot="1" x14ac:dyDescent="0.4">
      <c r="A17" s="1" t="s">
        <v>19</v>
      </c>
      <c r="B17" s="5">
        <f>SUM(B2:B13)</f>
        <v>159672.98000000001</v>
      </c>
    </row>
    <row r="18" spans="1:2" ht="15" thickBot="1" x14ac:dyDescent="0.4">
      <c r="A18" s="1" t="s">
        <v>20</v>
      </c>
      <c r="B18" s="5">
        <f>AVERAGE(B2:B13)</f>
        <v>13306.081666666667</v>
      </c>
    </row>
    <row r="19" spans="1:2" ht="15" thickBot="1" x14ac:dyDescent="0.4">
      <c r="A19" s="1" t="s">
        <v>21</v>
      </c>
      <c r="B19" s="5">
        <f>MEDIAN(B2:B16)</f>
        <v>12275.075000000001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2A4AF-8E04-417D-81A6-9AB8B3C55AE7}">
  <dimension ref="A1:C19"/>
  <sheetViews>
    <sheetView workbookViewId="0">
      <selection activeCell="C2" sqref="C2:C13"/>
    </sheetView>
  </sheetViews>
  <sheetFormatPr defaultRowHeight="14.5" x14ac:dyDescent="0.35"/>
  <cols>
    <col min="1" max="1" width="10.54296875" customWidth="1"/>
    <col min="2" max="2" width="11.453125" bestFit="1" customWidth="1"/>
  </cols>
  <sheetData>
    <row r="1" spans="1:3" ht="15" thickBot="1" x14ac:dyDescent="0.4">
      <c r="A1" s="1" t="s">
        <v>0</v>
      </c>
      <c r="B1" s="1" t="s">
        <v>1</v>
      </c>
      <c r="C1" s="1" t="s">
        <v>22</v>
      </c>
    </row>
    <row r="2" spans="1:3" ht="15" thickBot="1" x14ac:dyDescent="0.4">
      <c r="A2" s="1" t="s">
        <v>3</v>
      </c>
      <c r="B2" s="2">
        <v>9774.6299999999992</v>
      </c>
      <c r="C2" s="3">
        <f>RANK(B2,$B$2:$B$13)</f>
        <v>11</v>
      </c>
    </row>
    <row r="3" spans="1:3" ht="15" thickBot="1" x14ac:dyDescent="0.4">
      <c r="A3" s="1" t="s">
        <v>4</v>
      </c>
      <c r="B3" s="2">
        <v>11550.7</v>
      </c>
      <c r="C3" s="3">
        <f t="shared" ref="C3:C13" si="0">RANK(B3,$B$2:$B$13)</f>
        <v>7</v>
      </c>
    </row>
    <row r="4" spans="1:3" ht="15" thickBot="1" x14ac:dyDescent="0.4">
      <c r="A4" s="1" t="s">
        <v>5</v>
      </c>
      <c r="B4" s="2">
        <v>12999.45</v>
      </c>
      <c r="C4" s="3">
        <f t="shared" si="0"/>
        <v>6</v>
      </c>
    </row>
    <row r="5" spans="1:3" ht="15" thickBot="1" x14ac:dyDescent="0.4">
      <c r="A5" s="1" t="s">
        <v>6</v>
      </c>
      <c r="B5" s="2">
        <v>14375.28</v>
      </c>
      <c r="C5" s="3">
        <f t="shared" si="0"/>
        <v>5</v>
      </c>
    </row>
    <row r="6" spans="1:3" ht="15" thickBot="1" x14ac:dyDescent="0.4">
      <c r="A6" s="1" t="s">
        <v>7</v>
      </c>
      <c r="B6" s="2">
        <v>9799.44</v>
      </c>
      <c r="C6" s="3">
        <f t="shared" si="0"/>
        <v>10</v>
      </c>
    </row>
    <row r="7" spans="1:3" ht="15" thickBot="1" x14ac:dyDescent="0.4">
      <c r="A7" s="1" t="s">
        <v>8</v>
      </c>
      <c r="B7" s="2">
        <v>15746.5</v>
      </c>
      <c r="C7" s="3">
        <f t="shared" si="0"/>
        <v>4</v>
      </c>
    </row>
    <row r="8" spans="1:3" ht="15" thickBot="1" x14ac:dyDescent="0.4">
      <c r="A8" s="1" t="s">
        <v>9</v>
      </c>
      <c r="B8" s="2">
        <v>16110.94</v>
      </c>
      <c r="C8" s="3">
        <f t="shared" si="0"/>
        <v>3</v>
      </c>
    </row>
    <row r="9" spans="1:3" ht="15" thickBot="1" x14ac:dyDescent="0.4">
      <c r="A9" s="1" t="s">
        <v>10</v>
      </c>
      <c r="B9" s="2">
        <v>16440.009999999998</v>
      </c>
      <c r="C9" s="3">
        <f t="shared" si="0"/>
        <v>2</v>
      </c>
    </row>
    <row r="10" spans="1:3" ht="15" thickBot="1" x14ac:dyDescent="0.4">
      <c r="A10" s="1" t="s">
        <v>11</v>
      </c>
      <c r="B10" s="2">
        <v>10823.6</v>
      </c>
      <c r="C10" s="3">
        <f t="shared" si="0"/>
        <v>9</v>
      </c>
    </row>
    <row r="11" spans="1:3" ht="15" thickBot="1" x14ac:dyDescent="0.4">
      <c r="A11" s="1" t="s">
        <v>12</v>
      </c>
      <c r="B11" s="2">
        <v>7282.55</v>
      </c>
      <c r="C11" s="3">
        <f t="shared" si="0"/>
        <v>12</v>
      </c>
    </row>
    <row r="12" spans="1:3" ht="15" thickBot="1" x14ac:dyDescent="0.4">
      <c r="A12" s="1" t="s">
        <v>13</v>
      </c>
      <c r="B12" s="2">
        <v>10844.95</v>
      </c>
      <c r="C12" s="3">
        <f t="shared" si="0"/>
        <v>8</v>
      </c>
    </row>
    <row r="13" spans="1:3" ht="15" thickBot="1" x14ac:dyDescent="0.4">
      <c r="A13" s="1" t="s">
        <v>14</v>
      </c>
      <c r="B13" s="2">
        <v>23924.93</v>
      </c>
      <c r="C13" s="3">
        <f t="shared" si="0"/>
        <v>1</v>
      </c>
    </row>
    <row r="14" spans="1:3" ht="15" thickBot="1" x14ac:dyDescent="0.4">
      <c r="A14" s="6"/>
      <c r="B14" s="6"/>
      <c r="C14" s="6"/>
    </row>
    <row r="15" spans="1:3" ht="15" thickBot="1" x14ac:dyDescent="0.4">
      <c r="A15" s="1" t="s">
        <v>17</v>
      </c>
      <c r="B15" s="2">
        <v>7282.55</v>
      </c>
      <c r="C15" s="6"/>
    </row>
    <row r="16" spans="1:3" ht="15" thickBot="1" x14ac:dyDescent="0.4">
      <c r="A16" s="1" t="s">
        <v>18</v>
      </c>
      <c r="B16" s="2">
        <v>23924.93</v>
      </c>
      <c r="C16" s="6"/>
    </row>
    <row r="17" spans="1:3" ht="15" thickBot="1" x14ac:dyDescent="0.4">
      <c r="A17" s="1" t="s">
        <v>19</v>
      </c>
      <c r="B17" s="2">
        <v>159672.98000000001</v>
      </c>
      <c r="C17" s="6"/>
    </row>
    <row r="18" spans="1:3" ht="15" thickBot="1" x14ac:dyDescent="0.4">
      <c r="A18" s="1" t="s">
        <v>20</v>
      </c>
      <c r="B18" s="2">
        <v>13306.08</v>
      </c>
      <c r="C18" s="6"/>
    </row>
    <row r="19" spans="1:3" ht="15" thickBot="1" x14ac:dyDescent="0.4">
      <c r="A19" s="1" t="s">
        <v>21</v>
      </c>
      <c r="B19" s="2">
        <v>12275.07</v>
      </c>
      <c r="C19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E8D2D-4080-410A-81CF-132F8F652B57}">
  <dimension ref="A1:D19"/>
  <sheetViews>
    <sheetView workbookViewId="0">
      <selection activeCell="C2" sqref="C2:C13"/>
    </sheetView>
  </sheetViews>
  <sheetFormatPr defaultRowHeight="14.5" x14ac:dyDescent="0.35"/>
  <cols>
    <col min="1" max="1" width="11.453125" customWidth="1"/>
    <col min="2" max="2" width="11.453125" bestFit="1" customWidth="1"/>
  </cols>
  <sheetData>
    <row r="1" spans="1:4" ht="15" thickBot="1" x14ac:dyDescent="0.4">
      <c r="A1" s="1" t="s">
        <v>0</v>
      </c>
      <c r="B1" s="1" t="s">
        <v>1</v>
      </c>
      <c r="C1" s="1" t="s">
        <v>22</v>
      </c>
      <c r="D1" s="1" t="s">
        <v>23</v>
      </c>
    </row>
    <row r="2" spans="1:4" ht="15" thickBot="1" x14ac:dyDescent="0.4">
      <c r="A2" s="1" t="s">
        <v>3</v>
      </c>
      <c r="B2" s="2">
        <v>9774.6299999999992</v>
      </c>
      <c r="C2" s="3">
        <f>RANK(B2,$B$2:$B$13,1)</f>
        <v>2</v>
      </c>
      <c r="D2" s="3" t="b">
        <f>C2&lt;=2</f>
        <v>1</v>
      </c>
    </row>
    <row r="3" spans="1:4" ht="15" thickBot="1" x14ac:dyDescent="0.4">
      <c r="A3" s="1" t="s">
        <v>4</v>
      </c>
      <c r="B3" s="2">
        <v>11550.7</v>
      </c>
      <c r="C3" s="3">
        <f t="shared" ref="C3:C13" si="0">RANK(B3,$B$2:$B$13,1)</f>
        <v>6</v>
      </c>
      <c r="D3" s="3" t="b">
        <f t="shared" ref="D3:D13" si="1">C3&lt;=2</f>
        <v>0</v>
      </c>
    </row>
    <row r="4" spans="1:4" ht="15" thickBot="1" x14ac:dyDescent="0.4">
      <c r="A4" s="1" t="s">
        <v>5</v>
      </c>
      <c r="B4" s="2">
        <v>12999.45</v>
      </c>
      <c r="C4" s="3">
        <f t="shared" si="0"/>
        <v>7</v>
      </c>
      <c r="D4" s="3" t="b">
        <f t="shared" si="1"/>
        <v>0</v>
      </c>
    </row>
    <row r="5" spans="1:4" ht="15" thickBot="1" x14ac:dyDescent="0.4">
      <c r="A5" s="1" t="s">
        <v>6</v>
      </c>
      <c r="B5" s="2">
        <v>14375.28</v>
      </c>
      <c r="C5" s="3">
        <f t="shared" si="0"/>
        <v>8</v>
      </c>
      <c r="D5" s="3" t="b">
        <f t="shared" si="1"/>
        <v>0</v>
      </c>
    </row>
    <row r="6" spans="1:4" ht="15" thickBot="1" x14ac:dyDescent="0.4">
      <c r="A6" s="1" t="s">
        <v>7</v>
      </c>
      <c r="B6" s="2">
        <v>9799.44</v>
      </c>
      <c r="C6" s="3">
        <f t="shared" si="0"/>
        <v>3</v>
      </c>
      <c r="D6" s="3" t="b">
        <f t="shared" si="1"/>
        <v>0</v>
      </c>
    </row>
    <row r="7" spans="1:4" ht="15" thickBot="1" x14ac:dyDescent="0.4">
      <c r="A7" s="1" t="s">
        <v>8</v>
      </c>
      <c r="B7" s="2">
        <v>15746.5</v>
      </c>
      <c r="C7" s="3">
        <f t="shared" si="0"/>
        <v>9</v>
      </c>
      <c r="D7" s="3" t="b">
        <f t="shared" si="1"/>
        <v>0</v>
      </c>
    </row>
    <row r="8" spans="1:4" ht="15" thickBot="1" x14ac:dyDescent="0.4">
      <c r="A8" s="1" t="s">
        <v>9</v>
      </c>
      <c r="B8" s="2">
        <v>16110.94</v>
      </c>
      <c r="C8" s="3">
        <f t="shared" si="0"/>
        <v>10</v>
      </c>
      <c r="D8" s="3" t="b">
        <f t="shared" si="1"/>
        <v>0</v>
      </c>
    </row>
    <row r="9" spans="1:4" ht="15" thickBot="1" x14ac:dyDescent="0.4">
      <c r="A9" s="1" t="s">
        <v>10</v>
      </c>
      <c r="B9" s="2">
        <v>16440.009999999998</v>
      </c>
      <c r="C9" s="3">
        <f t="shared" si="0"/>
        <v>11</v>
      </c>
      <c r="D9" s="3" t="b">
        <f t="shared" si="1"/>
        <v>0</v>
      </c>
    </row>
    <row r="10" spans="1:4" ht="15" thickBot="1" x14ac:dyDescent="0.4">
      <c r="A10" s="1" t="s">
        <v>11</v>
      </c>
      <c r="B10" s="2">
        <v>10823.6</v>
      </c>
      <c r="C10" s="3">
        <f t="shared" si="0"/>
        <v>4</v>
      </c>
      <c r="D10" s="3" t="b">
        <f t="shared" si="1"/>
        <v>0</v>
      </c>
    </row>
    <row r="11" spans="1:4" ht="15" thickBot="1" x14ac:dyDescent="0.4">
      <c r="A11" s="1" t="s">
        <v>12</v>
      </c>
      <c r="B11" s="2">
        <v>7282.55</v>
      </c>
      <c r="C11" s="3">
        <f t="shared" si="0"/>
        <v>1</v>
      </c>
      <c r="D11" s="3" t="b">
        <f t="shared" si="1"/>
        <v>1</v>
      </c>
    </row>
    <row r="12" spans="1:4" ht="15" thickBot="1" x14ac:dyDescent="0.4">
      <c r="A12" s="1" t="s">
        <v>13</v>
      </c>
      <c r="B12" s="2">
        <v>10844.95</v>
      </c>
      <c r="C12" s="3">
        <f t="shared" si="0"/>
        <v>5</v>
      </c>
      <c r="D12" s="3" t="b">
        <f t="shared" si="1"/>
        <v>0</v>
      </c>
    </row>
    <row r="13" spans="1:4" ht="15" thickBot="1" x14ac:dyDescent="0.4">
      <c r="A13" s="1" t="s">
        <v>14</v>
      </c>
      <c r="B13" s="2">
        <v>23924.93</v>
      </c>
      <c r="C13" s="3">
        <f t="shared" si="0"/>
        <v>12</v>
      </c>
      <c r="D13" s="3" t="b">
        <f t="shared" si="1"/>
        <v>0</v>
      </c>
    </row>
    <row r="14" spans="1:4" ht="15" thickBot="1" x14ac:dyDescent="0.4">
      <c r="A14" s="6"/>
      <c r="B14" s="6"/>
      <c r="C14" s="6"/>
      <c r="D14" s="6"/>
    </row>
    <row r="15" spans="1:4" ht="15" thickBot="1" x14ac:dyDescent="0.4">
      <c r="A15" s="1" t="s">
        <v>17</v>
      </c>
      <c r="B15" s="2">
        <v>7282.55</v>
      </c>
      <c r="C15" s="6"/>
      <c r="D15" s="6"/>
    </row>
    <row r="16" spans="1:4" ht="15" thickBot="1" x14ac:dyDescent="0.4">
      <c r="A16" s="1" t="s">
        <v>18</v>
      </c>
      <c r="B16" s="2">
        <v>23924.93</v>
      </c>
      <c r="C16" s="6"/>
      <c r="D16" s="6"/>
    </row>
    <row r="17" spans="1:4" ht="15" thickBot="1" x14ac:dyDescent="0.4">
      <c r="A17" s="1" t="s">
        <v>19</v>
      </c>
      <c r="B17" s="2">
        <v>159672.98000000001</v>
      </c>
      <c r="C17" s="6"/>
      <c r="D17" s="6"/>
    </row>
    <row r="18" spans="1:4" ht="15" thickBot="1" x14ac:dyDescent="0.4">
      <c r="A18" s="1" t="s">
        <v>20</v>
      </c>
      <c r="B18" s="2">
        <v>13306.08</v>
      </c>
      <c r="C18" s="6"/>
      <c r="D18" s="6"/>
    </row>
    <row r="19" spans="1:4" ht="15" thickBot="1" x14ac:dyDescent="0.4">
      <c r="A19" s="1" t="s">
        <v>21</v>
      </c>
      <c r="B19" s="2">
        <v>12275.07</v>
      </c>
      <c r="C19" s="6"/>
      <c r="D19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DF390-B001-454A-9457-D308BC935089}">
  <dimension ref="A1:F11"/>
  <sheetViews>
    <sheetView workbookViewId="0">
      <selection activeCell="E2" sqref="E2:F11"/>
    </sheetView>
  </sheetViews>
  <sheetFormatPr defaultRowHeight="14.5" x14ac:dyDescent="0.35"/>
  <cols>
    <col min="1" max="1" width="27.36328125" bestFit="1" customWidth="1"/>
    <col min="2" max="2" width="11.54296875" bestFit="1" customWidth="1"/>
    <col min="3" max="3" width="14.36328125" bestFit="1" customWidth="1"/>
    <col min="4" max="4" width="12.36328125" bestFit="1" customWidth="1"/>
  </cols>
  <sheetData>
    <row r="1" spans="1:6" ht="15" thickBot="1" x14ac:dyDescent="0.4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 ht="15" thickBot="1" x14ac:dyDescent="0.4">
      <c r="A2" t="s">
        <v>30</v>
      </c>
      <c r="B2" s="7">
        <v>43084</v>
      </c>
      <c r="C2" t="s">
        <v>31</v>
      </c>
      <c r="D2" s="8">
        <v>606021888</v>
      </c>
      <c r="E2" s="3" t="str">
        <f>RIGHT(A2,4)</f>
        <v>Jedi</v>
      </c>
      <c r="F2" s="3" t="str">
        <f>LEFT(A2,4)</f>
        <v>Star</v>
      </c>
    </row>
    <row r="3" spans="1:6" ht="15" thickBot="1" x14ac:dyDescent="0.4">
      <c r="A3" t="s">
        <v>32</v>
      </c>
      <c r="B3" s="7">
        <v>42811</v>
      </c>
      <c r="C3" t="s">
        <v>33</v>
      </c>
      <c r="D3" s="8">
        <v>504014165</v>
      </c>
      <c r="E3" s="3" t="str">
        <f t="shared" ref="E3:E11" si="0">RIGHT(A3,4)</f>
        <v>017)</v>
      </c>
      <c r="F3" s="3" t="str">
        <f t="shared" ref="F3:F11" si="1">LEFT(A3,4)</f>
        <v>Beau</v>
      </c>
    </row>
    <row r="4" spans="1:6" ht="15" thickBot="1" x14ac:dyDescent="0.4">
      <c r="A4" t="s">
        <v>34</v>
      </c>
      <c r="B4" s="7">
        <v>42888</v>
      </c>
      <c r="C4" t="s">
        <v>35</v>
      </c>
      <c r="D4" s="8">
        <v>412563408</v>
      </c>
      <c r="E4" s="3" t="str">
        <f t="shared" si="0"/>
        <v>oman</v>
      </c>
      <c r="F4" s="3" t="str">
        <f t="shared" si="1"/>
        <v>Wond</v>
      </c>
    </row>
    <row r="5" spans="1:6" ht="15" thickBot="1" x14ac:dyDescent="0.4">
      <c r="A5" t="s">
        <v>36</v>
      </c>
      <c r="B5" s="7">
        <v>42860</v>
      </c>
      <c r="C5" t="s">
        <v>37</v>
      </c>
      <c r="D5" s="8">
        <v>389813101</v>
      </c>
      <c r="E5" s="3" t="str">
        <f t="shared" si="0"/>
        <v>l. 2</v>
      </c>
      <c r="F5" s="3" t="str">
        <f t="shared" si="1"/>
        <v>Guar</v>
      </c>
    </row>
    <row r="6" spans="1:6" ht="15" thickBot="1" x14ac:dyDescent="0.4">
      <c r="A6" t="s">
        <v>38</v>
      </c>
      <c r="B6" s="7">
        <v>42923</v>
      </c>
      <c r="C6" t="s">
        <v>39</v>
      </c>
      <c r="D6" s="8">
        <v>334201140</v>
      </c>
      <c r="E6" s="3" t="str">
        <f t="shared" si="0"/>
        <v>ming</v>
      </c>
      <c r="F6" s="3" t="str">
        <f t="shared" si="1"/>
        <v>Spid</v>
      </c>
    </row>
    <row r="7" spans="1:6" ht="15" thickBot="1" x14ac:dyDescent="0.4">
      <c r="A7" t="s">
        <v>40</v>
      </c>
      <c r="B7" s="7">
        <v>42986</v>
      </c>
      <c r="C7" t="s">
        <v>41</v>
      </c>
      <c r="D7" s="8">
        <v>327481748</v>
      </c>
      <c r="E7" s="3" t="str">
        <f t="shared" si="0"/>
        <v>It</v>
      </c>
      <c r="F7" s="3" t="str">
        <f t="shared" si="1"/>
        <v>It</v>
      </c>
    </row>
    <row r="8" spans="1:6" ht="15" thickBot="1" x14ac:dyDescent="0.4">
      <c r="A8" t="s">
        <v>42</v>
      </c>
      <c r="B8" s="7">
        <v>43089</v>
      </c>
      <c r="C8" t="s">
        <v>43</v>
      </c>
      <c r="D8" s="8">
        <v>320537066</v>
      </c>
      <c r="E8" s="3" t="str">
        <f t="shared" si="0"/>
        <v>ngle</v>
      </c>
      <c r="F8" s="3" t="str">
        <f t="shared" si="1"/>
        <v>Juma</v>
      </c>
    </row>
    <row r="9" spans="1:6" ht="15" thickBot="1" x14ac:dyDescent="0.4">
      <c r="A9" t="s">
        <v>44</v>
      </c>
      <c r="B9" s="7">
        <v>43042</v>
      </c>
      <c r="C9" t="s">
        <v>45</v>
      </c>
      <c r="D9" s="8">
        <v>313493611</v>
      </c>
      <c r="E9" s="3" t="str">
        <f t="shared" si="0"/>
        <v>arok</v>
      </c>
      <c r="F9" s="3" t="str">
        <f t="shared" si="1"/>
        <v>Thor</v>
      </c>
    </row>
    <row r="10" spans="1:6" ht="15" thickBot="1" x14ac:dyDescent="0.4">
      <c r="A10" t="s">
        <v>46</v>
      </c>
      <c r="B10" s="7">
        <v>42916</v>
      </c>
      <c r="C10" t="s">
        <v>47</v>
      </c>
      <c r="D10" s="8">
        <v>264624300</v>
      </c>
      <c r="E10" s="3" t="str">
        <f t="shared" si="0"/>
        <v>Me 3</v>
      </c>
      <c r="F10" s="3" t="str">
        <f t="shared" si="1"/>
        <v>Desp</v>
      </c>
    </row>
    <row r="11" spans="1:6" ht="15" thickBot="1" x14ac:dyDescent="0.4">
      <c r="A11" t="s">
        <v>48</v>
      </c>
      <c r="B11" s="7">
        <v>43056</v>
      </c>
      <c r="C11" t="s">
        <v>49</v>
      </c>
      <c r="D11" s="8">
        <v>227733120</v>
      </c>
      <c r="E11" s="3" t="str">
        <f t="shared" si="0"/>
        <v>ague</v>
      </c>
      <c r="F11" s="3" t="str">
        <f t="shared" si="1"/>
        <v>Just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A3436-DC1E-40FD-AA4E-91B212B3FBE2}">
  <dimension ref="A1:H11"/>
  <sheetViews>
    <sheetView workbookViewId="0">
      <selection activeCell="E14" sqref="E14"/>
    </sheetView>
  </sheetViews>
  <sheetFormatPr defaultRowHeight="14.5" x14ac:dyDescent="0.35"/>
  <cols>
    <col min="1" max="1" width="27.36328125" bestFit="1" customWidth="1"/>
    <col min="2" max="2" width="11.54296875" bestFit="1" customWidth="1"/>
    <col min="3" max="3" width="14.36328125" bestFit="1" customWidth="1"/>
    <col min="4" max="4" width="12.36328125" bestFit="1" customWidth="1"/>
  </cols>
  <sheetData>
    <row r="1" spans="1:8" ht="15" thickBot="1" x14ac:dyDescent="0.4">
      <c r="A1" t="s">
        <v>24</v>
      </c>
      <c r="B1" t="s">
        <v>25</v>
      </c>
      <c r="C1" t="s">
        <v>26</v>
      </c>
      <c r="D1" t="s">
        <v>27</v>
      </c>
      <c r="E1" t="s">
        <v>50</v>
      </c>
      <c r="F1" t="s">
        <v>51</v>
      </c>
      <c r="G1" t="s">
        <v>52</v>
      </c>
      <c r="H1" t="s">
        <v>53</v>
      </c>
    </row>
    <row r="2" spans="1:8" ht="15" thickBot="1" x14ac:dyDescent="0.4">
      <c r="A2" t="s">
        <v>30</v>
      </c>
      <c r="B2" s="7">
        <v>43084</v>
      </c>
      <c r="C2" t="s">
        <v>31</v>
      </c>
      <c r="D2" s="8">
        <v>606021888</v>
      </c>
      <c r="E2" s="3">
        <f>LEN(C2)</f>
        <v>12</v>
      </c>
      <c r="F2" s="3" cm="1">
        <f t="array" ref="F2:F11">SEARCH(" ", C2:C11)</f>
        <v>5</v>
      </c>
      <c r="G2" s="3">
        <f>E2-F2</f>
        <v>7</v>
      </c>
      <c r="H2" s="3" t="str">
        <f>RIGHT(C2,G2)</f>
        <v>Johnson</v>
      </c>
    </row>
    <row r="3" spans="1:8" ht="15" thickBot="1" x14ac:dyDescent="0.4">
      <c r="A3" t="s">
        <v>32</v>
      </c>
      <c r="B3" s="7">
        <v>42811</v>
      </c>
      <c r="C3" t="s">
        <v>33</v>
      </c>
      <c r="D3" s="8">
        <v>504014165</v>
      </c>
      <c r="E3" s="3">
        <f t="shared" ref="E3:E11" si="0">LEN(C3)</f>
        <v>11</v>
      </c>
      <c r="F3" s="3">
        <v>5</v>
      </c>
      <c r="G3" s="3">
        <f t="shared" ref="G3:G11" si="1">E3-F3</f>
        <v>6</v>
      </c>
      <c r="H3" s="3" t="str">
        <f t="shared" ref="H3:H11" si="2">RIGHT(C3,G3)</f>
        <v>Condon</v>
      </c>
    </row>
    <row r="4" spans="1:8" ht="15" thickBot="1" x14ac:dyDescent="0.4">
      <c r="A4" t="s">
        <v>34</v>
      </c>
      <c r="B4" s="7">
        <v>42888</v>
      </c>
      <c r="C4" t="s">
        <v>35</v>
      </c>
      <c r="D4" s="8">
        <v>412563408</v>
      </c>
      <c r="E4" s="3">
        <f t="shared" si="0"/>
        <v>13</v>
      </c>
      <c r="F4" s="3">
        <v>6</v>
      </c>
      <c r="G4" s="3">
        <f t="shared" si="1"/>
        <v>7</v>
      </c>
      <c r="H4" s="3" t="str">
        <f t="shared" si="2"/>
        <v>Jenkins</v>
      </c>
    </row>
    <row r="5" spans="1:8" ht="15" thickBot="1" x14ac:dyDescent="0.4">
      <c r="A5" t="s">
        <v>36</v>
      </c>
      <c r="B5" s="7">
        <v>42860</v>
      </c>
      <c r="C5" t="s">
        <v>37</v>
      </c>
      <c r="D5" s="8">
        <v>389813101</v>
      </c>
      <c r="E5" s="3">
        <f t="shared" si="0"/>
        <v>10</v>
      </c>
      <c r="F5" s="3">
        <v>6</v>
      </c>
      <c r="G5" s="3">
        <f t="shared" si="1"/>
        <v>4</v>
      </c>
      <c r="H5" s="3" t="str">
        <f t="shared" si="2"/>
        <v>Gunn</v>
      </c>
    </row>
    <row r="6" spans="1:8" ht="15" thickBot="1" x14ac:dyDescent="0.4">
      <c r="A6" t="s">
        <v>38</v>
      </c>
      <c r="B6" s="7">
        <v>42923</v>
      </c>
      <c r="C6" t="s">
        <v>39</v>
      </c>
      <c r="D6" s="8">
        <v>334201140</v>
      </c>
      <c r="E6" s="3">
        <f t="shared" si="0"/>
        <v>9</v>
      </c>
      <c r="F6" s="3">
        <v>4</v>
      </c>
      <c r="G6" s="3">
        <f t="shared" si="1"/>
        <v>5</v>
      </c>
      <c r="H6" s="3" t="str">
        <f t="shared" si="2"/>
        <v>Watts</v>
      </c>
    </row>
    <row r="7" spans="1:8" ht="15" thickBot="1" x14ac:dyDescent="0.4">
      <c r="A7" t="s">
        <v>40</v>
      </c>
      <c r="B7" s="7">
        <v>42986</v>
      </c>
      <c r="C7" t="s">
        <v>41</v>
      </c>
      <c r="D7" s="8">
        <v>327481748</v>
      </c>
      <c r="E7" s="3">
        <f t="shared" si="0"/>
        <v>15</v>
      </c>
      <c r="F7" s="3">
        <v>5</v>
      </c>
      <c r="G7" s="3">
        <f t="shared" si="1"/>
        <v>10</v>
      </c>
      <c r="H7" s="3" t="str">
        <f t="shared" si="2"/>
        <v>Muschietti</v>
      </c>
    </row>
    <row r="8" spans="1:8" ht="15" thickBot="1" x14ac:dyDescent="0.4">
      <c r="A8" t="s">
        <v>42</v>
      </c>
      <c r="B8" s="7">
        <v>43089</v>
      </c>
      <c r="C8" t="s">
        <v>43</v>
      </c>
      <c r="D8" s="8">
        <v>320537066</v>
      </c>
      <c r="E8" s="3">
        <f t="shared" si="0"/>
        <v>11</v>
      </c>
      <c r="F8" s="3">
        <v>5</v>
      </c>
      <c r="G8" s="3">
        <f t="shared" si="1"/>
        <v>6</v>
      </c>
      <c r="H8" s="3" t="str">
        <f t="shared" si="2"/>
        <v>Kasdan</v>
      </c>
    </row>
    <row r="9" spans="1:8" ht="15" thickBot="1" x14ac:dyDescent="0.4">
      <c r="A9" t="s">
        <v>44</v>
      </c>
      <c r="B9" s="7">
        <v>43042</v>
      </c>
      <c r="C9" t="s">
        <v>45</v>
      </c>
      <c r="D9" s="8">
        <v>313493611</v>
      </c>
      <c r="E9" s="3">
        <f t="shared" si="0"/>
        <v>13</v>
      </c>
      <c r="F9" s="3">
        <v>6</v>
      </c>
      <c r="G9" s="3">
        <f t="shared" si="1"/>
        <v>7</v>
      </c>
      <c r="H9" s="3" t="str">
        <f t="shared" si="2"/>
        <v>Waititi</v>
      </c>
    </row>
    <row r="10" spans="1:8" ht="15" thickBot="1" x14ac:dyDescent="0.4">
      <c r="A10" t="s">
        <v>46</v>
      </c>
      <c r="B10" s="7">
        <v>42916</v>
      </c>
      <c r="C10" t="s">
        <v>47</v>
      </c>
      <c r="D10" s="8">
        <v>264624300</v>
      </c>
      <c r="E10" s="3">
        <f t="shared" si="0"/>
        <v>10</v>
      </c>
      <c r="F10" s="3">
        <v>5</v>
      </c>
      <c r="G10" s="3">
        <f t="shared" si="1"/>
        <v>5</v>
      </c>
      <c r="H10" s="3" t="str">
        <f t="shared" si="2"/>
        <v>Balda</v>
      </c>
    </row>
    <row r="11" spans="1:8" ht="15" thickBot="1" x14ac:dyDescent="0.4">
      <c r="A11" t="s">
        <v>48</v>
      </c>
      <c r="B11" s="7">
        <v>43056</v>
      </c>
      <c r="C11" t="s">
        <v>49</v>
      </c>
      <c r="D11" s="8">
        <v>227733120</v>
      </c>
      <c r="E11" s="3">
        <f t="shared" si="0"/>
        <v>11</v>
      </c>
      <c r="F11" s="3">
        <v>5</v>
      </c>
      <c r="G11" s="3">
        <f t="shared" si="1"/>
        <v>6</v>
      </c>
      <c r="H11" s="3" t="str">
        <f t="shared" si="2"/>
        <v>Snyder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AFF09-F69A-403C-BAB6-E30D11B36782}">
  <dimension ref="A1:G11"/>
  <sheetViews>
    <sheetView workbookViewId="0">
      <selection activeCell="F2" sqref="F2:G11"/>
    </sheetView>
  </sheetViews>
  <sheetFormatPr defaultRowHeight="14.5" x14ac:dyDescent="0.35"/>
  <cols>
    <col min="1" max="1" width="27.36328125" bestFit="1" customWidth="1"/>
    <col min="2" max="2" width="11.54296875" bestFit="1" customWidth="1"/>
    <col min="3" max="3" width="14.36328125" bestFit="1" customWidth="1"/>
    <col min="4" max="4" width="12.36328125" bestFit="1" customWidth="1"/>
    <col min="5" max="5" width="9.54296875" bestFit="1" customWidth="1"/>
    <col min="7" max="7" width="9.7265625" bestFit="1" customWidth="1"/>
  </cols>
  <sheetData>
    <row r="1" spans="1:7" ht="15" thickBot="1" x14ac:dyDescent="0.4">
      <c r="A1" t="s">
        <v>24</v>
      </c>
      <c r="B1" t="s">
        <v>25</v>
      </c>
      <c r="C1" t="s">
        <v>26</v>
      </c>
      <c r="D1" t="s">
        <v>27</v>
      </c>
      <c r="E1" t="s">
        <v>53</v>
      </c>
      <c r="F1" t="s">
        <v>54</v>
      </c>
      <c r="G1" t="s">
        <v>55</v>
      </c>
    </row>
    <row r="2" spans="1:7" ht="15" thickBot="1" x14ac:dyDescent="0.4">
      <c r="A2" t="s">
        <v>30</v>
      </c>
      <c r="B2" s="7">
        <v>43084</v>
      </c>
      <c r="C2" t="s">
        <v>31</v>
      </c>
      <c r="D2" s="8">
        <v>606021888</v>
      </c>
      <c r="E2" t="s">
        <v>56</v>
      </c>
      <c r="F2" s="3" t="str">
        <f>LEFT(C2,1)</f>
        <v>R</v>
      </c>
      <c r="G2" s="3" t="str">
        <f>_xlfn.CONCAT(_xlfn.CONCAT(E2, " "), _xlfn.CONCAT(F2,"."))</f>
        <v>Johnson R.</v>
      </c>
    </row>
    <row r="3" spans="1:7" ht="15" thickBot="1" x14ac:dyDescent="0.4">
      <c r="A3" t="s">
        <v>32</v>
      </c>
      <c r="B3" s="7">
        <v>42811</v>
      </c>
      <c r="C3" t="s">
        <v>33</v>
      </c>
      <c r="D3" s="8">
        <v>504014165</v>
      </c>
      <c r="E3" t="s">
        <v>57</v>
      </c>
      <c r="F3" s="3" t="str">
        <f t="shared" ref="F3:F11" si="0">LEFT(C3,1)</f>
        <v>B</v>
      </c>
      <c r="G3" s="3" t="str">
        <f t="shared" ref="G3:G11" si="1">_xlfn.CONCAT(_xlfn.CONCAT(E3, " "), _xlfn.CONCAT(F3,"."))</f>
        <v>Condon B.</v>
      </c>
    </row>
    <row r="4" spans="1:7" ht="15" thickBot="1" x14ac:dyDescent="0.4">
      <c r="A4" t="s">
        <v>34</v>
      </c>
      <c r="B4" s="7">
        <v>42888</v>
      </c>
      <c r="C4" t="s">
        <v>35</v>
      </c>
      <c r="D4" s="8">
        <v>412563408</v>
      </c>
      <c r="E4" t="s">
        <v>58</v>
      </c>
      <c r="F4" s="3" t="str">
        <f t="shared" si="0"/>
        <v>P</v>
      </c>
      <c r="G4" s="3" t="str">
        <f t="shared" si="1"/>
        <v>Jenkins P.</v>
      </c>
    </row>
    <row r="5" spans="1:7" ht="15" thickBot="1" x14ac:dyDescent="0.4">
      <c r="A5" t="s">
        <v>36</v>
      </c>
      <c r="B5" s="7">
        <v>42860</v>
      </c>
      <c r="C5" t="s">
        <v>37</v>
      </c>
      <c r="D5" s="8">
        <v>389813101</v>
      </c>
      <c r="E5" t="s">
        <v>59</v>
      </c>
      <c r="F5" s="3" t="str">
        <f t="shared" si="0"/>
        <v>J</v>
      </c>
      <c r="G5" s="3" t="str">
        <f t="shared" si="1"/>
        <v>Gunn J.</v>
      </c>
    </row>
    <row r="6" spans="1:7" ht="15" thickBot="1" x14ac:dyDescent="0.4">
      <c r="A6" t="s">
        <v>38</v>
      </c>
      <c r="B6" s="7">
        <v>42923</v>
      </c>
      <c r="C6" t="s">
        <v>39</v>
      </c>
      <c r="D6" s="8">
        <v>334201140</v>
      </c>
      <c r="E6" t="s">
        <v>60</v>
      </c>
      <c r="F6" s="3" t="str">
        <f t="shared" si="0"/>
        <v>J</v>
      </c>
      <c r="G6" s="3" t="str">
        <f t="shared" si="1"/>
        <v>Watts J.</v>
      </c>
    </row>
    <row r="7" spans="1:7" ht="15" thickBot="1" x14ac:dyDescent="0.4">
      <c r="A7" t="s">
        <v>40</v>
      </c>
      <c r="B7" s="7">
        <v>43351</v>
      </c>
      <c r="C7" t="s">
        <v>41</v>
      </c>
      <c r="D7" s="8">
        <v>327481748</v>
      </c>
      <c r="E7" t="s">
        <v>61</v>
      </c>
      <c r="F7" s="3" t="str">
        <f t="shared" si="0"/>
        <v>A</v>
      </c>
      <c r="G7" s="3" t="str">
        <f t="shared" si="1"/>
        <v>Muschietti A.</v>
      </c>
    </row>
    <row r="8" spans="1:7" ht="15" thickBot="1" x14ac:dyDescent="0.4">
      <c r="A8" t="s">
        <v>42</v>
      </c>
      <c r="B8" s="7">
        <v>43089</v>
      </c>
      <c r="C8" t="s">
        <v>43</v>
      </c>
      <c r="D8" s="8">
        <v>320537066</v>
      </c>
      <c r="E8" t="s">
        <v>62</v>
      </c>
      <c r="F8" s="3" t="str">
        <f t="shared" si="0"/>
        <v>J</v>
      </c>
      <c r="G8" s="3" t="str">
        <f t="shared" si="1"/>
        <v>Kasdan J.</v>
      </c>
    </row>
    <row r="9" spans="1:7" ht="15" thickBot="1" x14ac:dyDescent="0.4">
      <c r="A9" t="s">
        <v>44</v>
      </c>
      <c r="B9" s="7">
        <v>43042</v>
      </c>
      <c r="C9" t="s">
        <v>45</v>
      </c>
      <c r="D9" s="8">
        <v>313493611</v>
      </c>
      <c r="E9" t="s">
        <v>63</v>
      </c>
      <c r="F9" s="3" t="str">
        <f t="shared" si="0"/>
        <v>T</v>
      </c>
      <c r="G9" s="3" t="str">
        <f t="shared" si="1"/>
        <v>Waititi T.</v>
      </c>
    </row>
    <row r="10" spans="1:7" ht="15" thickBot="1" x14ac:dyDescent="0.4">
      <c r="A10" t="s">
        <v>46</v>
      </c>
      <c r="B10" s="7">
        <v>42916</v>
      </c>
      <c r="C10" t="s">
        <v>47</v>
      </c>
      <c r="D10" s="8">
        <v>264624300</v>
      </c>
      <c r="E10" t="s">
        <v>64</v>
      </c>
      <c r="F10" s="3" t="str">
        <f t="shared" si="0"/>
        <v>K</v>
      </c>
      <c r="G10" s="3" t="str">
        <f t="shared" si="1"/>
        <v>Balda K.</v>
      </c>
    </row>
    <row r="11" spans="1:7" ht="15" thickBot="1" x14ac:dyDescent="0.4">
      <c r="A11" t="s">
        <v>48</v>
      </c>
      <c r="B11" s="7">
        <v>43056</v>
      </c>
      <c r="C11" t="s">
        <v>49</v>
      </c>
      <c r="D11" s="8">
        <v>227733120</v>
      </c>
      <c r="E11" t="s">
        <v>65</v>
      </c>
      <c r="F11" s="3" t="str">
        <f t="shared" si="0"/>
        <v>Z</v>
      </c>
      <c r="G11" s="3" t="str">
        <f t="shared" si="1"/>
        <v>Snyder Z.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8BAFC-7423-4011-8F94-299583227281}">
  <dimension ref="A1:G11"/>
  <sheetViews>
    <sheetView workbookViewId="0">
      <selection activeCell="D16" sqref="D16"/>
    </sheetView>
  </sheetViews>
  <sheetFormatPr defaultRowHeight="14.5" x14ac:dyDescent="0.35"/>
  <cols>
    <col min="1" max="1" width="27.36328125" bestFit="1" customWidth="1"/>
    <col min="2" max="2" width="11.54296875" bestFit="1" customWidth="1"/>
    <col min="4" max="4" width="12.36328125" bestFit="1" customWidth="1"/>
    <col min="5" max="5" width="11" bestFit="1" customWidth="1"/>
    <col min="6" max="6" width="12.453125" bestFit="1" customWidth="1"/>
  </cols>
  <sheetData>
    <row r="1" spans="1:7" ht="15" thickBot="1" x14ac:dyDescent="0.4">
      <c r="A1" t="s">
        <v>24</v>
      </c>
      <c r="B1" t="s">
        <v>25</v>
      </c>
      <c r="C1" t="s">
        <v>26</v>
      </c>
      <c r="D1" t="s">
        <v>27</v>
      </c>
      <c r="E1" t="s">
        <v>66</v>
      </c>
      <c r="F1" t="s">
        <v>67</v>
      </c>
      <c r="G1" t="s">
        <v>68</v>
      </c>
    </row>
    <row r="2" spans="1:7" ht="15" thickBot="1" x14ac:dyDescent="0.4">
      <c r="A2" t="s">
        <v>30</v>
      </c>
      <c r="B2" s="7">
        <v>43084</v>
      </c>
      <c r="C2" t="s">
        <v>31</v>
      </c>
      <c r="D2" s="8">
        <v>606021888</v>
      </c>
      <c r="E2" s="3">
        <f>WEEKDAY(B2,3)</f>
        <v>4</v>
      </c>
      <c r="F2" s="3" t="b">
        <f>E2=2</f>
        <v>0</v>
      </c>
      <c r="G2" s="3" t="b">
        <f>E2=4</f>
        <v>1</v>
      </c>
    </row>
    <row r="3" spans="1:7" ht="15" thickBot="1" x14ac:dyDescent="0.4">
      <c r="A3" t="s">
        <v>32</v>
      </c>
      <c r="B3" s="7">
        <v>42811</v>
      </c>
      <c r="C3" t="s">
        <v>33</v>
      </c>
      <c r="D3" s="8">
        <v>504014165</v>
      </c>
      <c r="E3" s="3">
        <f t="shared" ref="E3:E11" si="0">WEEKDAY(B3,3)</f>
        <v>4</v>
      </c>
      <c r="F3" s="3" t="b">
        <f t="shared" ref="F3:F11" si="1">E3=2</f>
        <v>0</v>
      </c>
      <c r="G3" s="3" t="b">
        <f t="shared" ref="G3:G11" si="2">E3=4</f>
        <v>1</v>
      </c>
    </row>
    <row r="4" spans="1:7" ht="15" thickBot="1" x14ac:dyDescent="0.4">
      <c r="A4" t="s">
        <v>34</v>
      </c>
      <c r="B4" s="7">
        <v>42888</v>
      </c>
      <c r="C4" t="s">
        <v>35</v>
      </c>
      <c r="D4" s="8">
        <v>412563408</v>
      </c>
      <c r="E4" s="3">
        <f t="shared" si="0"/>
        <v>4</v>
      </c>
      <c r="F4" s="3" t="b">
        <f t="shared" si="1"/>
        <v>0</v>
      </c>
      <c r="G4" s="3" t="b">
        <f t="shared" si="2"/>
        <v>1</v>
      </c>
    </row>
    <row r="5" spans="1:7" ht="15" thickBot="1" x14ac:dyDescent="0.4">
      <c r="A5" t="s">
        <v>36</v>
      </c>
      <c r="B5" s="7">
        <v>42860</v>
      </c>
      <c r="C5" t="s">
        <v>37</v>
      </c>
      <c r="D5" s="8">
        <v>389813101</v>
      </c>
      <c r="E5" s="3">
        <f t="shared" si="0"/>
        <v>4</v>
      </c>
      <c r="F5" s="3" t="b">
        <f t="shared" si="1"/>
        <v>0</v>
      </c>
      <c r="G5" s="3" t="b">
        <f t="shared" si="2"/>
        <v>1</v>
      </c>
    </row>
    <row r="6" spans="1:7" ht="15" thickBot="1" x14ac:dyDescent="0.4">
      <c r="A6" t="s">
        <v>38</v>
      </c>
      <c r="B6" s="7">
        <v>42923</v>
      </c>
      <c r="C6" t="s">
        <v>39</v>
      </c>
      <c r="D6" s="8">
        <v>334201140</v>
      </c>
      <c r="E6" s="3">
        <f t="shared" si="0"/>
        <v>4</v>
      </c>
      <c r="F6" s="3" t="b">
        <f t="shared" si="1"/>
        <v>0</v>
      </c>
      <c r="G6" s="3" t="b">
        <f t="shared" si="2"/>
        <v>1</v>
      </c>
    </row>
    <row r="7" spans="1:7" ht="15" thickBot="1" x14ac:dyDescent="0.4">
      <c r="A7" t="s">
        <v>40</v>
      </c>
      <c r="B7" s="7">
        <v>42986</v>
      </c>
      <c r="C7" t="s">
        <v>41</v>
      </c>
      <c r="D7" s="8">
        <v>327481748</v>
      </c>
      <c r="E7" s="3">
        <f t="shared" si="0"/>
        <v>4</v>
      </c>
      <c r="F7" s="3" t="b">
        <f t="shared" si="1"/>
        <v>0</v>
      </c>
      <c r="G7" s="3" t="b">
        <f t="shared" si="2"/>
        <v>1</v>
      </c>
    </row>
    <row r="8" spans="1:7" ht="15" thickBot="1" x14ac:dyDescent="0.4">
      <c r="A8" t="s">
        <v>42</v>
      </c>
      <c r="B8" s="7">
        <v>43089</v>
      </c>
      <c r="C8" t="s">
        <v>43</v>
      </c>
      <c r="D8" s="8">
        <v>320537066</v>
      </c>
      <c r="E8" s="3">
        <f t="shared" si="0"/>
        <v>2</v>
      </c>
      <c r="F8" s="3" t="b">
        <f t="shared" si="1"/>
        <v>1</v>
      </c>
      <c r="G8" s="3" t="b">
        <f t="shared" si="2"/>
        <v>0</v>
      </c>
    </row>
    <row r="9" spans="1:7" ht="15" thickBot="1" x14ac:dyDescent="0.4">
      <c r="A9" t="s">
        <v>44</v>
      </c>
      <c r="B9" s="7">
        <v>43042</v>
      </c>
      <c r="C9" t="s">
        <v>45</v>
      </c>
      <c r="D9" s="8">
        <v>313493611</v>
      </c>
      <c r="E9" s="3">
        <f t="shared" si="0"/>
        <v>4</v>
      </c>
      <c r="F9" s="3" t="b">
        <f t="shared" si="1"/>
        <v>0</v>
      </c>
      <c r="G9" s="3" t="b">
        <f t="shared" si="2"/>
        <v>1</v>
      </c>
    </row>
    <row r="10" spans="1:7" ht="15" thickBot="1" x14ac:dyDescent="0.4">
      <c r="A10" t="s">
        <v>46</v>
      </c>
      <c r="B10" s="7">
        <v>42916</v>
      </c>
      <c r="C10" t="s">
        <v>47</v>
      </c>
      <c r="D10" s="8">
        <v>264624300</v>
      </c>
      <c r="E10" s="3">
        <f t="shared" si="0"/>
        <v>4</v>
      </c>
      <c r="F10" s="3" t="b">
        <f t="shared" si="1"/>
        <v>0</v>
      </c>
      <c r="G10" s="3" t="b">
        <f t="shared" si="2"/>
        <v>1</v>
      </c>
    </row>
    <row r="11" spans="1:7" ht="15" thickBot="1" x14ac:dyDescent="0.4">
      <c r="A11" t="s">
        <v>48</v>
      </c>
      <c r="B11" s="7">
        <v>43056</v>
      </c>
      <c r="C11" t="s">
        <v>49</v>
      </c>
      <c r="D11" s="8">
        <v>227733120</v>
      </c>
      <c r="E11" s="3">
        <f t="shared" si="0"/>
        <v>4</v>
      </c>
      <c r="F11" s="3" t="b">
        <f t="shared" si="1"/>
        <v>0</v>
      </c>
      <c r="G11" s="3" t="b">
        <f t="shared" si="2"/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683BA-1372-4439-AE7E-BFC27EE3A9A4}">
  <dimension ref="A1:F11"/>
  <sheetViews>
    <sheetView workbookViewId="0">
      <selection activeCell="E3" sqref="E2:F11"/>
    </sheetView>
  </sheetViews>
  <sheetFormatPr defaultRowHeight="14.5" x14ac:dyDescent="0.35"/>
  <cols>
    <col min="1" max="1" width="27.36328125" bestFit="1" customWidth="1"/>
    <col min="2" max="2" width="11.54296875" bestFit="1" customWidth="1"/>
    <col min="3" max="3" width="14.36328125" bestFit="1" customWidth="1"/>
    <col min="4" max="4" width="12.36328125" bestFit="1" customWidth="1"/>
  </cols>
  <sheetData>
    <row r="1" spans="1:6" ht="15" thickBot="1" x14ac:dyDescent="0.4">
      <c r="A1" t="s">
        <v>24</v>
      </c>
      <c r="B1" t="s">
        <v>25</v>
      </c>
      <c r="C1" t="s">
        <v>26</v>
      </c>
      <c r="D1" t="s">
        <v>27</v>
      </c>
      <c r="E1" t="s">
        <v>69</v>
      </c>
      <c r="F1" t="s">
        <v>70</v>
      </c>
    </row>
    <row r="2" spans="1:6" ht="15" thickBot="1" x14ac:dyDescent="0.4">
      <c r="A2" t="s">
        <v>30</v>
      </c>
      <c r="B2" s="7">
        <v>43084</v>
      </c>
      <c r="C2" t="s">
        <v>31</v>
      </c>
      <c r="D2" s="8">
        <v>606021888</v>
      </c>
      <c r="E2" s="3">
        <f ca="1">DATEDIF(B2,NOW(),"D")</f>
        <v>1435</v>
      </c>
      <c r="F2" s="3">
        <f ca="1">DATEDIF(B2,NOW(),"M")</f>
        <v>47</v>
      </c>
    </row>
    <row r="3" spans="1:6" ht="15" thickBot="1" x14ac:dyDescent="0.4">
      <c r="A3" t="s">
        <v>32</v>
      </c>
      <c r="B3" s="7">
        <v>42811</v>
      </c>
      <c r="C3" t="s">
        <v>33</v>
      </c>
      <c r="D3" s="8">
        <v>504014165</v>
      </c>
      <c r="E3" s="3">
        <f t="shared" ref="E3:E11" ca="1" si="0">DATEDIF(B3,NOW(),"D")</f>
        <v>1708</v>
      </c>
      <c r="F3" s="3">
        <f t="shared" ref="F3:F11" ca="1" si="1">DATEDIF(B3,NOW(),"M")</f>
        <v>56</v>
      </c>
    </row>
    <row r="4" spans="1:6" ht="15" thickBot="1" x14ac:dyDescent="0.4">
      <c r="A4" t="s">
        <v>34</v>
      </c>
      <c r="B4" s="7">
        <v>42888</v>
      </c>
      <c r="C4" t="s">
        <v>35</v>
      </c>
      <c r="D4" s="8">
        <v>412563408</v>
      </c>
      <c r="E4" s="3">
        <f t="shared" ca="1" si="0"/>
        <v>1631</v>
      </c>
      <c r="F4" s="3">
        <f t="shared" ca="1" si="1"/>
        <v>53</v>
      </c>
    </row>
    <row r="5" spans="1:6" ht="15" thickBot="1" x14ac:dyDescent="0.4">
      <c r="A5" t="s">
        <v>36</v>
      </c>
      <c r="B5" s="7">
        <v>42860</v>
      </c>
      <c r="C5" t="s">
        <v>37</v>
      </c>
      <c r="D5" s="8">
        <v>389813101</v>
      </c>
      <c r="E5" s="3">
        <f t="shared" ca="1" si="0"/>
        <v>1659</v>
      </c>
      <c r="F5" s="3">
        <f t="shared" ca="1" si="1"/>
        <v>54</v>
      </c>
    </row>
    <row r="6" spans="1:6" ht="15" thickBot="1" x14ac:dyDescent="0.4">
      <c r="A6" t="s">
        <v>38</v>
      </c>
      <c r="B6" s="7">
        <v>42923</v>
      </c>
      <c r="C6" t="s">
        <v>39</v>
      </c>
      <c r="D6" s="8">
        <v>334201140</v>
      </c>
      <c r="E6" s="3">
        <f t="shared" ca="1" si="0"/>
        <v>1596</v>
      </c>
      <c r="F6" s="3">
        <f t="shared" ca="1" si="1"/>
        <v>52</v>
      </c>
    </row>
    <row r="7" spans="1:6" ht="15" thickBot="1" x14ac:dyDescent="0.4">
      <c r="A7" t="s">
        <v>40</v>
      </c>
      <c r="B7" s="7">
        <v>42986</v>
      </c>
      <c r="C7" t="s">
        <v>41</v>
      </c>
      <c r="D7" s="8">
        <v>327481748</v>
      </c>
      <c r="E7" s="3">
        <f t="shared" ca="1" si="0"/>
        <v>1533</v>
      </c>
      <c r="F7" s="3">
        <f t="shared" ca="1" si="1"/>
        <v>50</v>
      </c>
    </row>
    <row r="8" spans="1:6" ht="15" thickBot="1" x14ac:dyDescent="0.4">
      <c r="A8" t="s">
        <v>42</v>
      </c>
      <c r="B8" s="7">
        <v>43089</v>
      </c>
      <c r="C8" t="s">
        <v>43</v>
      </c>
      <c r="D8" s="8">
        <v>320537066</v>
      </c>
      <c r="E8" s="3">
        <f t="shared" ca="1" si="0"/>
        <v>1430</v>
      </c>
      <c r="F8" s="3">
        <f t="shared" ca="1" si="1"/>
        <v>46</v>
      </c>
    </row>
    <row r="9" spans="1:6" ht="15" thickBot="1" x14ac:dyDescent="0.4">
      <c r="A9" t="s">
        <v>44</v>
      </c>
      <c r="B9" s="7">
        <v>43042</v>
      </c>
      <c r="C9" t="s">
        <v>45</v>
      </c>
      <c r="D9" s="8">
        <v>313493611</v>
      </c>
      <c r="E9" s="3">
        <f t="shared" ca="1" si="0"/>
        <v>1477</v>
      </c>
      <c r="F9" s="3">
        <f t="shared" ca="1" si="1"/>
        <v>48</v>
      </c>
    </row>
    <row r="10" spans="1:6" ht="15" thickBot="1" x14ac:dyDescent="0.4">
      <c r="A10" t="s">
        <v>46</v>
      </c>
      <c r="B10" s="7">
        <v>42916</v>
      </c>
      <c r="C10" t="s">
        <v>47</v>
      </c>
      <c r="D10" s="8">
        <v>264624300</v>
      </c>
      <c r="E10" s="3">
        <f t="shared" ca="1" si="0"/>
        <v>1603</v>
      </c>
      <c r="F10" s="3">
        <f t="shared" ca="1" si="1"/>
        <v>52</v>
      </c>
    </row>
    <row r="11" spans="1:6" ht="15" thickBot="1" x14ac:dyDescent="0.4">
      <c r="A11" t="s">
        <v>48</v>
      </c>
      <c r="B11" s="7">
        <v>43056</v>
      </c>
      <c r="C11" t="s">
        <v>49</v>
      </c>
      <c r="D11" s="8">
        <v>227733120</v>
      </c>
      <c r="E11" s="3">
        <f t="shared" ca="1" si="0"/>
        <v>1463</v>
      </c>
      <c r="F11" s="3">
        <f t="shared" ca="1" si="1"/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5225F-C741-44D8-B98C-7932A8F42E57}">
  <dimension ref="A1:F9"/>
  <sheetViews>
    <sheetView tabSelected="1" workbookViewId="0">
      <selection activeCell="B10" sqref="B10"/>
    </sheetView>
  </sheetViews>
  <sheetFormatPr defaultRowHeight="14.5" x14ac:dyDescent="0.35"/>
  <cols>
    <col min="1" max="1" width="26.1796875" bestFit="1" customWidth="1"/>
    <col min="2" max="2" width="11.54296875" bestFit="1" customWidth="1"/>
    <col min="3" max="3" width="18.1796875" bestFit="1" customWidth="1"/>
    <col min="4" max="4" width="14.08984375" bestFit="1" customWidth="1"/>
    <col min="5" max="5" width="10.90625" bestFit="1" customWidth="1"/>
  </cols>
  <sheetData>
    <row r="1" spans="1:6" ht="15" thickBot="1" x14ac:dyDescent="0.4">
      <c r="A1" t="s">
        <v>24</v>
      </c>
      <c r="B1" t="s">
        <v>25</v>
      </c>
      <c r="C1" t="s">
        <v>26</v>
      </c>
      <c r="D1" t="s">
        <v>27</v>
      </c>
      <c r="E1" t="s">
        <v>71</v>
      </c>
      <c r="F1" t="s">
        <v>72</v>
      </c>
    </row>
    <row r="2" spans="1:6" ht="15" thickBot="1" x14ac:dyDescent="0.4">
      <c r="A2" t="s">
        <v>32</v>
      </c>
      <c r="B2" s="7">
        <v>42811</v>
      </c>
      <c r="C2" t="s">
        <v>33</v>
      </c>
      <c r="D2" s="8">
        <v>504014165</v>
      </c>
      <c r="E2" s="7">
        <v>42929</v>
      </c>
      <c r="F2" s="3">
        <f>DATEDIF(B2,E2,"D")</f>
        <v>118</v>
      </c>
    </row>
    <row r="3" spans="1:6" ht="15" thickBot="1" x14ac:dyDescent="0.4">
      <c r="A3" t="s">
        <v>34</v>
      </c>
      <c r="B3" s="7">
        <v>42888</v>
      </c>
      <c r="C3" t="s">
        <v>35</v>
      </c>
      <c r="D3" s="8">
        <v>412563408</v>
      </c>
      <c r="E3" s="7">
        <v>43048</v>
      </c>
      <c r="F3" s="3">
        <f t="shared" ref="F3:F7" si="0">DATEDIF(B3,E3,"D")</f>
        <v>160</v>
      </c>
    </row>
    <row r="4" spans="1:6" ht="15" thickBot="1" x14ac:dyDescent="0.4">
      <c r="A4" t="s">
        <v>36</v>
      </c>
      <c r="B4" s="7">
        <v>42860</v>
      </c>
      <c r="C4" t="s">
        <v>37</v>
      </c>
      <c r="D4" s="8">
        <v>389813101</v>
      </c>
      <c r="E4" s="7">
        <v>42999</v>
      </c>
      <c r="F4" s="3">
        <f t="shared" si="0"/>
        <v>139</v>
      </c>
    </row>
    <row r="5" spans="1:6" ht="15" thickBot="1" x14ac:dyDescent="0.4">
      <c r="A5" t="s">
        <v>38</v>
      </c>
      <c r="B5" s="7">
        <v>42923</v>
      </c>
      <c r="C5" t="s">
        <v>39</v>
      </c>
      <c r="D5" s="8">
        <v>334201140</v>
      </c>
      <c r="E5" s="7">
        <v>43069</v>
      </c>
      <c r="F5" s="3">
        <f t="shared" si="0"/>
        <v>146</v>
      </c>
    </row>
    <row r="6" spans="1:6" ht="15" thickBot="1" x14ac:dyDescent="0.4">
      <c r="A6" t="s">
        <v>40</v>
      </c>
      <c r="B6" s="7">
        <v>42986</v>
      </c>
      <c r="C6" t="s">
        <v>41</v>
      </c>
      <c r="D6" s="8">
        <v>327481748</v>
      </c>
      <c r="E6" s="7">
        <v>43083</v>
      </c>
      <c r="F6" s="3">
        <f t="shared" si="0"/>
        <v>97</v>
      </c>
    </row>
    <row r="7" spans="1:6" ht="15" thickBot="1" x14ac:dyDescent="0.4">
      <c r="A7" t="s">
        <v>46</v>
      </c>
      <c r="B7" s="7">
        <v>42916</v>
      </c>
      <c r="C7" t="s">
        <v>47</v>
      </c>
      <c r="D7" s="8">
        <v>264624300</v>
      </c>
      <c r="E7" s="7">
        <v>43090</v>
      </c>
      <c r="F7" s="3">
        <f t="shared" si="0"/>
        <v>174</v>
      </c>
    </row>
    <row r="8" spans="1:6" ht="15" thickBot="1" x14ac:dyDescent="0.4">
      <c r="C8" t="s">
        <v>73</v>
      </c>
      <c r="D8" s="9">
        <f>SUM(D2:D7)</f>
        <v>2232697862</v>
      </c>
      <c r="E8" t="s">
        <v>74</v>
      </c>
      <c r="F8" s="3">
        <f>SUM(F2:F7)</f>
        <v>834</v>
      </c>
    </row>
    <row r="9" spans="1:6" ht="15" thickBot="1" x14ac:dyDescent="0.4">
      <c r="C9" t="s">
        <v>75</v>
      </c>
      <c r="D9" s="10">
        <f>D8/F8</f>
        <v>2677095.757793765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First function - ROUND</vt:lpstr>
      <vt:lpstr>Function composition - SQRT</vt:lpstr>
      <vt:lpstr>Functions and ranges - MIN, MAX</vt:lpstr>
      <vt:lpstr>Selecting ranges - SUM,AVG,MED</vt:lpstr>
      <vt:lpstr>Multiple arguments - RANK</vt:lpstr>
      <vt:lpstr>Even more arguments - RANK</vt:lpstr>
      <vt:lpstr>String manipulation-LEFT, RIGHT</vt:lpstr>
      <vt:lpstr>String info - LEN, SEARCH</vt:lpstr>
      <vt:lpstr>Combining strings - CONCATENATE</vt:lpstr>
      <vt:lpstr>Date functions - WEEKDAY</vt:lpstr>
      <vt:lpstr>Comparing dates</vt:lpstr>
      <vt:lpstr>Combining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</dc:creator>
  <cp:lastModifiedBy>Nicholas</cp:lastModifiedBy>
  <dcterms:created xsi:type="dcterms:W3CDTF">2021-11-19T07:08:27Z</dcterms:created>
  <dcterms:modified xsi:type="dcterms:W3CDTF">2021-11-19T19:15:09Z</dcterms:modified>
</cp:coreProperties>
</file>