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morrison/Documents/GitHub/Tower-of-Annihilation/docs/"/>
    </mc:Choice>
  </mc:AlternateContent>
  <xr:revisionPtr revIDLastSave="0" documentId="13_ncr:1_{FB9BD9F3-5A36-8344-9C5D-F619718C21AC}" xr6:coauthVersionLast="46" xr6:coauthVersionMax="46" xr10:uidLastSave="{00000000-0000-0000-0000-000000000000}"/>
  <bookViews>
    <workbookView xWindow="7460" yWindow="520" windowWidth="18820" windowHeight="11400" firstSheet="1" activeTab="1" xr2:uid="{00000000-000D-0000-FFFF-FFFF00000000}"/>
  </bookViews>
  <sheets>
    <sheet name="Management Summary" sheetId="3" r:id="rId1"/>
    <sheet name="Gantt" sheetId="1" r:id="rId2"/>
    <sheet name="Meetings" sheetId="2" r:id="rId3"/>
    <sheet name="SA" sheetId="4" r:id="rId4"/>
    <sheet name="Overhead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" i="1" l="1"/>
  <c r="C38" i="1"/>
  <c r="AI14" i="1"/>
  <c r="AH14" i="1"/>
  <c r="AG13" i="1"/>
  <c r="AF13" i="1"/>
  <c r="AE13" i="1"/>
  <c r="AD12" i="1"/>
  <c r="AC12" i="1"/>
  <c r="AB12" i="1"/>
  <c r="X9" i="1"/>
  <c r="W9" i="1"/>
  <c r="V9" i="1"/>
  <c r="U9" i="1"/>
  <c r="T8" i="1"/>
  <c r="S8" i="1"/>
  <c r="R8" i="1"/>
  <c r="Q7" i="1"/>
  <c r="P7" i="1"/>
  <c r="O7" i="1"/>
  <c r="N6" i="1"/>
  <c r="M6" i="1"/>
  <c r="K5" i="1"/>
  <c r="J5" i="1"/>
  <c r="I5" i="1"/>
  <c r="H4" i="1"/>
  <c r="Y27" i="1"/>
  <c r="G26" i="1"/>
  <c r="T24" i="1"/>
  <c r="I22" i="1"/>
  <c r="J22" i="1"/>
  <c r="E25" i="1"/>
  <c r="G4" i="1"/>
  <c r="B28" i="1"/>
  <c r="D24" i="4"/>
  <c r="C24" i="4"/>
  <c r="O32" i="1"/>
  <c r="N32" i="1"/>
  <c r="I32" i="1"/>
  <c r="J32" i="1"/>
  <c r="H31" i="1"/>
  <c r="G31" i="1"/>
  <c r="F31" i="1"/>
  <c r="E20" i="1"/>
  <c r="F9" i="5"/>
  <c r="T8" i="3" s="1"/>
  <c r="D23" i="4"/>
  <c r="P8" i="3" s="1"/>
  <c r="C23" i="4"/>
  <c r="O8" i="3" s="1"/>
  <c r="D19" i="4"/>
  <c r="P7" i="3" s="1"/>
  <c r="C19" i="4"/>
  <c r="O7" i="3" s="1"/>
  <c r="B8" i="2"/>
  <c r="L8" i="3" s="1"/>
  <c r="M8" i="3" s="1"/>
  <c r="B7" i="2"/>
  <c r="L7" i="3" s="1"/>
  <c r="M7" i="3" s="1"/>
  <c r="C57" i="1"/>
  <c r="H8" i="3" s="1"/>
  <c r="B57" i="1"/>
  <c r="G8" i="3" s="1"/>
  <c r="AP56" i="1"/>
  <c r="AO56" i="1"/>
  <c r="AN55" i="1"/>
  <c r="AM55" i="1"/>
  <c r="AL55" i="1"/>
  <c r="AK55" i="1"/>
  <c r="AJ54" i="1"/>
  <c r="AI54" i="1"/>
  <c r="AH54" i="1"/>
  <c r="AG54" i="1"/>
  <c r="AF54" i="1"/>
  <c r="AE54" i="1"/>
  <c r="AB53" i="1"/>
  <c r="AA53" i="1"/>
  <c r="Z53" i="1"/>
  <c r="Y53" i="1"/>
  <c r="AD53" i="1"/>
  <c r="AC53" i="1"/>
  <c r="X52" i="1"/>
  <c r="W52" i="1"/>
  <c r="T51" i="1"/>
  <c r="S51" i="1"/>
  <c r="R51" i="1"/>
  <c r="Q51" i="1"/>
  <c r="V51" i="1"/>
  <c r="U51" i="1"/>
  <c r="N50" i="1"/>
  <c r="M50" i="1"/>
  <c r="L50" i="1"/>
  <c r="P50" i="1"/>
  <c r="O50" i="1"/>
  <c r="I49" i="1"/>
  <c r="H49" i="1"/>
  <c r="G49" i="1"/>
  <c r="F49" i="1"/>
  <c r="E49" i="1"/>
  <c r="E9" i="5"/>
  <c r="T7" i="3" s="1"/>
  <c r="D9" i="5"/>
  <c r="C9" i="5"/>
  <c r="T5" i="3" s="1"/>
  <c r="B9" i="5"/>
  <c r="T4" i="3" s="1"/>
  <c r="AH46" i="1"/>
  <c r="AG46" i="1"/>
  <c r="AF46" i="1"/>
  <c r="AE46" i="1"/>
  <c r="AD45" i="1"/>
  <c r="AC45" i="1"/>
  <c r="AB44" i="1"/>
  <c r="AA44" i="1"/>
  <c r="Z44" i="1"/>
  <c r="Y44" i="1"/>
  <c r="X44" i="1"/>
  <c r="W44" i="1"/>
  <c r="V43" i="1"/>
  <c r="U43" i="1"/>
  <c r="T42" i="1"/>
  <c r="S42" i="1"/>
  <c r="R42" i="1"/>
  <c r="Q42" i="1"/>
  <c r="P42" i="1"/>
  <c r="O42" i="1"/>
  <c r="N41" i="1"/>
  <c r="M41" i="1"/>
  <c r="L41" i="1"/>
  <c r="K41" i="1"/>
  <c r="J41" i="1"/>
  <c r="I40" i="1"/>
  <c r="H40" i="1"/>
  <c r="G40" i="1"/>
  <c r="F40" i="1"/>
  <c r="E40" i="1"/>
  <c r="E30" i="1"/>
  <c r="M32" i="1"/>
  <c r="L32" i="1"/>
  <c r="K32" i="1"/>
  <c r="E21" i="1"/>
  <c r="K22" i="1"/>
  <c r="L23" i="1"/>
  <c r="AT27" i="1"/>
  <c r="AS27" i="1"/>
  <c r="AR27" i="1"/>
  <c r="AQ27" i="1"/>
  <c r="AA11" i="1"/>
  <c r="Z11" i="1"/>
  <c r="Y11" i="1"/>
  <c r="L6" i="1"/>
  <c r="F3" i="1"/>
  <c r="E3" i="1"/>
  <c r="F2" i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Q7" i="3" l="1"/>
  <c r="U8" i="3"/>
  <c r="U7" i="3"/>
  <c r="Q8" i="3"/>
  <c r="C8" i="3"/>
  <c r="D8" i="3"/>
  <c r="I8" i="3"/>
  <c r="U5" i="3"/>
  <c r="U6" i="3"/>
  <c r="T9" i="3"/>
  <c r="U4" i="3"/>
  <c r="D15" i="4"/>
  <c r="D9" i="4"/>
  <c r="P5" i="3" s="1"/>
  <c r="D5" i="4"/>
  <c r="P4" i="3" s="1"/>
  <c r="C15" i="4"/>
  <c r="O6" i="3" s="1"/>
  <c r="C9" i="4"/>
  <c r="O5" i="3" s="1"/>
  <c r="C5" i="4"/>
  <c r="O4" i="3" s="1"/>
  <c r="E8" i="3" l="1"/>
  <c r="S9" i="3"/>
  <c r="U9" i="3"/>
  <c r="Q5" i="3"/>
  <c r="Q4" i="3"/>
  <c r="O9" i="3"/>
  <c r="Q6" i="3"/>
  <c r="P9" i="3"/>
  <c r="K9" i="3"/>
  <c r="K9" i="2"/>
  <c r="B6" i="2"/>
  <c r="L6" i="3" s="1"/>
  <c r="M6" i="3" s="1"/>
  <c r="B5" i="2"/>
  <c r="L5" i="3" s="1"/>
  <c r="M5" i="3" s="1"/>
  <c r="B4" i="2"/>
  <c r="L4" i="3" s="1"/>
  <c r="F9" i="2"/>
  <c r="E9" i="2"/>
  <c r="D9" i="2"/>
  <c r="C9" i="2"/>
  <c r="L9" i="2"/>
  <c r="J9" i="2"/>
  <c r="I9" i="2"/>
  <c r="H9" i="2"/>
  <c r="G9" i="2"/>
  <c r="Q9" i="3" l="1"/>
  <c r="M4" i="3"/>
  <c r="M9" i="3" s="1"/>
  <c r="L9" i="3"/>
  <c r="B9" i="2"/>
  <c r="C47" i="1" l="1"/>
  <c r="B47" i="1"/>
  <c r="H6" i="3"/>
  <c r="D6" i="3" s="1"/>
  <c r="C28" i="1"/>
  <c r="G5" i="3"/>
  <c r="C5" i="3" s="1"/>
  <c r="C18" i="1"/>
  <c r="B18" i="1"/>
  <c r="G4" i="3" s="1"/>
  <c r="C4" i="3" s="1"/>
  <c r="H5" i="3" l="1"/>
  <c r="D5" i="3" s="1"/>
  <c r="E5" i="3" s="1"/>
  <c r="C58" i="1"/>
  <c r="C59" i="1" s="1"/>
  <c r="G7" i="3"/>
  <c r="H7" i="3"/>
  <c r="D7" i="3" s="1"/>
  <c r="B58" i="1"/>
  <c r="B59" i="1" s="1"/>
  <c r="G6" i="3"/>
  <c r="C6" i="3" s="1"/>
  <c r="H4" i="3"/>
  <c r="D4" i="3" s="1"/>
  <c r="I5" i="3" l="1"/>
  <c r="C7" i="3"/>
  <c r="C9" i="3" s="1"/>
  <c r="I7" i="3"/>
  <c r="I6" i="3"/>
  <c r="I4" i="3"/>
  <c r="E6" i="3"/>
  <c r="D9" i="3"/>
  <c r="H9" i="3"/>
  <c r="G9" i="3"/>
  <c r="E7" i="3" l="1"/>
  <c r="I9" i="3"/>
  <c r="E4" i="3"/>
  <c r="E9" i="3" l="1"/>
</calcChain>
</file>

<file path=xl/sharedStrings.xml><?xml version="1.0" encoding="utf-8"?>
<sst xmlns="http://schemas.openxmlformats.org/spreadsheetml/2006/main" count="237" uniqueCount="104">
  <si>
    <t>Total</t>
  </si>
  <si>
    <t>Coding</t>
  </si>
  <si>
    <t>Meetings</t>
  </si>
  <si>
    <t>Systems Analysis</t>
  </si>
  <si>
    <t>Overhead</t>
  </si>
  <si>
    <t>Budgeted</t>
  </si>
  <si>
    <t>Actual</t>
  </si>
  <si>
    <t>Deficit</t>
  </si>
  <si>
    <t>Nathan</t>
  </si>
  <si>
    <t>Kim</t>
  </si>
  <si>
    <t>Scott</t>
  </si>
  <si>
    <t>Matt</t>
  </si>
  <si>
    <t>Dawson</t>
  </si>
  <si>
    <t>predicted time(hrs)</t>
  </si>
  <si>
    <t>time spent(hrs)</t>
  </si>
  <si>
    <t>Status</t>
  </si>
  <si>
    <t>key</t>
  </si>
  <si>
    <t>complete</t>
  </si>
  <si>
    <t>this week</t>
  </si>
  <si>
    <t>planned</t>
  </si>
  <si>
    <t>Requirements Collection</t>
  </si>
  <si>
    <t>Repo + Git Setup</t>
  </si>
  <si>
    <t>Camera Movement</t>
  </si>
  <si>
    <t>Create Animations</t>
  </si>
  <si>
    <t>Player Controls</t>
  </si>
  <si>
    <t>Add Attack Points</t>
  </si>
  <si>
    <t>Make Initial Level Map</t>
  </si>
  <si>
    <t>Help With Loot Drop</t>
  </si>
  <si>
    <t>Health Bars</t>
  </si>
  <si>
    <t>Make Additional Levels</t>
  </si>
  <si>
    <t>Music Implementation</t>
  </si>
  <si>
    <t>Adding Patterns and Other Requirements</t>
  </si>
  <si>
    <t>totals</t>
  </si>
  <si>
    <t>Basic Attack Script</t>
  </si>
  <si>
    <t>Basic Vendor System</t>
  </si>
  <si>
    <t>Create Currency System/ Counter</t>
  </si>
  <si>
    <t>Expand On Vendor Items</t>
  </si>
  <si>
    <t>(constant)</t>
  </si>
  <si>
    <t>Implement Dialogue</t>
  </si>
  <si>
    <t>Code Boss' Battles/ Bullets</t>
  </si>
  <si>
    <t>Possibly Add Other Attack Types</t>
  </si>
  <si>
    <t>Possible Cutscene Creation</t>
  </si>
  <si>
    <t>Next Level Script</t>
  </si>
  <si>
    <t>Chest Manager Script</t>
  </si>
  <si>
    <t>Level Design</t>
  </si>
  <si>
    <t>Obstacle Implementation</t>
  </si>
  <si>
    <t>Scene Management</t>
  </si>
  <si>
    <t>Audio Production</t>
  </si>
  <si>
    <t>Quality Assurance Testing</t>
  </si>
  <si>
    <t>Implement A*</t>
  </si>
  <si>
    <t>Enemy Patrol/ Track</t>
  </si>
  <si>
    <t>Enemy Attack</t>
  </si>
  <si>
    <t>Other Melee Enemy Implementation</t>
  </si>
  <si>
    <t>Ranged Enemy Attack</t>
  </si>
  <si>
    <t>Other Enemy Improvements</t>
  </si>
  <si>
    <t>Boss mechanics(?)</t>
  </si>
  <si>
    <t>Create Start Screen/Options Menu</t>
  </si>
  <si>
    <t>UI For In-Game Stats</t>
  </si>
  <si>
    <t>In-Game Menu</t>
  </si>
  <si>
    <t>Expand On Start Screen</t>
  </si>
  <si>
    <t>Implement Game Saves</t>
  </si>
  <si>
    <t>HighScore Display &amp; Implmentation</t>
  </si>
  <si>
    <t>Background Enhancements &amp; Art</t>
  </si>
  <si>
    <t xml:space="preserve">Dr-BC Mode </t>
  </si>
  <si>
    <t>group totals (hrs)</t>
  </si>
  <si>
    <t>group totals ($)</t>
  </si>
  <si>
    <t>Date</t>
  </si>
  <si>
    <t>Purpose</t>
  </si>
  <si>
    <t>First Meeting</t>
  </si>
  <si>
    <t>Initial Game Planning</t>
  </si>
  <si>
    <t>Assign Roles</t>
  </si>
  <si>
    <t>Debug Features</t>
  </si>
  <si>
    <t>Work on SA Pres, RFP, etc</t>
  </si>
  <si>
    <t>Analysis Presentation Practice</t>
  </si>
  <si>
    <t>Prepare for Weekly Status</t>
  </si>
  <si>
    <t>Hours</t>
  </si>
  <si>
    <t>ü</t>
  </si>
  <si>
    <t>Task</t>
  </si>
  <si>
    <t>Predicted(hrs)</t>
  </si>
  <si>
    <t>spent(hrs)</t>
  </si>
  <si>
    <t>Individual schedule</t>
  </si>
  <si>
    <t>Champion</t>
  </si>
  <si>
    <t>Chapter 1 and 2, glossary Terms</t>
  </si>
  <si>
    <t>Subtotal</t>
  </si>
  <si>
    <t>Chapter 3 and 4, glossary Terms</t>
  </si>
  <si>
    <t>Merge schedules on google docs</t>
  </si>
  <si>
    <t>A</t>
  </si>
  <si>
    <t xml:space="preserve">Standardize formating </t>
  </si>
  <si>
    <t>B</t>
  </si>
  <si>
    <t>Assemble SA Powerpoint</t>
  </si>
  <si>
    <t>C</t>
  </si>
  <si>
    <t>Chapter 5 and 6, glossary Terms</t>
  </si>
  <si>
    <t>Main Menu</t>
  </si>
  <si>
    <t>red is dependent on others</t>
  </si>
  <si>
    <t>Training</t>
  </si>
  <si>
    <t>SA Preesentation Prep</t>
  </si>
  <si>
    <t>Software Specialist Presentation Prep</t>
  </si>
  <si>
    <t>Team Lead Presentation Prep</t>
  </si>
  <si>
    <t>Oral Exam Prep</t>
  </si>
  <si>
    <t>Post Mortum Presentation Prep</t>
  </si>
  <si>
    <t>Create Level 1 (Demo)</t>
  </si>
  <si>
    <t>NPC / item spawn points</t>
  </si>
  <si>
    <t>Make player Static</t>
  </si>
  <si>
    <t>Enemy Health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</si>
</sst>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;[Red]&quot;$&quot;#,##0.00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444444"/>
      <name val="Calibri"/>
      <charset val="1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rgb="FF000000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6" fillId="8" borderId="12" applyNumberFormat="0" applyAlignment="0" applyProtection="0"/>
  </cellStyleXfs>
  <cellXfs count="68">
    <xf numFmtId="0" fontId="0" fillId="0" borderId="0" xfId="0"/>
    <xf numFmtId="0" fontId="1" fillId="4" borderId="0" xfId="0" applyFont="1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2" fillId="0" borderId="0" xfId="0" applyFont="1"/>
    <xf numFmtId="0" fontId="0" fillId="6" borderId="0" xfId="0" applyFill="1"/>
    <xf numFmtId="0" fontId="0" fillId="6" borderId="0" xfId="0" applyFill="1" applyAlignment="1">
      <alignment wrapText="1"/>
    </xf>
    <xf numFmtId="0" fontId="0" fillId="6" borderId="0" xfId="0" applyFont="1" applyFill="1"/>
    <xf numFmtId="0" fontId="0" fillId="0" borderId="0" xfId="0" applyFill="1" applyAlignment="1">
      <alignment horizontal="center"/>
    </xf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6" borderId="9" xfId="0" applyNumberFormat="1" applyFill="1" applyBorder="1"/>
    <xf numFmtId="8" fontId="0" fillId="6" borderId="10" xfId="0" applyNumberFormat="1" applyFill="1" applyBorder="1"/>
    <xf numFmtId="8" fontId="0" fillId="6" borderId="11" xfId="0" applyNumberFormat="1" applyFill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0" fontId="0" fillId="6" borderId="1" xfId="0" applyFill="1" applyBorder="1"/>
    <xf numFmtId="8" fontId="0" fillId="6" borderId="6" xfId="0" applyNumberFormat="1" applyFill="1" applyBorder="1"/>
    <xf numFmtId="8" fontId="0" fillId="6" borderId="7" xfId="0" applyNumberFormat="1" applyFill="1" applyBorder="1"/>
    <xf numFmtId="8" fontId="0" fillId="6" borderId="8" xfId="0" applyNumberFormat="1" applyFill="1" applyBorder="1"/>
    <xf numFmtId="0" fontId="3" fillId="0" borderId="0" xfId="0" applyFont="1"/>
    <xf numFmtId="0" fontId="0" fillId="0" borderId="1" xfId="0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7" borderId="5" xfId="0" applyFill="1" applyBorder="1"/>
    <xf numFmtId="0" fontId="3" fillId="7" borderId="0" xfId="0" applyFont="1" applyFill="1" applyBorder="1"/>
    <xf numFmtId="0" fontId="1" fillId="7" borderId="0" xfId="0" applyFont="1" applyFill="1" applyBorder="1"/>
    <xf numFmtId="0" fontId="0" fillId="0" borderId="6" xfId="0" applyBorder="1"/>
    <xf numFmtId="0" fontId="1" fillId="7" borderId="7" xfId="0" applyFont="1" applyFill="1" applyBorder="1"/>
    <xf numFmtId="0" fontId="0" fillId="7" borderId="7" xfId="0" applyFill="1" applyBorder="1"/>
    <xf numFmtId="0" fontId="0" fillId="7" borderId="8" xfId="0" applyFill="1" applyBorder="1"/>
    <xf numFmtId="0" fontId="0" fillId="0" borderId="4" xfId="0" applyFill="1" applyBorder="1"/>
    <xf numFmtId="0" fontId="4" fillId="5" borderId="0" xfId="0" applyFont="1" applyFill="1"/>
    <xf numFmtId="0" fontId="6" fillId="8" borderId="12" xfId="1"/>
    <xf numFmtId="0" fontId="4" fillId="5" borderId="12" xfId="1" applyFont="1" applyFill="1"/>
    <xf numFmtId="0" fontId="4" fillId="3" borderId="12" xfId="1" applyFont="1" applyFill="1"/>
    <xf numFmtId="0" fontId="5" fillId="2" borderId="12" xfId="1" applyFont="1" applyFill="1"/>
    <xf numFmtId="0" fontId="4" fillId="5" borderId="0" xfId="0" applyFont="1" applyFill="1" applyAlignment="1">
      <alignment horizontal="left"/>
    </xf>
    <xf numFmtId="164" fontId="0" fillId="6" borderId="0" xfId="0" applyNumberFormat="1" applyFill="1"/>
    <xf numFmtId="0" fontId="7" fillId="9" borderId="0" xfId="0" applyFont="1" applyFill="1" applyAlignment="1"/>
    <xf numFmtId="0" fontId="0" fillId="9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16" fontId="0" fillId="6" borderId="0" xfId="0" applyNumberFormat="1" applyFill="1"/>
    <xf numFmtId="0" fontId="8" fillId="3" borderId="0" xfId="0" applyFont="1" applyFill="1"/>
    <xf numFmtId="0" fontId="8" fillId="0" borderId="0" xfId="0" applyFont="1"/>
    <xf numFmtId="0" fontId="8" fillId="10" borderId="0" xfId="0" applyFont="1" applyFill="1"/>
    <xf numFmtId="0" fontId="0" fillId="5" borderId="0" xfId="0" applyFont="1" applyFill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Input" xfId="1" builtinId="20"/>
    <cellStyle name="Normal" xfId="0" builtinId="0"/>
  </cellStyles>
  <dxfs count="123"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9"/>
  <sheetViews>
    <sheetView workbookViewId="0">
      <selection activeCell="T7" sqref="T7"/>
    </sheetView>
  </sheetViews>
  <sheetFormatPr baseColWidth="10" defaultColWidth="8.83203125" defaultRowHeight="15" x14ac:dyDescent="0.2"/>
  <cols>
    <col min="3" max="3" width="14.33203125" customWidth="1"/>
    <col min="4" max="4" width="13.83203125" customWidth="1"/>
    <col min="5" max="5" width="13.33203125" customWidth="1"/>
    <col min="6" max="6" width="3.5" customWidth="1"/>
    <col min="7" max="7" width="15.33203125" customWidth="1"/>
    <col min="8" max="8" width="12.33203125" customWidth="1"/>
    <col min="9" max="9" width="14.5" customWidth="1"/>
    <col min="10" max="10" width="2.83203125" customWidth="1"/>
    <col min="11" max="11" width="13.83203125" customWidth="1"/>
    <col min="12" max="12" width="14" customWidth="1"/>
    <col min="13" max="13" width="14.1640625" customWidth="1"/>
    <col min="14" max="14" width="5.5" customWidth="1"/>
    <col min="15" max="15" width="12.33203125" customWidth="1"/>
    <col min="16" max="16" width="14.6640625" customWidth="1"/>
    <col min="17" max="17" width="11.33203125" customWidth="1"/>
    <col min="18" max="18" width="5.1640625" customWidth="1"/>
    <col min="19" max="20" width="13.5" customWidth="1"/>
    <col min="21" max="21" width="16.5" customWidth="1"/>
  </cols>
  <sheetData>
    <row r="1" spans="2:21" ht="16" thickBot="1" x14ac:dyDescent="0.25"/>
    <row r="2" spans="2:21" x14ac:dyDescent="0.2">
      <c r="C2" s="64" t="s">
        <v>0</v>
      </c>
      <c r="D2" s="65"/>
      <c r="E2" s="66"/>
      <c r="F2" s="9"/>
      <c r="G2" s="64" t="s">
        <v>1</v>
      </c>
      <c r="H2" s="65"/>
      <c r="I2" s="66"/>
      <c r="K2" s="64" t="s">
        <v>2</v>
      </c>
      <c r="L2" s="65"/>
      <c r="M2" s="66"/>
      <c r="O2" s="64" t="s">
        <v>3</v>
      </c>
      <c r="P2" s="65"/>
      <c r="Q2" s="66"/>
      <c r="S2" s="64" t="s">
        <v>4</v>
      </c>
      <c r="T2" s="65"/>
      <c r="U2" s="66"/>
    </row>
    <row r="3" spans="2:21" ht="16" thickBot="1" x14ac:dyDescent="0.25">
      <c r="C3" s="10" t="s">
        <v>5</v>
      </c>
      <c r="D3" s="11" t="s">
        <v>6</v>
      </c>
      <c r="E3" s="12" t="s">
        <v>7</v>
      </c>
      <c r="F3" s="3"/>
      <c r="G3" s="13" t="s">
        <v>5</v>
      </c>
      <c r="H3" s="14" t="s">
        <v>6</v>
      </c>
      <c r="I3" s="15" t="s">
        <v>7</v>
      </c>
      <c r="K3" s="13" t="s">
        <v>5</v>
      </c>
      <c r="L3" s="14" t="s">
        <v>6</v>
      </c>
      <c r="M3" s="15" t="s">
        <v>7</v>
      </c>
      <c r="O3" s="10" t="s">
        <v>5</v>
      </c>
      <c r="P3" s="11" t="s">
        <v>6</v>
      </c>
      <c r="Q3" s="12" t="s">
        <v>7</v>
      </c>
      <c r="S3" s="10" t="s">
        <v>5</v>
      </c>
      <c r="T3" s="11" t="s">
        <v>6</v>
      </c>
      <c r="U3" s="12" t="s">
        <v>7</v>
      </c>
    </row>
    <row r="4" spans="2:21" x14ac:dyDescent="0.2">
      <c r="B4" s="26" t="s">
        <v>8</v>
      </c>
      <c r="C4" s="23">
        <f>(G4+K4 +O4+S4)</f>
        <v>11200</v>
      </c>
      <c r="D4" s="24">
        <f t="shared" ref="D4:D6" si="0">(H4+L4 +P4+T4)</f>
        <v>8300</v>
      </c>
      <c r="E4" s="25">
        <f>(C4-D4)</f>
        <v>2900</v>
      </c>
      <c r="F4" s="3"/>
      <c r="G4" s="17">
        <f>(Gantt!$B18)*100</f>
        <v>5100</v>
      </c>
      <c r="H4" s="18">
        <f>(Gantt!$C18)*100</f>
        <v>4000</v>
      </c>
      <c r="I4" s="19">
        <f>(G4-H4)</f>
        <v>1100</v>
      </c>
      <c r="K4" s="23">
        <v>2000</v>
      </c>
      <c r="L4" s="24">
        <f>Meetings!B4*100</f>
        <v>1300</v>
      </c>
      <c r="M4" s="25">
        <f>(K4-L4)</f>
        <v>700</v>
      </c>
      <c r="O4" s="23">
        <f>(SA!C5)*100</f>
        <v>1100</v>
      </c>
      <c r="P4" s="24">
        <f>(SA!D5)*100</f>
        <v>1300</v>
      </c>
      <c r="Q4" s="25">
        <f>(O4-P4)</f>
        <v>-200</v>
      </c>
      <c r="S4" s="23">
        <v>3000</v>
      </c>
      <c r="T4" s="24">
        <f>Overhead!B9*100</f>
        <v>1700</v>
      </c>
      <c r="U4" s="25">
        <f>(S4-T4)</f>
        <v>1300</v>
      </c>
    </row>
    <row r="5" spans="2:21" x14ac:dyDescent="0.2">
      <c r="B5" s="10" t="s">
        <v>9</v>
      </c>
      <c r="C5" s="17">
        <f t="shared" ref="C5:C6" si="1">(G5+K5 +O5+S5)</f>
        <v>10600</v>
      </c>
      <c r="D5" s="18">
        <f t="shared" si="0"/>
        <v>7000</v>
      </c>
      <c r="E5" s="19">
        <f t="shared" ref="E5:E6" si="2">(C5-D5)</f>
        <v>3600</v>
      </c>
      <c r="F5" s="3"/>
      <c r="G5" s="17">
        <f>(Gantt!$B28)*100</f>
        <v>4500</v>
      </c>
      <c r="H5" s="18">
        <f>(Gantt!$C28)*100</f>
        <v>2500</v>
      </c>
      <c r="I5" s="19">
        <f t="shared" ref="I5:I6" si="3">(G5-H5)</f>
        <v>2000</v>
      </c>
      <c r="K5" s="17">
        <v>2000</v>
      </c>
      <c r="L5" s="18">
        <f>Meetings!B5*100</f>
        <v>1300</v>
      </c>
      <c r="M5" s="19">
        <f t="shared" ref="M5:M6" si="4">(K5-L5)</f>
        <v>700</v>
      </c>
      <c r="O5" s="17">
        <f>(SA!C9)*100</f>
        <v>1100</v>
      </c>
      <c r="P5" s="18">
        <f>(SA!D9)*100</f>
        <v>1000</v>
      </c>
      <c r="Q5" s="19">
        <f t="shared" ref="Q5:Q6" si="5">(O5-P5)</f>
        <v>100</v>
      </c>
      <c r="S5" s="17">
        <v>3000</v>
      </c>
      <c r="T5" s="18">
        <f>Overhead!C9*100</f>
        <v>2200</v>
      </c>
      <c r="U5" s="19">
        <f t="shared" ref="U5:U6" si="6">(S5-T5)</f>
        <v>800</v>
      </c>
    </row>
    <row r="6" spans="2:21" x14ac:dyDescent="0.2">
      <c r="B6" s="10" t="s">
        <v>10</v>
      </c>
      <c r="C6" s="17">
        <f t="shared" si="1"/>
        <v>10500</v>
      </c>
      <c r="D6" s="18">
        <f t="shared" si="0"/>
        <v>8600</v>
      </c>
      <c r="E6" s="19">
        <f t="shared" si="2"/>
        <v>1900</v>
      </c>
      <c r="F6" s="3"/>
      <c r="G6" s="17">
        <f>(Gantt!$B38)*100</f>
        <v>4400</v>
      </c>
      <c r="H6" s="18">
        <f>(Gantt!$C38)*100</f>
        <v>3200</v>
      </c>
      <c r="I6" s="19">
        <f t="shared" si="3"/>
        <v>1200</v>
      </c>
      <c r="K6" s="17">
        <v>2000</v>
      </c>
      <c r="L6" s="18">
        <f>Meetings!B6*100</f>
        <v>1300</v>
      </c>
      <c r="M6" s="19">
        <f t="shared" si="4"/>
        <v>700</v>
      </c>
      <c r="O6" s="17">
        <f>(SA!C15)*100</f>
        <v>1100</v>
      </c>
      <c r="P6" s="18">
        <v>1100</v>
      </c>
      <c r="Q6" s="19">
        <f t="shared" si="5"/>
        <v>0</v>
      </c>
      <c r="S6" s="17">
        <v>3000</v>
      </c>
      <c r="T6" s="18">
        <v>3000</v>
      </c>
      <c r="U6" s="19">
        <f t="shared" si="6"/>
        <v>0</v>
      </c>
    </row>
    <row r="7" spans="2:21" x14ac:dyDescent="0.2">
      <c r="B7" s="10" t="s">
        <v>11</v>
      </c>
      <c r="C7" s="17">
        <f t="shared" ref="C7:C8" si="7">(G7+K7 +O7+S7)</f>
        <v>11000</v>
      </c>
      <c r="D7" s="18">
        <f t="shared" ref="D7:D8" si="8">(H7+L7 +P7+T7)</f>
        <v>6000</v>
      </c>
      <c r="E7" s="19">
        <f t="shared" ref="E7:E8" si="9">(C7-D7)</f>
        <v>5000</v>
      </c>
      <c r="F7" s="3"/>
      <c r="G7" s="17">
        <f>(Gantt!$B47)*100</f>
        <v>4900</v>
      </c>
      <c r="H7" s="18">
        <f>(Gantt!$C47)*100</f>
        <v>1300</v>
      </c>
      <c r="I7" s="19">
        <f t="shared" ref="I7:I8" si="10">(G7-H7)</f>
        <v>3600</v>
      </c>
      <c r="K7" s="17">
        <v>2000</v>
      </c>
      <c r="L7" s="18">
        <f>Meetings!B7*100</f>
        <v>1300</v>
      </c>
      <c r="M7" s="19">
        <f t="shared" ref="M7:M8" si="11">(K7-L7)</f>
        <v>700</v>
      </c>
      <c r="O7" s="17">
        <f>(SA!C19)*100</f>
        <v>1100</v>
      </c>
      <c r="P7" s="18">
        <f>(SA!D19)*100</f>
        <v>1100</v>
      </c>
      <c r="Q7" s="19">
        <f t="shared" ref="Q7:Q8" si="12">(O7-P7)</f>
        <v>0</v>
      </c>
      <c r="S7" s="17">
        <v>3000</v>
      </c>
      <c r="T7" s="18">
        <f>Overhead!E9*100</f>
        <v>2300</v>
      </c>
      <c r="U7" s="19">
        <f t="shared" ref="U7:U8" si="13">(S7-T7)</f>
        <v>700</v>
      </c>
    </row>
    <row r="8" spans="2:21" x14ac:dyDescent="0.2">
      <c r="B8" s="10" t="s">
        <v>12</v>
      </c>
      <c r="C8" s="17">
        <f t="shared" si="7"/>
        <v>11800</v>
      </c>
      <c r="D8" s="18">
        <f t="shared" si="8"/>
        <v>6600</v>
      </c>
      <c r="E8" s="19">
        <f t="shared" si="9"/>
        <v>5200</v>
      </c>
      <c r="F8" s="3"/>
      <c r="G8" s="17">
        <f>(Gantt!$B57)*100</f>
        <v>5700</v>
      </c>
      <c r="H8" s="18">
        <f>(Gantt!$C57)*100</f>
        <v>2300</v>
      </c>
      <c r="I8" s="19">
        <f t="shared" si="10"/>
        <v>3400</v>
      </c>
      <c r="K8" s="17">
        <v>2000</v>
      </c>
      <c r="L8" s="18">
        <f>Meetings!B8*100</f>
        <v>1300</v>
      </c>
      <c r="M8" s="19">
        <f t="shared" si="11"/>
        <v>700</v>
      </c>
      <c r="O8" s="17">
        <f>(SA!C23)*100</f>
        <v>1100</v>
      </c>
      <c r="P8" s="18">
        <f>(SA!D23)*100</f>
        <v>900</v>
      </c>
      <c r="Q8" s="19">
        <f t="shared" si="12"/>
        <v>200</v>
      </c>
      <c r="S8" s="17">
        <v>3000</v>
      </c>
      <c r="T8" s="18">
        <f>Overhead!F9*100</f>
        <v>2100</v>
      </c>
      <c r="U8" s="19">
        <f t="shared" si="13"/>
        <v>900</v>
      </c>
    </row>
    <row r="9" spans="2:21" ht="16" thickBot="1" x14ac:dyDescent="0.25">
      <c r="B9" s="16" t="s">
        <v>0</v>
      </c>
      <c r="C9" s="27">
        <f>SUM(C4:C8)</f>
        <v>55100</v>
      </c>
      <c r="D9" s="28">
        <f>SUM(D4:D8)</f>
        <v>36500</v>
      </c>
      <c r="E9" s="29">
        <f>SUM(E4:E8)</f>
        <v>18600</v>
      </c>
      <c r="F9" s="3"/>
      <c r="G9" s="20">
        <f>SUM(G4:G8)</f>
        <v>24600</v>
      </c>
      <c r="H9" s="21">
        <f>SUM(H4:H8)</f>
        <v>13300</v>
      </c>
      <c r="I9" s="22">
        <f>SUM(I4:I8)</f>
        <v>11300</v>
      </c>
      <c r="K9" s="20">
        <f>SUM(K4:K8)</f>
        <v>10000</v>
      </c>
      <c r="L9" s="21">
        <f>SUM(L4:L8)</f>
        <v>6500</v>
      </c>
      <c r="M9" s="22">
        <f>SUM(M4:M8)</f>
        <v>3500</v>
      </c>
      <c r="O9" s="27">
        <f>SUM(O4:O8)</f>
        <v>5500</v>
      </c>
      <c r="P9" s="28">
        <f>SUM(P4:P8)</f>
        <v>5400</v>
      </c>
      <c r="Q9" s="29">
        <f>SUM(Q4:Q8)</f>
        <v>100</v>
      </c>
      <c r="S9" s="27">
        <f>SUM(S4:S8)</f>
        <v>15000</v>
      </c>
      <c r="T9" s="28">
        <f>SUM(T4:T8)</f>
        <v>11300</v>
      </c>
      <c r="U9" s="29">
        <f>SUM(U4:U8)</f>
        <v>3700</v>
      </c>
    </row>
  </sheetData>
  <mergeCells count="5">
    <mergeCell ref="S2:U2"/>
    <mergeCell ref="C2:E2"/>
    <mergeCell ref="K2:M2"/>
    <mergeCell ref="G2:I2"/>
    <mergeCell ref="O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59"/>
  <sheetViews>
    <sheetView tabSelected="1" topLeftCell="A39" workbookViewId="0">
      <selection activeCell="D45" sqref="D45"/>
    </sheetView>
  </sheetViews>
  <sheetFormatPr baseColWidth="10" defaultColWidth="8.83203125" defaultRowHeight="15" x14ac:dyDescent="0.2"/>
  <cols>
    <col min="1" max="1" width="29" customWidth="1"/>
    <col min="2" max="2" width="17.5" customWidth="1"/>
    <col min="3" max="3" width="13.5" customWidth="1"/>
    <col min="4" max="4" width="8.83203125" customWidth="1"/>
    <col min="7" max="7" width="10.6640625" customWidth="1"/>
  </cols>
  <sheetData>
    <row r="1" spans="1:63" x14ac:dyDescent="0.2">
      <c r="A1" s="48"/>
      <c r="B1" s="48" t="s">
        <v>13</v>
      </c>
      <c r="C1" s="48" t="s">
        <v>14</v>
      </c>
      <c r="D1" s="48" t="s">
        <v>15</v>
      </c>
      <c r="E1" s="48" t="s">
        <v>16</v>
      </c>
      <c r="F1" s="49" t="s">
        <v>17</v>
      </c>
      <c r="G1" s="51" t="s">
        <v>18</v>
      </c>
      <c r="H1" s="50" t="s">
        <v>19</v>
      </c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</row>
    <row r="2" spans="1:63" s="2" customFormat="1" x14ac:dyDescent="0.2">
      <c r="A2" s="1" t="s">
        <v>8</v>
      </c>
      <c r="E2" s="2">
        <v>1</v>
      </c>
      <c r="F2" s="2">
        <f>(E2+1)</f>
        <v>2</v>
      </c>
      <c r="G2" s="2">
        <f t="shared" ref="G2:AE2" si="0">(F2+1)</f>
        <v>3</v>
      </c>
      <c r="H2" s="2">
        <f t="shared" si="0"/>
        <v>4</v>
      </c>
      <c r="I2" s="2">
        <f t="shared" si="0"/>
        <v>5</v>
      </c>
      <c r="J2" s="2">
        <f t="shared" si="0"/>
        <v>6</v>
      </c>
      <c r="K2" s="2">
        <f t="shared" si="0"/>
        <v>7</v>
      </c>
      <c r="L2" s="2">
        <f t="shared" si="0"/>
        <v>8</v>
      </c>
      <c r="M2" s="2">
        <f t="shared" si="0"/>
        <v>9</v>
      </c>
      <c r="N2" s="2">
        <f t="shared" si="0"/>
        <v>10</v>
      </c>
      <c r="O2" s="2">
        <f t="shared" si="0"/>
        <v>11</v>
      </c>
      <c r="P2" s="2">
        <f t="shared" si="0"/>
        <v>12</v>
      </c>
      <c r="Q2" s="2">
        <f t="shared" si="0"/>
        <v>13</v>
      </c>
      <c r="R2" s="2">
        <f t="shared" si="0"/>
        <v>14</v>
      </c>
      <c r="S2" s="2">
        <f t="shared" si="0"/>
        <v>15</v>
      </c>
      <c r="T2" s="2">
        <f t="shared" si="0"/>
        <v>16</v>
      </c>
      <c r="U2" s="2">
        <f t="shared" si="0"/>
        <v>17</v>
      </c>
      <c r="V2" s="2">
        <f t="shared" si="0"/>
        <v>18</v>
      </c>
      <c r="W2" s="2">
        <f t="shared" si="0"/>
        <v>19</v>
      </c>
      <c r="X2" s="2">
        <f t="shared" si="0"/>
        <v>20</v>
      </c>
      <c r="Y2" s="2">
        <f t="shared" si="0"/>
        <v>21</v>
      </c>
      <c r="Z2" s="2">
        <f t="shared" si="0"/>
        <v>22</v>
      </c>
      <c r="AA2" s="2">
        <f t="shared" si="0"/>
        <v>23</v>
      </c>
      <c r="AB2" s="2">
        <f t="shared" si="0"/>
        <v>24</v>
      </c>
      <c r="AC2" s="2">
        <f t="shared" si="0"/>
        <v>25</v>
      </c>
      <c r="AD2" s="2">
        <f t="shared" si="0"/>
        <v>26</v>
      </c>
      <c r="AE2" s="2">
        <f t="shared" si="0"/>
        <v>27</v>
      </c>
      <c r="AF2" s="2">
        <f t="shared" ref="AF2:AV2" si="1">(AE2+1)</f>
        <v>28</v>
      </c>
      <c r="AG2" s="2">
        <f t="shared" si="1"/>
        <v>29</v>
      </c>
      <c r="AH2" s="2">
        <f t="shared" si="1"/>
        <v>30</v>
      </c>
      <c r="AI2" s="2">
        <f t="shared" si="1"/>
        <v>31</v>
      </c>
      <c r="AJ2" s="2">
        <f t="shared" si="1"/>
        <v>32</v>
      </c>
      <c r="AK2" s="2">
        <f t="shared" si="1"/>
        <v>33</v>
      </c>
      <c r="AL2" s="2">
        <f t="shared" si="1"/>
        <v>34</v>
      </c>
      <c r="AM2" s="2">
        <f t="shared" si="1"/>
        <v>35</v>
      </c>
      <c r="AN2" s="2">
        <f t="shared" si="1"/>
        <v>36</v>
      </c>
      <c r="AO2" s="2">
        <f t="shared" si="1"/>
        <v>37</v>
      </c>
      <c r="AP2" s="2">
        <f t="shared" si="1"/>
        <v>38</v>
      </c>
      <c r="AQ2" s="2">
        <f t="shared" si="1"/>
        <v>39</v>
      </c>
      <c r="AR2" s="2">
        <f t="shared" si="1"/>
        <v>40</v>
      </c>
      <c r="AS2" s="2">
        <f t="shared" si="1"/>
        <v>41</v>
      </c>
      <c r="AT2" s="2">
        <f t="shared" si="1"/>
        <v>42</v>
      </c>
      <c r="AU2" s="2">
        <f t="shared" si="1"/>
        <v>43</v>
      </c>
      <c r="AV2" s="2">
        <f t="shared" si="1"/>
        <v>44</v>
      </c>
      <c r="AW2" s="2">
        <f t="shared" ref="AW2:BK2" si="2">(AV2+1)</f>
        <v>45</v>
      </c>
      <c r="AX2" s="2">
        <f t="shared" si="2"/>
        <v>46</v>
      </c>
      <c r="AY2" s="2">
        <f t="shared" si="2"/>
        <v>47</v>
      </c>
      <c r="AZ2" s="2">
        <f t="shared" si="2"/>
        <v>48</v>
      </c>
      <c r="BA2" s="2">
        <f t="shared" si="2"/>
        <v>49</v>
      </c>
      <c r="BB2" s="2">
        <f t="shared" si="2"/>
        <v>50</v>
      </c>
      <c r="BC2" s="2">
        <f t="shared" si="2"/>
        <v>51</v>
      </c>
      <c r="BD2" s="2">
        <f t="shared" si="2"/>
        <v>52</v>
      </c>
      <c r="BE2" s="2">
        <f t="shared" si="2"/>
        <v>53</v>
      </c>
      <c r="BF2" s="2">
        <f t="shared" si="2"/>
        <v>54</v>
      </c>
      <c r="BG2" s="2">
        <f t="shared" si="2"/>
        <v>55</v>
      </c>
      <c r="BH2" s="2">
        <f t="shared" si="2"/>
        <v>56</v>
      </c>
      <c r="BI2" s="2">
        <f t="shared" si="2"/>
        <v>57</v>
      </c>
      <c r="BJ2" s="2">
        <f t="shared" si="2"/>
        <v>58</v>
      </c>
      <c r="BK2" s="2">
        <f t="shared" si="2"/>
        <v>59</v>
      </c>
    </row>
    <row r="3" spans="1:63" x14ac:dyDescent="0.2">
      <c r="A3" t="s">
        <v>20</v>
      </c>
      <c r="B3">
        <v>2</v>
      </c>
      <c r="C3">
        <v>2</v>
      </c>
      <c r="D3" t="s">
        <v>17</v>
      </c>
      <c r="E3" t="str">
        <f>($D3)</f>
        <v>complete</v>
      </c>
      <c r="F3" t="str">
        <f>($D3)</f>
        <v>complete</v>
      </c>
    </row>
    <row r="4" spans="1:63" x14ac:dyDescent="0.2">
      <c r="A4" t="s">
        <v>21</v>
      </c>
      <c r="B4">
        <v>1</v>
      </c>
      <c r="C4">
        <v>2</v>
      </c>
      <c r="D4" t="s">
        <v>17</v>
      </c>
      <c r="G4" t="str">
        <f>($D4)</f>
        <v>complete</v>
      </c>
      <c r="H4" t="str">
        <f t="shared" ref="H4" si="3">($D4)</f>
        <v>complete</v>
      </c>
    </row>
    <row r="5" spans="1:63" x14ac:dyDescent="0.2">
      <c r="A5" t="s">
        <v>22</v>
      </c>
      <c r="B5">
        <v>3</v>
      </c>
      <c r="C5">
        <v>3</v>
      </c>
      <c r="D5" t="s">
        <v>17</v>
      </c>
      <c r="I5" t="str">
        <f>($D5)</f>
        <v>complete</v>
      </c>
      <c r="J5" t="str">
        <f>($D5)</f>
        <v>complete</v>
      </c>
      <c r="K5" t="str">
        <f>($D5)</f>
        <v>complete</v>
      </c>
    </row>
    <row r="6" spans="1:63" x14ac:dyDescent="0.2">
      <c r="A6" t="s">
        <v>23</v>
      </c>
      <c r="B6">
        <v>4</v>
      </c>
      <c r="C6">
        <v>3</v>
      </c>
      <c r="D6" t="s">
        <v>17</v>
      </c>
      <c r="L6" t="str">
        <f>($D6)</f>
        <v>complete</v>
      </c>
      <c r="M6" t="str">
        <f>($D6)</f>
        <v>complete</v>
      </c>
      <c r="N6" t="str">
        <f>($D6)</f>
        <v>complete</v>
      </c>
    </row>
    <row r="7" spans="1:63" x14ac:dyDescent="0.2">
      <c r="A7" t="s">
        <v>24</v>
      </c>
      <c r="B7">
        <v>2</v>
      </c>
      <c r="C7">
        <v>3</v>
      </c>
      <c r="D7" t="s">
        <v>17</v>
      </c>
      <c r="O7" t="str">
        <f>($D7)</f>
        <v>complete</v>
      </c>
      <c r="P7" t="str">
        <f>($D7)</f>
        <v>complete</v>
      </c>
      <c r="Q7" t="str">
        <f>($D7)</f>
        <v>complete</v>
      </c>
    </row>
    <row r="8" spans="1:63" ht="15.75" customHeight="1" x14ac:dyDescent="0.2">
      <c r="A8" t="s">
        <v>25</v>
      </c>
      <c r="B8">
        <v>3</v>
      </c>
      <c r="C8">
        <v>3</v>
      </c>
      <c r="D8" t="s">
        <v>17</v>
      </c>
      <c r="R8" t="str">
        <f>($D8)</f>
        <v>complete</v>
      </c>
      <c r="S8" t="str">
        <f>($D8)</f>
        <v>complete</v>
      </c>
      <c r="T8" t="str">
        <f>($D8)</f>
        <v>complete</v>
      </c>
    </row>
    <row r="9" spans="1:63" x14ac:dyDescent="0.2">
      <c r="A9" t="s">
        <v>26</v>
      </c>
      <c r="B9">
        <v>4</v>
      </c>
      <c r="C9">
        <v>4</v>
      </c>
      <c r="D9" t="s">
        <v>17</v>
      </c>
      <c r="U9" t="str">
        <f t="shared" ref="U9:X9" si="4">($D9)</f>
        <v>complete</v>
      </c>
      <c r="V9" t="str">
        <f t="shared" si="4"/>
        <v>complete</v>
      </c>
      <c r="W9" t="str">
        <f t="shared" si="4"/>
        <v>complete</v>
      </c>
      <c r="X9" t="str">
        <f t="shared" si="4"/>
        <v>complete</v>
      </c>
    </row>
    <row r="10" spans="1:63" x14ac:dyDescent="0.2">
      <c r="A10" t="s">
        <v>101</v>
      </c>
      <c r="B10">
        <v>4</v>
      </c>
      <c r="C10">
        <v>4</v>
      </c>
      <c r="D10" t="s">
        <v>17</v>
      </c>
    </row>
    <row r="11" spans="1:63" x14ac:dyDescent="0.2">
      <c r="A11" t="s">
        <v>27</v>
      </c>
      <c r="B11">
        <v>2</v>
      </c>
      <c r="C11">
        <v>3</v>
      </c>
      <c r="D11" t="s">
        <v>17</v>
      </c>
      <c r="Y11" t="str">
        <f t="shared" ref="Y11:AI14" si="5">($D11)</f>
        <v>complete</v>
      </c>
      <c r="Z11" t="str">
        <f t="shared" si="5"/>
        <v>complete</v>
      </c>
      <c r="AA11" t="str">
        <f t="shared" si="5"/>
        <v>complete</v>
      </c>
    </row>
    <row r="12" spans="1:63" x14ac:dyDescent="0.2">
      <c r="A12" t="s">
        <v>100</v>
      </c>
      <c r="B12">
        <v>3</v>
      </c>
      <c r="C12">
        <v>3</v>
      </c>
      <c r="D12" t="s">
        <v>17</v>
      </c>
      <c r="AB12" t="str">
        <f t="shared" si="5"/>
        <v>complete</v>
      </c>
      <c r="AC12" t="str">
        <f t="shared" si="5"/>
        <v>complete</v>
      </c>
      <c r="AD12" t="str">
        <f t="shared" si="5"/>
        <v>complete</v>
      </c>
    </row>
    <row r="13" spans="1:63" x14ac:dyDescent="0.2">
      <c r="A13" t="s">
        <v>28</v>
      </c>
      <c r="B13">
        <v>6</v>
      </c>
      <c r="C13">
        <v>3</v>
      </c>
      <c r="D13" t="s">
        <v>18</v>
      </c>
      <c r="AE13" t="str">
        <f t="shared" si="5"/>
        <v>this week</v>
      </c>
      <c r="AF13" t="str">
        <f t="shared" si="5"/>
        <v>this week</v>
      </c>
      <c r="AG13" t="str">
        <f t="shared" si="5"/>
        <v>this week</v>
      </c>
    </row>
    <row r="14" spans="1:63" x14ac:dyDescent="0.2">
      <c r="A14" t="s">
        <v>29</v>
      </c>
      <c r="B14">
        <v>5</v>
      </c>
      <c r="C14">
        <v>2</v>
      </c>
      <c r="D14" t="s">
        <v>18</v>
      </c>
      <c r="AH14" t="str">
        <f t="shared" si="5"/>
        <v>this week</v>
      </c>
      <c r="AI14" t="str">
        <f t="shared" si="5"/>
        <v>this week</v>
      </c>
    </row>
    <row r="15" spans="1:63" ht="14.25" customHeight="1" x14ac:dyDescent="0.2">
      <c r="A15" t="s">
        <v>30</v>
      </c>
      <c r="B15">
        <v>5</v>
      </c>
      <c r="D15" t="s">
        <v>19</v>
      </c>
    </row>
    <row r="16" spans="1:63" ht="14.25" customHeight="1" x14ac:dyDescent="0.2">
      <c r="A16" t="s">
        <v>102</v>
      </c>
      <c r="B16">
        <v>3</v>
      </c>
      <c r="C16">
        <v>5</v>
      </c>
      <c r="D16" t="s">
        <v>17</v>
      </c>
    </row>
    <row r="17" spans="1:46" x14ac:dyDescent="0.2">
      <c r="A17" t="s">
        <v>31</v>
      </c>
      <c r="B17">
        <v>4</v>
      </c>
      <c r="D17" t="s">
        <v>19</v>
      </c>
    </row>
    <row r="18" spans="1:46" x14ac:dyDescent="0.2">
      <c r="A18" t="s">
        <v>32</v>
      </c>
      <c r="B18">
        <f>SUM(B3:B17)</f>
        <v>51</v>
      </c>
      <c r="C18">
        <f>SUM(C3:C17)</f>
        <v>40</v>
      </c>
    </row>
    <row r="19" spans="1:46" s="2" customFormat="1" x14ac:dyDescent="0.2">
      <c r="A19" s="2" t="s">
        <v>9</v>
      </c>
    </row>
    <row r="20" spans="1:46" x14ac:dyDescent="0.2">
      <c r="A20" t="s">
        <v>33</v>
      </c>
      <c r="B20">
        <v>2</v>
      </c>
      <c r="C20" s="61">
        <v>2</v>
      </c>
      <c r="D20" t="s">
        <v>17</v>
      </c>
      <c r="E20" t="str">
        <f>($D20)</f>
        <v>complete</v>
      </c>
      <c r="F20" s="55"/>
    </row>
    <row r="21" spans="1:46" x14ac:dyDescent="0.2">
      <c r="A21" t="s">
        <v>34</v>
      </c>
      <c r="B21">
        <v>4</v>
      </c>
      <c r="C21" s="61">
        <v>5</v>
      </c>
      <c r="D21" t="s">
        <v>17</v>
      </c>
      <c r="E21" s="67" t="str">
        <f t="shared" ref="E21" si="6">($D21)</f>
        <v>complete</v>
      </c>
      <c r="F21" s="67"/>
      <c r="G21" s="67"/>
      <c r="H21" s="67"/>
    </row>
    <row r="22" spans="1:46" x14ac:dyDescent="0.2">
      <c r="A22" t="s">
        <v>35</v>
      </c>
      <c r="B22">
        <v>3</v>
      </c>
      <c r="C22" s="61">
        <v>2</v>
      </c>
      <c r="D22" t="s">
        <v>17</v>
      </c>
      <c r="I22" t="str">
        <f>($D22)</f>
        <v>complete</v>
      </c>
      <c r="J22" t="str">
        <f>($D22)</f>
        <v>complete</v>
      </c>
      <c r="K22" t="str">
        <f t="shared" ref="K22" si="7">($D22)</f>
        <v>complete</v>
      </c>
    </row>
    <row r="23" spans="1:46" ht="14.25" customHeight="1" x14ac:dyDescent="0.2">
      <c r="A23" t="s">
        <v>36</v>
      </c>
      <c r="B23">
        <v>8</v>
      </c>
      <c r="C23" s="61">
        <v>4</v>
      </c>
      <c r="D23" t="s">
        <v>18</v>
      </c>
      <c r="E23" t="s">
        <v>37</v>
      </c>
      <c r="L23" s="67" t="str">
        <f t="shared" ref="L23" si="8">($D23)</f>
        <v>this week</v>
      </c>
      <c r="M23" s="67"/>
      <c r="N23" s="67"/>
      <c r="O23" s="67"/>
      <c r="P23" s="67"/>
      <c r="Q23" s="67"/>
      <c r="R23" s="67"/>
      <c r="S23" s="67"/>
    </row>
    <row r="24" spans="1:46" x14ac:dyDescent="0.2">
      <c r="A24" t="s">
        <v>38</v>
      </c>
      <c r="B24">
        <v>5</v>
      </c>
      <c r="C24" s="61">
        <v>5</v>
      </c>
      <c r="D24" t="s">
        <v>17</v>
      </c>
      <c r="T24" s="67" t="str">
        <f>($D24)</f>
        <v>complete</v>
      </c>
      <c r="U24" s="67"/>
      <c r="V24" s="67"/>
      <c r="W24" s="67"/>
      <c r="X24" s="67"/>
    </row>
    <row r="25" spans="1:46" ht="14.25" customHeight="1" x14ac:dyDescent="0.2">
      <c r="A25" t="s">
        <v>39</v>
      </c>
      <c r="B25">
        <v>10</v>
      </c>
      <c r="C25" s="61">
        <v>7</v>
      </c>
      <c r="D25" t="s">
        <v>18</v>
      </c>
      <c r="E25" s="67" t="str">
        <f>($D25)</f>
        <v>this week</v>
      </c>
      <c r="F25" s="67"/>
      <c r="G25" s="67"/>
      <c r="H25" s="67"/>
      <c r="I25" s="67"/>
      <c r="J25" s="67"/>
      <c r="K25" s="67"/>
      <c r="L25" s="67"/>
      <c r="M25" s="67"/>
      <c r="N25" s="67"/>
    </row>
    <row r="26" spans="1:46" x14ac:dyDescent="0.2">
      <c r="A26" t="s">
        <v>40</v>
      </c>
      <c r="B26">
        <v>10</v>
      </c>
      <c r="D26" t="s">
        <v>19</v>
      </c>
      <c r="G26" s="67" t="str">
        <f>($D26)</f>
        <v>planned</v>
      </c>
      <c r="H26" s="67"/>
      <c r="I26" s="67"/>
      <c r="J26" s="67"/>
      <c r="K26" s="67"/>
      <c r="L26" s="67"/>
      <c r="M26" s="67"/>
      <c r="N26" s="67"/>
      <c r="O26" s="67"/>
      <c r="P26" s="67"/>
    </row>
    <row r="27" spans="1:46" x14ac:dyDescent="0.2">
      <c r="A27" t="s">
        <v>41</v>
      </c>
      <c r="B27">
        <v>3</v>
      </c>
      <c r="D27" t="s">
        <v>19</v>
      </c>
      <c r="Y27" s="67" t="str">
        <f>($D27)</f>
        <v>planned</v>
      </c>
      <c r="Z27" s="67"/>
      <c r="AA27" s="67"/>
      <c r="AQ27" t="str">
        <f t="shared" ref="AQ27:AT27" si="9">($D27)</f>
        <v>planned</v>
      </c>
      <c r="AR27" t="str">
        <f t="shared" si="9"/>
        <v>planned</v>
      </c>
      <c r="AS27" t="str">
        <f t="shared" si="9"/>
        <v>planned</v>
      </c>
      <c r="AT27" t="str">
        <f t="shared" si="9"/>
        <v>planned</v>
      </c>
    </row>
    <row r="28" spans="1:46" x14ac:dyDescent="0.2">
      <c r="A28" t="s">
        <v>32</v>
      </c>
      <c r="B28">
        <f>SUM(B20:B27)</f>
        <v>45</v>
      </c>
      <c r="C28">
        <f>SUM(C20:C27)</f>
        <v>25</v>
      </c>
    </row>
    <row r="29" spans="1:46" s="2" customFormat="1" x14ac:dyDescent="0.2">
      <c r="A29" s="2" t="s">
        <v>10</v>
      </c>
    </row>
    <row r="30" spans="1:46" x14ac:dyDescent="0.2">
      <c r="A30" t="s">
        <v>42</v>
      </c>
      <c r="B30" s="61">
        <v>1</v>
      </c>
      <c r="C30" s="61">
        <v>1</v>
      </c>
      <c r="D30" t="s">
        <v>17</v>
      </c>
      <c r="E30" t="str">
        <f t="shared" ref="E30" si="10">($D30)</f>
        <v>complete</v>
      </c>
    </row>
    <row r="31" spans="1:46" x14ac:dyDescent="0.2">
      <c r="A31" t="s">
        <v>43</v>
      </c>
      <c r="B31" s="61">
        <v>2</v>
      </c>
      <c r="C31" s="61">
        <v>3</v>
      </c>
      <c r="D31" t="s">
        <v>17</v>
      </c>
      <c r="F31" t="str">
        <f>($D31)</f>
        <v>complete</v>
      </c>
      <c r="G31" t="str">
        <f>($D31)</f>
        <v>complete</v>
      </c>
      <c r="H31" t="str">
        <f>($D31)</f>
        <v>complete</v>
      </c>
    </row>
    <row r="32" spans="1:46" x14ac:dyDescent="0.2">
      <c r="A32" t="s">
        <v>44</v>
      </c>
      <c r="B32" s="61">
        <v>10</v>
      </c>
      <c r="C32" s="61">
        <v>9</v>
      </c>
      <c r="D32" t="s">
        <v>17</v>
      </c>
      <c r="I32" t="str">
        <f>($D32)</f>
        <v>complete</v>
      </c>
      <c r="J32" t="str">
        <f>($D32)</f>
        <v>complete</v>
      </c>
      <c r="K32" t="str">
        <f t="shared" ref="K32:M32" si="11">($D32)</f>
        <v>complete</v>
      </c>
      <c r="L32" t="str">
        <f t="shared" si="11"/>
        <v>complete</v>
      </c>
      <c r="M32" t="str">
        <f t="shared" si="11"/>
        <v>complete</v>
      </c>
      <c r="N32" t="str">
        <f>($D32)</f>
        <v>complete</v>
      </c>
      <c r="O32" t="str">
        <f>($D32)</f>
        <v>complete</v>
      </c>
      <c r="P32" s="54"/>
      <c r="Q32" s="55"/>
      <c r="R32" s="55"/>
    </row>
    <row r="33" spans="1:54" x14ac:dyDescent="0.2">
      <c r="A33" t="s">
        <v>45</v>
      </c>
      <c r="B33" s="61">
        <v>6</v>
      </c>
      <c r="C33" s="61">
        <v>3</v>
      </c>
      <c r="D33" t="s">
        <v>17</v>
      </c>
      <c r="S33" s="60"/>
      <c r="T33" s="57"/>
      <c r="U33" s="57"/>
      <c r="V33" s="57"/>
      <c r="W33" s="57"/>
    </row>
    <row r="34" spans="1:54" x14ac:dyDescent="0.2">
      <c r="A34" t="s">
        <v>46</v>
      </c>
      <c r="B34" s="61">
        <v>5</v>
      </c>
      <c r="C34" s="61"/>
      <c r="D34" t="s">
        <v>19</v>
      </c>
      <c r="X34" s="57"/>
      <c r="Y34" s="57"/>
      <c r="Z34" s="57"/>
      <c r="AA34" s="57"/>
      <c r="AB34" s="57"/>
    </row>
    <row r="35" spans="1:54" x14ac:dyDescent="0.2">
      <c r="A35" t="s">
        <v>47</v>
      </c>
      <c r="B35" s="61">
        <v>5</v>
      </c>
      <c r="C35" s="61">
        <v>4</v>
      </c>
      <c r="D35" t="s">
        <v>18</v>
      </c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3"/>
      <c r="AN35" s="3"/>
      <c r="AO35" s="3"/>
      <c r="AP35" s="3"/>
      <c r="AQ35" s="3"/>
    </row>
    <row r="36" spans="1:54" x14ac:dyDescent="0.2">
      <c r="A36" t="s">
        <v>48</v>
      </c>
      <c r="B36" s="61">
        <v>12</v>
      </c>
      <c r="C36" s="61">
        <v>10</v>
      </c>
      <c r="D36" t="s">
        <v>17</v>
      </c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3"/>
    </row>
    <row r="37" spans="1:54" x14ac:dyDescent="0.2">
      <c r="A37" t="s">
        <v>103</v>
      </c>
      <c r="B37" s="61">
        <v>3</v>
      </c>
      <c r="C37" s="61">
        <v>2</v>
      </c>
      <c r="D37" t="s">
        <v>17</v>
      </c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62"/>
      <c r="BA37" s="62"/>
      <c r="BB37" s="3"/>
    </row>
    <row r="38" spans="1:54" x14ac:dyDescent="0.2">
      <c r="A38" t="s">
        <v>32</v>
      </c>
      <c r="B38">
        <f>SUM(B30:B37)</f>
        <v>44</v>
      </c>
      <c r="C38">
        <f>SUM(C30:C37)</f>
        <v>32</v>
      </c>
    </row>
    <row r="39" spans="1:54" s="2" customFormat="1" x14ac:dyDescent="0.2">
      <c r="A39" s="2" t="s">
        <v>11</v>
      </c>
    </row>
    <row r="40" spans="1:54" x14ac:dyDescent="0.2">
      <c r="A40" t="s">
        <v>49</v>
      </c>
      <c r="B40">
        <v>5</v>
      </c>
      <c r="C40">
        <v>5</v>
      </c>
      <c r="D40" t="s">
        <v>17</v>
      </c>
      <c r="E40" t="str">
        <f t="shared" ref="E40:I40" si="12">($D40)</f>
        <v>complete</v>
      </c>
      <c r="F40" t="str">
        <f t="shared" si="12"/>
        <v>complete</v>
      </c>
      <c r="G40" t="str">
        <f t="shared" si="12"/>
        <v>complete</v>
      </c>
      <c r="H40" t="str">
        <f t="shared" si="12"/>
        <v>complete</v>
      </c>
      <c r="I40" t="str">
        <f t="shared" si="12"/>
        <v>complete</v>
      </c>
    </row>
    <row r="41" spans="1:54" x14ac:dyDescent="0.2">
      <c r="A41" t="s">
        <v>50</v>
      </c>
      <c r="B41">
        <v>5</v>
      </c>
      <c r="C41">
        <v>5</v>
      </c>
      <c r="D41" t="s">
        <v>17</v>
      </c>
      <c r="J41" t="str">
        <f t="shared" ref="J41:N41" si="13">($D41)</f>
        <v>complete</v>
      </c>
      <c r="K41" t="str">
        <f t="shared" si="13"/>
        <v>complete</v>
      </c>
      <c r="L41" t="str">
        <f t="shared" si="13"/>
        <v>complete</v>
      </c>
      <c r="M41" t="str">
        <f t="shared" si="13"/>
        <v>complete</v>
      </c>
      <c r="N41" t="str">
        <f t="shared" si="13"/>
        <v>complete</v>
      </c>
    </row>
    <row r="42" spans="1:54" x14ac:dyDescent="0.2">
      <c r="A42" t="s">
        <v>51</v>
      </c>
      <c r="B42">
        <v>4</v>
      </c>
      <c r="C42">
        <v>3</v>
      </c>
      <c r="D42" t="s">
        <v>17</v>
      </c>
      <c r="O42" t="str">
        <f t="shared" ref="O42:T42" si="14">($D42)</f>
        <v>complete</v>
      </c>
      <c r="P42" t="str">
        <f t="shared" si="14"/>
        <v>complete</v>
      </c>
      <c r="Q42" t="str">
        <f t="shared" si="14"/>
        <v>complete</v>
      </c>
      <c r="R42" t="str">
        <f t="shared" si="14"/>
        <v>complete</v>
      </c>
      <c r="S42" t="str">
        <f t="shared" si="14"/>
        <v>complete</v>
      </c>
      <c r="T42" t="str">
        <f t="shared" si="14"/>
        <v>complete</v>
      </c>
    </row>
    <row r="43" spans="1:54" x14ac:dyDescent="0.2">
      <c r="A43" t="s">
        <v>52</v>
      </c>
      <c r="B43">
        <v>10</v>
      </c>
      <c r="D43" t="s">
        <v>17</v>
      </c>
      <c r="U43" t="str">
        <f t="shared" ref="U43:V43" si="15">($D43)</f>
        <v>complete</v>
      </c>
      <c r="V43" t="str">
        <f t="shared" si="15"/>
        <v>complete</v>
      </c>
    </row>
    <row r="44" spans="1:54" x14ac:dyDescent="0.2">
      <c r="A44" t="s">
        <v>53</v>
      </c>
      <c r="B44">
        <v>10</v>
      </c>
      <c r="D44" t="s">
        <v>18</v>
      </c>
      <c r="W44" t="str">
        <f t="shared" ref="W44:AB44" si="16">($D44)</f>
        <v>this week</v>
      </c>
      <c r="X44" t="str">
        <f t="shared" si="16"/>
        <v>this week</v>
      </c>
      <c r="Y44" t="str">
        <f t="shared" si="16"/>
        <v>this week</v>
      </c>
      <c r="Z44" t="str">
        <f t="shared" si="16"/>
        <v>this week</v>
      </c>
      <c r="AA44" t="str">
        <f t="shared" si="16"/>
        <v>this week</v>
      </c>
      <c r="AB44" t="str">
        <f t="shared" si="16"/>
        <v>this week</v>
      </c>
    </row>
    <row r="45" spans="1:54" x14ac:dyDescent="0.2">
      <c r="A45" t="s">
        <v>54</v>
      </c>
      <c r="B45">
        <v>10</v>
      </c>
      <c r="D45" t="s">
        <v>19</v>
      </c>
      <c r="AC45" t="str">
        <f t="shared" ref="AC45:AD45" si="17">($D45)</f>
        <v>planned</v>
      </c>
      <c r="AD45" t="str">
        <f t="shared" si="17"/>
        <v>planned</v>
      </c>
    </row>
    <row r="46" spans="1:54" ht="15" customHeight="1" x14ac:dyDescent="0.2">
      <c r="A46" t="s">
        <v>55</v>
      </c>
      <c r="B46">
        <v>5</v>
      </c>
      <c r="D46" t="s">
        <v>19</v>
      </c>
      <c r="AE46" t="str">
        <f t="shared" ref="AE46:AH46" si="18">($D46)</f>
        <v>planned</v>
      </c>
      <c r="AF46" t="str">
        <f t="shared" si="18"/>
        <v>planned</v>
      </c>
      <c r="AG46" t="str">
        <f t="shared" si="18"/>
        <v>planned</v>
      </c>
      <c r="AH46" t="str">
        <f t="shared" si="18"/>
        <v>planned</v>
      </c>
    </row>
    <row r="47" spans="1:54" x14ac:dyDescent="0.2">
      <c r="A47" t="s">
        <v>32</v>
      </c>
      <c r="B47">
        <f>SUM(B40:B46)</f>
        <v>49</v>
      </c>
      <c r="C47">
        <f>SUM(C40:C46)</f>
        <v>13</v>
      </c>
    </row>
    <row r="48" spans="1:54" s="2" customFormat="1" x14ac:dyDescent="0.2">
      <c r="A48" s="2" t="s">
        <v>12</v>
      </c>
    </row>
    <row r="49" spans="1:42" x14ac:dyDescent="0.2">
      <c r="A49" t="s">
        <v>56</v>
      </c>
      <c r="B49">
        <v>10</v>
      </c>
      <c r="C49">
        <v>7</v>
      </c>
      <c r="D49" t="s">
        <v>17</v>
      </c>
      <c r="E49" t="str">
        <f t="shared" ref="E49:I49" si="19">($D49)</f>
        <v>complete</v>
      </c>
      <c r="F49" t="str">
        <f t="shared" si="19"/>
        <v>complete</v>
      </c>
      <c r="G49" t="str">
        <f t="shared" si="19"/>
        <v>complete</v>
      </c>
      <c r="H49" t="str">
        <f t="shared" si="19"/>
        <v>complete</v>
      </c>
      <c r="I49" t="str">
        <f t="shared" si="19"/>
        <v>complete</v>
      </c>
      <c r="J49" s="55"/>
      <c r="K49" s="55"/>
    </row>
    <row r="50" spans="1:42" x14ac:dyDescent="0.2">
      <c r="A50" t="s">
        <v>57</v>
      </c>
      <c r="B50">
        <v>5</v>
      </c>
      <c r="C50">
        <v>2</v>
      </c>
      <c r="D50" t="s">
        <v>18</v>
      </c>
      <c r="L50" t="str">
        <f t="shared" ref="L50:P50" si="20">($D50)</f>
        <v>this week</v>
      </c>
      <c r="M50" t="str">
        <f t="shared" si="20"/>
        <v>this week</v>
      </c>
      <c r="N50" t="str">
        <f t="shared" si="20"/>
        <v>this week</v>
      </c>
      <c r="O50" s="58" t="str">
        <f>($D50)</f>
        <v>this week</v>
      </c>
      <c r="P50" s="3" t="str">
        <f t="shared" si="20"/>
        <v>this week</v>
      </c>
    </row>
    <row r="51" spans="1:42" x14ac:dyDescent="0.2">
      <c r="A51" t="s">
        <v>58</v>
      </c>
      <c r="B51">
        <v>5</v>
      </c>
      <c r="C51">
        <v>7</v>
      </c>
      <c r="D51" s="56" t="s">
        <v>18</v>
      </c>
      <c r="Q51" t="str">
        <f t="shared" ref="Q51:V51" si="21">($D51)</f>
        <v>this week</v>
      </c>
      <c r="R51" t="str">
        <f t="shared" si="21"/>
        <v>this week</v>
      </c>
      <c r="S51" t="str">
        <f t="shared" si="21"/>
        <v>this week</v>
      </c>
      <c r="T51" t="str">
        <f t="shared" si="21"/>
        <v>this week</v>
      </c>
      <c r="U51" t="str">
        <f t="shared" si="21"/>
        <v>this week</v>
      </c>
      <c r="V51" t="str">
        <f t="shared" si="21"/>
        <v>this week</v>
      </c>
    </row>
    <row r="52" spans="1:42" x14ac:dyDescent="0.2">
      <c r="A52" t="s">
        <v>59</v>
      </c>
      <c r="B52">
        <v>10</v>
      </c>
      <c r="C52">
        <v>5</v>
      </c>
      <c r="D52" t="s">
        <v>17</v>
      </c>
      <c r="W52" t="str">
        <f t="shared" ref="W52:X52" si="22">($D52)</f>
        <v>complete</v>
      </c>
      <c r="X52" t="str">
        <f t="shared" si="22"/>
        <v>complete</v>
      </c>
    </row>
    <row r="53" spans="1:42" x14ac:dyDescent="0.2">
      <c r="A53" t="s">
        <v>60</v>
      </c>
      <c r="B53">
        <v>10</v>
      </c>
      <c r="D53" t="s">
        <v>19</v>
      </c>
      <c r="Y53" t="str">
        <f t="shared" ref="Y53:AD53" si="23">($D53)</f>
        <v>planned</v>
      </c>
      <c r="Z53" t="str">
        <f t="shared" si="23"/>
        <v>planned</v>
      </c>
      <c r="AA53" t="str">
        <f t="shared" si="23"/>
        <v>planned</v>
      </c>
      <c r="AB53" t="str">
        <f t="shared" si="23"/>
        <v>planned</v>
      </c>
      <c r="AC53" t="str">
        <f t="shared" si="23"/>
        <v>planned</v>
      </c>
      <c r="AD53" t="str">
        <f t="shared" si="23"/>
        <v>planned</v>
      </c>
    </row>
    <row r="54" spans="1:42" x14ac:dyDescent="0.2">
      <c r="A54" t="s">
        <v>61</v>
      </c>
      <c r="B54">
        <v>10</v>
      </c>
      <c r="D54" t="s">
        <v>19</v>
      </c>
      <c r="AE54" t="str">
        <f t="shared" ref="AE54:AJ54" si="24">($D54)</f>
        <v>planned</v>
      </c>
      <c r="AF54" t="str">
        <f t="shared" si="24"/>
        <v>planned</v>
      </c>
      <c r="AG54" t="str">
        <f t="shared" si="24"/>
        <v>planned</v>
      </c>
      <c r="AH54" t="str">
        <f t="shared" si="24"/>
        <v>planned</v>
      </c>
      <c r="AI54" t="str">
        <f t="shared" si="24"/>
        <v>planned</v>
      </c>
      <c r="AJ54" t="str">
        <f t="shared" si="24"/>
        <v>planned</v>
      </c>
    </row>
    <row r="55" spans="1:42" x14ac:dyDescent="0.2">
      <c r="A55" t="s">
        <v>62</v>
      </c>
      <c r="B55">
        <v>5</v>
      </c>
      <c r="C55">
        <v>2</v>
      </c>
      <c r="D55" t="s">
        <v>18</v>
      </c>
      <c r="AK55" t="str">
        <f t="shared" ref="AK55:AN55" si="25">($D55)</f>
        <v>this week</v>
      </c>
      <c r="AL55" t="str">
        <f t="shared" si="25"/>
        <v>this week</v>
      </c>
      <c r="AM55" t="str">
        <f t="shared" si="25"/>
        <v>this week</v>
      </c>
      <c r="AN55" t="str">
        <f t="shared" si="25"/>
        <v>this week</v>
      </c>
    </row>
    <row r="56" spans="1:42" x14ac:dyDescent="0.2">
      <c r="A56" t="s">
        <v>63</v>
      </c>
      <c r="B56">
        <v>2</v>
      </c>
      <c r="D56" t="s">
        <v>19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O56" t="str">
        <f t="shared" ref="AO56:AP56" si="26">($D56)</f>
        <v>planned</v>
      </c>
      <c r="AP56" t="str">
        <f t="shared" si="26"/>
        <v>planned</v>
      </c>
    </row>
    <row r="57" spans="1:42" x14ac:dyDescent="0.2">
      <c r="A57" t="s">
        <v>32</v>
      </c>
      <c r="B57">
        <f>SUM(B49:B56)</f>
        <v>57</v>
      </c>
      <c r="C57">
        <f>SUM(C49:C56)</f>
        <v>23</v>
      </c>
    </row>
    <row r="58" spans="1:42" s="6" customFormat="1" x14ac:dyDescent="0.2">
      <c r="A58" s="6" t="s">
        <v>64</v>
      </c>
      <c r="B58" s="6">
        <f>SUM(B38,B47,B28,B18)</f>
        <v>189</v>
      </c>
      <c r="C58" s="6">
        <f>SUM(C18,C28,C38,C47,C57)</f>
        <v>133</v>
      </c>
    </row>
    <row r="59" spans="1:42" s="6" customFormat="1" x14ac:dyDescent="0.2">
      <c r="A59" s="6" t="s">
        <v>65</v>
      </c>
      <c r="B59" s="53">
        <f>B58*100</f>
        <v>18900</v>
      </c>
      <c r="C59" s="53">
        <f>C58*100</f>
        <v>13300</v>
      </c>
      <c r="D59" s="53"/>
    </row>
  </sheetData>
  <mergeCells count="6">
    <mergeCell ref="Y27:AA27"/>
    <mergeCell ref="E25:N25"/>
    <mergeCell ref="E21:H21"/>
    <mergeCell ref="L23:S23"/>
    <mergeCell ref="T24:X24"/>
    <mergeCell ref="G26:P26"/>
  </mergeCells>
  <conditionalFormatting sqref="D3 D20:D26 D49:D55">
    <cfRule type="cellIs" dxfId="122" priority="178" operator="equal">
      <formula>$H$1</formula>
    </cfRule>
    <cfRule type="cellIs" dxfId="121" priority="179" operator="equal">
      <formula>$G$1</formula>
    </cfRule>
    <cfRule type="cellIs" dxfId="120" priority="180" operator="equal">
      <formula>$F$1</formula>
    </cfRule>
  </conditionalFormatting>
  <conditionalFormatting sqref="D14:D17">
    <cfRule type="cellIs" dxfId="119" priority="175" operator="equal">
      <formula>$H$1</formula>
    </cfRule>
    <cfRule type="cellIs" dxfId="118" priority="176" operator="equal">
      <formula>$G$1</formula>
    </cfRule>
    <cfRule type="cellIs" dxfId="117" priority="177" operator="equal">
      <formula>$F$1</formula>
    </cfRule>
  </conditionalFormatting>
  <conditionalFormatting sqref="D27">
    <cfRule type="cellIs" dxfId="116" priority="172" operator="equal">
      <formula>$H$1</formula>
    </cfRule>
    <cfRule type="cellIs" dxfId="115" priority="173" operator="equal">
      <formula>$G$1</formula>
    </cfRule>
    <cfRule type="cellIs" dxfId="114" priority="174" operator="equal">
      <formula>$F$1</formula>
    </cfRule>
  </conditionalFormatting>
  <conditionalFormatting sqref="D35">
    <cfRule type="cellIs" dxfId="113" priority="169" operator="equal">
      <formula>$H$1</formula>
    </cfRule>
    <cfRule type="cellIs" dxfId="112" priority="170" operator="equal">
      <formula>$G$1</formula>
    </cfRule>
    <cfRule type="cellIs" dxfId="111" priority="171" operator="equal">
      <formula>$F$1</formula>
    </cfRule>
  </conditionalFormatting>
  <conditionalFormatting sqref="D36:D37">
    <cfRule type="cellIs" dxfId="110" priority="166" operator="equal">
      <formula>$H$1</formula>
    </cfRule>
    <cfRule type="cellIs" dxfId="109" priority="167" operator="equal">
      <formula>$G$1</formula>
    </cfRule>
    <cfRule type="cellIs" dxfId="108" priority="168" operator="equal">
      <formula>$F$1</formula>
    </cfRule>
  </conditionalFormatting>
  <conditionalFormatting sqref="E33:BR36 E32:O32 Q32:BR32 E22:BR22 E48:BR49 E50:I50 E51:J51 L50:BR50 L51:N51 Q51:BR51 E53:V53 E52:T52 E54:AJ54 Y53:AR53 W52:AR52 AW52:BR55 AM54:AR54 AQ55:AR55 E55:AN55 AO56:AP56 E28:BR31 E25 O25:BR25 I21:BR21 E21 E24:T24 E23:L23 T23:BR23 Y24:BR24 E26:G26 Q26:BR26 E27:Y27 AB27:BR27 E3:BR5 E6:I6 K6:BR6 E7:BR20 E38:BR46 E37:AY37 BB37:BR37">
    <cfRule type="cellIs" dxfId="107" priority="160" operator="equal">
      <formula>$H$1</formula>
    </cfRule>
    <cfRule type="cellIs" dxfId="106" priority="161" operator="equal">
      <formula>$G$1</formula>
    </cfRule>
    <cfRule type="cellIs" dxfId="105" priority="162" operator="equal">
      <formula>$F$1</formula>
    </cfRule>
  </conditionalFormatting>
  <conditionalFormatting sqref="D4:D13">
    <cfRule type="cellIs" dxfId="104" priority="157" operator="equal">
      <formula>$H$1</formula>
    </cfRule>
    <cfRule type="cellIs" dxfId="103" priority="158" operator="equal">
      <formula>$G$1</formula>
    </cfRule>
    <cfRule type="cellIs" dxfId="102" priority="159" operator="equal">
      <formula>$F$1</formula>
    </cfRule>
  </conditionalFormatting>
  <conditionalFormatting sqref="D30:D34">
    <cfRule type="cellIs" dxfId="101" priority="151" operator="equal">
      <formula>$H$1</formula>
    </cfRule>
    <cfRule type="cellIs" dxfId="100" priority="152" operator="equal">
      <formula>$G$1</formula>
    </cfRule>
    <cfRule type="cellIs" dxfId="99" priority="153" operator="equal">
      <formula>$F$1</formula>
    </cfRule>
  </conditionalFormatting>
  <conditionalFormatting sqref="D40:D46">
    <cfRule type="cellIs" dxfId="98" priority="148" operator="equal">
      <formula>$H$1</formula>
    </cfRule>
    <cfRule type="cellIs" dxfId="97" priority="149" operator="equal">
      <formula>$G$1</formula>
    </cfRule>
    <cfRule type="cellIs" dxfId="96" priority="150" operator="equal">
      <formula>$F$1</formula>
    </cfRule>
  </conditionalFormatting>
  <conditionalFormatting sqref="F3">
    <cfRule type="cellIs" dxfId="95" priority="145" operator="equal">
      <formula>$H$1</formula>
    </cfRule>
    <cfRule type="cellIs" dxfId="94" priority="146" operator="equal">
      <formula>$G$1</formula>
    </cfRule>
    <cfRule type="cellIs" dxfId="93" priority="147" operator="equal">
      <formula>$F$1</formula>
    </cfRule>
  </conditionalFormatting>
  <conditionalFormatting sqref="G4:H4">
    <cfRule type="cellIs" dxfId="92" priority="142" operator="equal">
      <formula>$H$1</formula>
    </cfRule>
    <cfRule type="cellIs" dxfId="91" priority="143" operator="equal">
      <formula>$G$1</formula>
    </cfRule>
    <cfRule type="cellIs" dxfId="90" priority="144" operator="equal">
      <formula>$F$1</formula>
    </cfRule>
  </conditionalFormatting>
  <conditionalFormatting sqref="L6">
    <cfRule type="cellIs" dxfId="89" priority="139" operator="equal">
      <formula>$H$1</formula>
    </cfRule>
    <cfRule type="cellIs" dxfId="88" priority="140" operator="equal">
      <formula>$G$1</formula>
    </cfRule>
    <cfRule type="cellIs" dxfId="87" priority="141" operator="equal">
      <formula>$F$1</formula>
    </cfRule>
  </conditionalFormatting>
  <conditionalFormatting sqref="I5">
    <cfRule type="cellIs" dxfId="86" priority="136" operator="equal">
      <formula>$H$1</formula>
    </cfRule>
    <cfRule type="cellIs" dxfId="85" priority="137" operator="equal">
      <formula>$G$1</formula>
    </cfRule>
    <cfRule type="cellIs" dxfId="84" priority="138" operator="equal">
      <formula>$F$1</formula>
    </cfRule>
  </conditionalFormatting>
  <conditionalFormatting sqref="K7:M7">
    <cfRule type="cellIs" dxfId="83" priority="133" operator="equal">
      <formula>$H$1</formula>
    </cfRule>
    <cfRule type="cellIs" dxfId="82" priority="134" operator="equal">
      <formula>$G$1</formula>
    </cfRule>
    <cfRule type="cellIs" dxfId="81" priority="135" operator="equal">
      <formula>$F$1</formula>
    </cfRule>
  </conditionalFormatting>
  <conditionalFormatting sqref="N8:P8">
    <cfRule type="cellIs" dxfId="80" priority="130" operator="equal">
      <formula>$H$1</formula>
    </cfRule>
    <cfRule type="cellIs" dxfId="79" priority="131" operator="equal">
      <formula>$G$1</formula>
    </cfRule>
    <cfRule type="cellIs" dxfId="78" priority="132" operator="equal">
      <formula>$F$1</formula>
    </cfRule>
  </conditionalFormatting>
  <conditionalFormatting sqref="Q9:T10">
    <cfRule type="cellIs" dxfId="77" priority="127" operator="equal">
      <formula>$H$1</formula>
    </cfRule>
    <cfRule type="cellIs" dxfId="76" priority="128" operator="equal">
      <formula>$G$1</formula>
    </cfRule>
    <cfRule type="cellIs" dxfId="75" priority="129" operator="equal">
      <formula>$F$1</formula>
    </cfRule>
  </conditionalFormatting>
  <conditionalFormatting sqref="U11:AG11">
    <cfRule type="cellIs" dxfId="74" priority="124" operator="equal">
      <formula>$H$1</formula>
    </cfRule>
    <cfRule type="cellIs" dxfId="73" priority="125" operator="equal">
      <formula>$G$1</formula>
    </cfRule>
    <cfRule type="cellIs" dxfId="72" priority="126" operator="equal">
      <formula>$F$1</formula>
    </cfRule>
  </conditionalFormatting>
  <conditionalFormatting sqref="AI13">
    <cfRule type="cellIs" dxfId="71" priority="121" operator="equal">
      <formula>$H$1</formula>
    </cfRule>
    <cfRule type="cellIs" dxfId="70" priority="122" operator="equal">
      <formula>$G$1</formula>
    </cfRule>
    <cfRule type="cellIs" dxfId="69" priority="123" operator="equal">
      <formula>$F$1</formula>
    </cfRule>
  </conditionalFormatting>
  <conditionalFormatting sqref="AH12">
    <cfRule type="cellIs" dxfId="68" priority="118" operator="equal">
      <formula>$H$1</formula>
    </cfRule>
    <cfRule type="cellIs" dxfId="67" priority="119" operator="equal">
      <formula>$G$1</formula>
    </cfRule>
    <cfRule type="cellIs" dxfId="66" priority="120" operator="equal">
      <formula>$F$1</formula>
    </cfRule>
  </conditionalFormatting>
  <conditionalFormatting sqref="D56">
    <cfRule type="cellIs" dxfId="65" priority="97" operator="equal">
      <formula>$H$1</formula>
    </cfRule>
    <cfRule type="cellIs" dxfId="64" priority="98" operator="equal">
      <formula>$G$1</formula>
    </cfRule>
    <cfRule type="cellIs" dxfId="63" priority="99" operator="equal">
      <formula>$F$1</formula>
    </cfRule>
  </conditionalFormatting>
  <conditionalFormatting sqref="J5">
    <cfRule type="cellIs" dxfId="62" priority="61" operator="equal">
      <formula>$H$1</formula>
    </cfRule>
    <cfRule type="cellIs" dxfId="61" priority="62" operator="equal">
      <formula>$G$1</formula>
    </cfRule>
    <cfRule type="cellIs" dxfId="60" priority="63" operator="equal">
      <formula>$F$1</formula>
    </cfRule>
  </conditionalFormatting>
  <conditionalFormatting sqref="J5:K5">
    <cfRule type="cellIs" dxfId="59" priority="58" operator="equal">
      <formula>$H$1</formula>
    </cfRule>
    <cfRule type="cellIs" dxfId="58" priority="59" operator="equal">
      <formula>$G$1</formula>
    </cfRule>
    <cfRule type="cellIs" dxfId="57" priority="60" operator="equal">
      <formula>$F$1</formula>
    </cfRule>
  </conditionalFormatting>
  <conditionalFormatting sqref="M6">
    <cfRule type="cellIs" dxfId="56" priority="55" operator="equal">
      <formula>$H$1</formula>
    </cfRule>
    <cfRule type="cellIs" dxfId="55" priority="56" operator="equal">
      <formula>$G$1</formula>
    </cfRule>
    <cfRule type="cellIs" dxfId="54" priority="57" operator="equal">
      <formula>$F$1</formula>
    </cfRule>
  </conditionalFormatting>
  <conditionalFormatting sqref="M6:N6">
    <cfRule type="cellIs" dxfId="53" priority="52" operator="equal">
      <formula>$H$1</formula>
    </cfRule>
    <cfRule type="cellIs" dxfId="52" priority="53" operator="equal">
      <formula>$G$1</formula>
    </cfRule>
    <cfRule type="cellIs" dxfId="51" priority="54" operator="equal">
      <formula>$F$1</formula>
    </cfRule>
  </conditionalFormatting>
  <conditionalFormatting sqref="O7 M6:N6">
    <cfRule type="cellIs" dxfId="50" priority="49" operator="equal">
      <formula>$H$1</formula>
    </cfRule>
    <cfRule type="cellIs" dxfId="49" priority="50" operator="equal">
      <formula>$G$1</formula>
    </cfRule>
    <cfRule type="cellIs" dxfId="48" priority="51" operator="equal">
      <formula>$F$1</formula>
    </cfRule>
  </conditionalFormatting>
  <conditionalFormatting sqref="O7:P7 M6:N6">
    <cfRule type="cellIs" dxfId="47" priority="46" operator="equal">
      <formula>$H$1</formula>
    </cfRule>
    <cfRule type="cellIs" dxfId="46" priority="47" operator="equal">
      <formula>$G$1</formula>
    </cfRule>
    <cfRule type="cellIs" dxfId="45" priority="48" operator="equal">
      <formula>$F$1</formula>
    </cfRule>
  </conditionalFormatting>
  <conditionalFormatting sqref="O7:Q7 M6:N6">
    <cfRule type="cellIs" dxfId="44" priority="43" operator="equal">
      <formula>$H$1</formula>
    </cfRule>
    <cfRule type="cellIs" dxfId="43" priority="44" operator="equal">
      <formula>$G$1</formula>
    </cfRule>
    <cfRule type="cellIs" dxfId="42" priority="45" operator="equal">
      <formula>$F$1</formula>
    </cfRule>
  </conditionalFormatting>
  <conditionalFormatting sqref="R8 O7:Q7 M6:N6">
    <cfRule type="cellIs" dxfId="41" priority="40" operator="equal">
      <formula>$H$1</formula>
    </cfRule>
    <cfRule type="cellIs" dxfId="40" priority="41" operator="equal">
      <formula>$G$1</formula>
    </cfRule>
    <cfRule type="cellIs" dxfId="39" priority="42" operator="equal">
      <formula>$F$1</formula>
    </cfRule>
  </conditionalFormatting>
  <conditionalFormatting sqref="R8:S8 O7:Q7 M6:N6">
    <cfRule type="cellIs" dxfId="38" priority="37" operator="equal">
      <formula>$H$1</formula>
    </cfRule>
    <cfRule type="cellIs" dxfId="37" priority="38" operator="equal">
      <formula>$G$1</formula>
    </cfRule>
    <cfRule type="cellIs" dxfId="36" priority="39" operator="equal">
      <formula>$F$1</formula>
    </cfRule>
  </conditionalFormatting>
  <conditionalFormatting sqref="R8:T8 O7:Q7 M6:N6">
    <cfRule type="cellIs" dxfId="35" priority="34" operator="equal">
      <formula>$H$1</formula>
    </cfRule>
    <cfRule type="cellIs" dxfId="34" priority="35" operator="equal">
      <formula>$G$1</formula>
    </cfRule>
    <cfRule type="cellIs" dxfId="33" priority="36" operator="equal">
      <formula>$F$1</formula>
    </cfRule>
  </conditionalFormatting>
  <conditionalFormatting sqref="U9:U10">
    <cfRule type="cellIs" dxfId="32" priority="31" operator="equal">
      <formula>$H$1</formula>
    </cfRule>
    <cfRule type="cellIs" dxfId="31" priority="32" operator="equal">
      <formula>$G$1</formula>
    </cfRule>
    <cfRule type="cellIs" dxfId="30" priority="33" operator="equal">
      <formula>$F$1</formula>
    </cfRule>
  </conditionalFormatting>
  <conditionalFormatting sqref="U9:V10">
    <cfRule type="cellIs" dxfId="29" priority="28" operator="equal">
      <formula>$H$1</formula>
    </cfRule>
    <cfRule type="cellIs" dxfId="28" priority="29" operator="equal">
      <formula>$G$1</formula>
    </cfRule>
    <cfRule type="cellIs" dxfId="27" priority="30" operator="equal">
      <formula>$F$1</formula>
    </cfRule>
  </conditionalFormatting>
  <conditionalFormatting sqref="U9:W10">
    <cfRule type="cellIs" dxfId="26" priority="25" operator="equal">
      <formula>$H$1</formula>
    </cfRule>
    <cfRule type="cellIs" dxfId="25" priority="26" operator="equal">
      <formula>$G$1</formula>
    </cfRule>
    <cfRule type="cellIs" dxfId="24" priority="27" operator="equal">
      <formula>$F$1</formula>
    </cfRule>
  </conditionalFormatting>
  <conditionalFormatting sqref="U9:X10">
    <cfRule type="cellIs" dxfId="23" priority="22" operator="equal">
      <formula>$H$1</formula>
    </cfRule>
    <cfRule type="cellIs" dxfId="22" priority="23" operator="equal">
      <formula>$G$1</formula>
    </cfRule>
    <cfRule type="cellIs" dxfId="21" priority="24" operator="equal">
      <formula>$F$1</formula>
    </cfRule>
  </conditionalFormatting>
  <conditionalFormatting sqref="AB12">
    <cfRule type="cellIs" dxfId="20" priority="19" operator="equal">
      <formula>$H$1</formula>
    </cfRule>
    <cfRule type="cellIs" dxfId="19" priority="20" operator="equal">
      <formula>$G$1</formula>
    </cfRule>
    <cfRule type="cellIs" dxfId="18" priority="21" operator="equal">
      <formula>$F$1</formula>
    </cfRule>
  </conditionalFormatting>
  <conditionalFormatting sqref="AC12">
    <cfRule type="cellIs" dxfId="17" priority="16" operator="equal">
      <formula>$H$1</formula>
    </cfRule>
    <cfRule type="cellIs" dxfId="16" priority="17" operator="equal">
      <formula>$G$1</formula>
    </cfRule>
    <cfRule type="cellIs" dxfId="15" priority="18" operator="equal">
      <formula>$F$1</formula>
    </cfRule>
  </conditionalFormatting>
  <conditionalFormatting sqref="AD12">
    <cfRule type="cellIs" dxfId="14" priority="13" operator="equal">
      <formula>$H$1</formula>
    </cfRule>
    <cfRule type="cellIs" dxfId="13" priority="14" operator="equal">
      <formula>$G$1</formula>
    </cfRule>
    <cfRule type="cellIs" dxfId="12" priority="15" operator="equal">
      <formula>$F$1</formula>
    </cfRule>
  </conditionalFormatting>
  <conditionalFormatting sqref="AE13:AF13">
    <cfRule type="cellIs" dxfId="11" priority="10" operator="equal">
      <formula>$H$1</formula>
    </cfRule>
    <cfRule type="cellIs" dxfId="10" priority="11" operator="equal">
      <formula>$G$1</formula>
    </cfRule>
    <cfRule type="cellIs" dxfId="9" priority="12" operator="equal">
      <formula>$F$1</formula>
    </cfRule>
  </conditionalFormatting>
  <conditionalFormatting sqref="AG13">
    <cfRule type="cellIs" dxfId="8" priority="7" operator="equal">
      <formula>$H$1</formula>
    </cfRule>
    <cfRule type="cellIs" dxfId="7" priority="8" operator="equal">
      <formula>$G$1</formula>
    </cfRule>
    <cfRule type="cellIs" dxfId="6" priority="9" operator="equal">
      <formula>$F$1</formula>
    </cfRule>
  </conditionalFormatting>
  <conditionalFormatting sqref="AH14">
    <cfRule type="cellIs" dxfId="5" priority="4" operator="equal">
      <formula>$H$1</formula>
    </cfRule>
    <cfRule type="cellIs" dxfId="4" priority="5" operator="equal">
      <formula>$G$1</formula>
    </cfRule>
    <cfRule type="cellIs" dxfId="3" priority="6" operator="equal">
      <formula>$F$1</formula>
    </cfRule>
  </conditionalFormatting>
  <conditionalFormatting sqref="AH14:AI14">
    <cfRule type="cellIs" dxfId="2" priority="1" operator="equal">
      <formula>$H$1</formula>
    </cfRule>
    <cfRule type="cellIs" dxfId="1" priority="2" operator="equal">
      <formula>$G$1</formula>
    </cfRule>
    <cfRule type="cellIs" dxfId="0" priority="3" operator="equal">
      <formula>$F$1</formula>
    </cfRule>
  </conditionalFormatting>
  <dataValidations count="1">
    <dataValidation type="list" allowBlank="1" showInputMessage="1" showErrorMessage="1" sqref="D30:D37 D3:D17 D20:D27 D49:D56 D40:D46" xr:uid="{00000000-0002-0000-0100-000000000000}">
      <formula1>$F$1:$H$1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workbookViewId="0">
      <selection activeCell="I4" sqref="I4"/>
    </sheetView>
  </sheetViews>
  <sheetFormatPr baseColWidth="10" defaultColWidth="8.83203125" defaultRowHeight="15" x14ac:dyDescent="0.2"/>
  <sheetData>
    <row r="1" spans="1:12" x14ac:dyDescent="0.2">
      <c r="B1" s="6" t="s">
        <v>66</v>
      </c>
      <c r="C1" s="59">
        <v>44210</v>
      </c>
      <c r="D1" s="59">
        <v>44229</v>
      </c>
      <c r="E1" s="59">
        <v>44231</v>
      </c>
      <c r="F1" s="59">
        <v>44243</v>
      </c>
      <c r="G1" s="59">
        <v>44247</v>
      </c>
      <c r="H1" s="59">
        <v>44249</v>
      </c>
      <c r="I1" s="59">
        <v>44279</v>
      </c>
      <c r="J1" s="6"/>
      <c r="K1" s="6"/>
      <c r="L1" s="6"/>
    </row>
    <row r="2" spans="1:12" ht="62.25" customHeight="1" x14ac:dyDescent="0.2">
      <c r="B2" s="6" t="s">
        <v>67</v>
      </c>
      <c r="C2" s="7" t="s">
        <v>68</v>
      </c>
      <c r="D2" s="7" t="s">
        <v>69</v>
      </c>
      <c r="E2" s="7" t="s">
        <v>70</v>
      </c>
      <c r="F2" s="7" t="s">
        <v>71</v>
      </c>
      <c r="G2" s="7" t="s">
        <v>72</v>
      </c>
      <c r="H2" s="7" t="s">
        <v>73</v>
      </c>
      <c r="I2" s="7" t="s">
        <v>74</v>
      </c>
      <c r="J2" s="7"/>
      <c r="K2" s="7"/>
      <c r="L2" s="7"/>
    </row>
    <row r="3" spans="1:12" x14ac:dyDescent="0.2">
      <c r="B3" s="6" t="s">
        <v>75</v>
      </c>
      <c r="C3" s="6">
        <v>1</v>
      </c>
      <c r="D3" s="6">
        <v>1</v>
      </c>
      <c r="E3" s="6">
        <v>2</v>
      </c>
      <c r="F3" s="6">
        <v>2</v>
      </c>
      <c r="G3" s="6">
        <v>3</v>
      </c>
      <c r="H3" s="6">
        <v>2</v>
      </c>
      <c r="I3" s="6">
        <v>2</v>
      </c>
      <c r="J3" s="6"/>
      <c r="K3" s="6"/>
      <c r="L3" s="6"/>
    </row>
    <row r="4" spans="1:12" x14ac:dyDescent="0.2">
      <c r="A4" s="6" t="s">
        <v>8</v>
      </c>
      <c r="B4" s="6">
        <f>SUMIF(C4:L4,A$11,C$3:Z$3)</f>
        <v>13</v>
      </c>
      <c r="C4" s="5" t="s">
        <v>76</v>
      </c>
      <c r="D4" s="5" t="s">
        <v>76</v>
      </c>
      <c r="E4" s="5" t="s">
        <v>76</v>
      </c>
      <c r="F4" s="5" t="s">
        <v>76</v>
      </c>
      <c r="G4" s="5" t="s">
        <v>76</v>
      </c>
      <c r="H4" s="5" t="s">
        <v>76</v>
      </c>
      <c r="I4" s="5" t="s">
        <v>76</v>
      </c>
      <c r="J4" s="5"/>
      <c r="K4" s="5"/>
      <c r="L4" s="5"/>
    </row>
    <row r="5" spans="1:12" x14ac:dyDescent="0.2">
      <c r="A5" s="6" t="s">
        <v>9</v>
      </c>
      <c r="B5" s="6">
        <f>SUMIF(C5:L5,A$11,C$3:Z$3)</f>
        <v>13</v>
      </c>
      <c r="C5" s="5" t="s">
        <v>76</v>
      </c>
      <c r="D5" s="5" t="s">
        <v>76</v>
      </c>
      <c r="E5" s="5" t="s">
        <v>76</v>
      </c>
      <c r="F5" s="5" t="s">
        <v>76</v>
      </c>
      <c r="G5" s="5" t="s">
        <v>76</v>
      </c>
      <c r="H5" s="5" t="s">
        <v>76</v>
      </c>
      <c r="I5" s="5" t="s">
        <v>76</v>
      </c>
      <c r="J5" s="5"/>
      <c r="K5" s="5"/>
      <c r="L5" s="5"/>
    </row>
    <row r="6" spans="1:12" x14ac:dyDescent="0.2">
      <c r="A6" s="6" t="s">
        <v>10</v>
      </c>
      <c r="B6" s="6">
        <f>SUMIF(C6:L6,A$11,C$3:Z$3)</f>
        <v>13</v>
      </c>
      <c r="C6" s="5" t="s">
        <v>76</v>
      </c>
      <c r="D6" s="5" t="s">
        <v>76</v>
      </c>
      <c r="E6" s="5" t="s">
        <v>76</v>
      </c>
      <c r="F6" s="5" t="s">
        <v>76</v>
      </c>
      <c r="G6" s="5" t="s">
        <v>76</v>
      </c>
      <c r="H6" s="5" t="s">
        <v>76</v>
      </c>
      <c r="I6" s="5" t="s">
        <v>76</v>
      </c>
      <c r="J6" s="5"/>
      <c r="K6" s="5"/>
      <c r="L6" s="5"/>
    </row>
    <row r="7" spans="1:12" x14ac:dyDescent="0.2">
      <c r="A7" s="6" t="s">
        <v>11</v>
      </c>
      <c r="B7" s="6">
        <f>SUMIF(C7:L7,A$11,C$3:Z$3)</f>
        <v>13</v>
      </c>
      <c r="C7" s="5" t="s">
        <v>76</v>
      </c>
      <c r="D7" s="5" t="s">
        <v>76</v>
      </c>
      <c r="E7" s="5" t="s">
        <v>76</v>
      </c>
      <c r="F7" s="5" t="s">
        <v>76</v>
      </c>
      <c r="G7" s="5" t="s">
        <v>76</v>
      </c>
      <c r="H7" s="5" t="s">
        <v>76</v>
      </c>
      <c r="I7" s="5" t="s">
        <v>76</v>
      </c>
      <c r="J7" s="5"/>
      <c r="K7" s="5"/>
      <c r="L7" s="5"/>
    </row>
    <row r="8" spans="1:12" x14ac:dyDescent="0.2">
      <c r="A8" s="6" t="s">
        <v>12</v>
      </c>
      <c r="B8" s="6">
        <f>SUMIF(C8:L8,A$11,C$3:Z$3)</f>
        <v>13</v>
      </c>
      <c r="C8" s="5" t="s">
        <v>76</v>
      </c>
      <c r="D8" s="5" t="s">
        <v>76</v>
      </c>
      <c r="E8" s="5" t="s">
        <v>76</v>
      </c>
      <c r="F8" s="5" t="s">
        <v>76</v>
      </c>
      <c r="G8" s="5" t="s">
        <v>76</v>
      </c>
      <c r="H8" s="5" t="s">
        <v>76</v>
      </c>
      <c r="I8" s="5" t="s">
        <v>76</v>
      </c>
      <c r="J8" s="5"/>
      <c r="K8" s="5"/>
      <c r="L8" s="5"/>
    </row>
    <row r="9" spans="1:12" x14ac:dyDescent="0.2">
      <c r="A9" s="6" t="s">
        <v>0</v>
      </c>
      <c r="B9" s="8">
        <f>SUM(B4:B8)</f>
        <v>65</v>
      </c>
      <c r="C9" s="8">
        <f t="shared" ref="C9:L9" si="0">COUNTIF(C4:C8,"*ü*") * C3</f>
        <v>5</v>
      </c>
      <c r="D9" s="8">
        <f t="shared" si="0"/>
        <v>5</v>
      </c>
      <c r="E9" s="8">
        <f t="shared" si="0"/>
        <v>10</v>
      </c>
      <c r="F9" s="8">
        <f t="shared" si="0"/>
        <v>10</v>
      </c>
      <c r="G9" s="8">
        <f t="shared" si="0"/>
        <v>15</v>
      </c>
      <c r="H9" s="8">
        <f t="shared" si="0"/>
        <v>10</v>
      </c>
      <c r="I9" s="8">
        <f t="shared" si="0"/>
        <v>10</v>
      </c>
      <c r="J9" s="8">
        <f t="shared" si="0"/>
        <v>0</v>
      </c>
      <c r="K9" s="8">
        <f t="shared" si="0"/>
        <v>0</v>
      </c>
      <c r="L9" s="8">
        <f t="shared" si="0"/>
        <v>0</v>
      </c>
    </row>
    <row r="10" spans="1:12" x14ac:dyDescent="0.2">
      <c r="A10" s="3"/>
    </row>
    <row r="11" spans="1:12" x14ac:dyDescent="0.2">
      <c r="A11" s="5" t="s">
        <v>76</v>
      </c>
    </row>
    <row r="12" spans="1:12" x14ac:dyDescent="0.2">
      <c r="A12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5"/>
  <sheetViews>
    <sheetView workbookViewId="0">
      <selection activeCell="D25" sqref="D25"/>
    </sheetView>
  </sheetViews>
  <sheetFormatPr baseColWidth="10" defaultColWidth="8.83203125" defaultRowHeight="15" x14ac:dyDescent="0.2"/>
  <cols>
    <col min="1" max="1" width="15" customWidth="1"/>
    <col min="2" max="2" width="29.6640625" customWidth="1"/>
    <col min="3" max="3" width="14.5" customWidth="1"/>
    <col min="4" max="4" width="10.5" customWidth="1"/>
    <col min="5" max="19" width="3.6640625" customWidth="1"/>
  </cols>
  <sheetData>
    <row r="1" spans="1:19" x14ac:dyDescent="0.2">
      <c r="A1" s="31"/>
      <c r="B1" s="32" t="s">
        <v>77</v>
      </c>
      <c r="C1" s="32" t="s">
        <v>78</v>
      </c>
      <c r="D1" s="33" t="s">
        <v>79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 x14ac:dyDescent="0.2">
      <c r="A2" s="34" t="s">
        <v>8</v>
      </c>
      <c r="B2" s="35" t="s">
        <v>80</v>
      </c>
      <c r="C2" s="36">
        <v>2</v>
      </c>
      <c r="D2" s="37">
        <v>2</v>
      </c>
      <c r="E2" s="4"/>
      <c r="F2" s="4"/>
    </row>
    <row r="3" spans="1:19" x14ac:dyDescent="0.2">
      <c r="A3" s="46"/>
      <c r="B3" s="35" t="s">
        <v>81</v>
      </c>
      <c r="C3" s="36">
        <v>5</v>
      </c>
      <c r="D3" s="37">
        <v>6</v>
      </c>
      <c r="K3" s="4"/>
      <c r="L3" s="4"/>
      <c r="M3" s="4"/>
      <c r="N3" s="4"/>
      <c r="O3" s="4"/>
    </row>
    <row r="4" spans="1:19" x14ac:dyDescent="0.2">
      <c r="A4" s="38"/>
      <c r="B4" s="35" t="s">
        <v>82</v>
      </c>
      <c r="C4" s="36">
        <v>4</v>
      </c>
      <c r="D4" s="37">
        <v>5</v>
      </c>
      <c r="G4" s="4"/>
      <c r="H4" s="4"/>
      <c r="I4" s="4"/>
      <c r="J4" s="52"/>
    </row>
    <row r="5" spans="1:19" x14ac:dyDescent="0.2">
      <c r="A5" s="38"/>
      <c r="B5" s="35" t="s">
        <v>83</v>
      </c>
      <c r="C5" s="35">
        <f>SUM(C2:C4)</f>
        <v>11</v>
      </c>
      <c r="D5" s="39">
        <f>SUM(D2:D4)</f>
        <v>13</v>
      </c>
    </row>
    <row r="6" spans="1:19" x14ac:dyDescent="0.2">
      <c r="A6" s="34" t="s">
        <v>9</v>
      </c>
      <c r="B6" s="35" t="s">
        <v>80</v>
      </c>
      <c r="C6" s="36">
        <v>2</v>
      </c>
      <c r="D6" s="37">
        <v>3</v>
      </c>
      <c r="E6" s="4"/>
      <c r="F6" s="4"/>
    </row>
    <row r="7" spans="1:19" x14ac:dyDescent="0.2">
      <c r="A7" s="46"/>
      <c r="B7" s="35" t="s">
        <v>81</v>
      </c>
      <c r="C7" s="36">
        <v>5</v>
      </c>
      <c r="D7" s="37">
        <v>2</v>
      </c>
      <c r="K7" s="4"/>
      <c r="L7" s="4"/>
      <c r="M7" s="4"/>
      <c r="N7" s="4"/>
      <c r="O7" s="4"/>
    </row>
    <row r="8" spans="1:19" x14ac:dyDescent="0.2">
      <c r="A8" s="38"/>
      <c r="B8" s="35" t="s">
        <v>84</v>
      </c>
      <c r="C8" s="36">
        <v>4</v>
      </c>
      <c r="D8" s="37">
        <v>5</v>
      </c>
      <c r="G8" s="4"/>
      <c r="H8" s="4"/>
      <c r="I8" s="4"/>
      <c r="J8" s="47"/>
    </row>
    <row r="9" spans="1:19" x14ac:dyDescent="0.2">
      <c r="A9" s="38"/>
      <c r="B9" s="35" t="s">
        <v>83</v>
      </c>
      <c r="C9" s="35">
        <f>SUM(C6:C8)</f>
        <v>11</v>
      </c>
      <c r="D9" s="39">
        <f>SUM(D6:D8)</f>
        <v>10</v>
      </c>
    </row>
    <row r="10" spans="1:19" x14ac:dyDescent="0.2">
      <c r="A10" s="34" t="s">
        <v>10</v>
      </c>
      <c r="B10" s="35" t="s">
        <v>80</v>
      </c>
      <c r="C10" s="36">
        <v>1</v>
      </c>
      <c r="D10" s="37">
        <v>1</v>
      </c>
      <c r="E10" s="4"/>
    </row>
    <row r="11" spans="1:19" x14ac:dyDescent="0.2">
      <c r="A11" s="46"/>
      <c r="B11" s="35" t="s">
        <v>81</v>
      </c>
      <c r="C11" s="36">
        <v>5</v>
      </c>
      <c r="D11" s="37">
        <v>8</v>
      </c>
      <c r="F11" s="4"/>
      <c r="G11" s="4"/>
      <c r="H11" s="4"/>
      <c r="I11" s="4"/>
      <c r="J11" s="4"/>
    </row>
    <row r="12" spans="1:19" x14ac:dyDescent="0.2">
      <c r="A12" s="38"/>
      <c r="B12" s="40" t="s">
        <v>85</v>
      </c>
      <c r="C12" s="36">
        <v>2</v>
      </c>
      <c r="D12" s="37">
        <v>2</v>
      </c>
      <c r="K12" s="47" t="s">
        <v>86</v>
      </c>
      <c r="L12" s="4"/>
    </row>
    <row r="13" spans="1:19" x14ac:dyDescent="0.2">
      <c r="A13" s="38"/>
      <c r="B13" s="40" t="s">
        <v>87</v>
      </c>
      <c r="C13" s="36">
        <v>1</v>
      </c>
      <c r="D13" s="37">
        <v>1</v>
      </c>
      <c r="M13" s="47" t="s">
        <v>88</v>
      </c>
    </row>
    <row r="14" spans="1:19" x14ac:dyDescent="0.2">
      <c r="A14" s="38"/>
      <c r="B14" s="40" t="s">
        <v>89</v>
      </c>
      <c r="C14" s="36">
        <v>2</v>
      </c>
      <c r="D14" s="37">
        <v>3</v>
      </c>
      <c r="N14" s="47" t="s">
        <v>90</v>
      </c>
      <c r="O14" s="4"/>
    </row>
    <row r="15" spans="1:19" x14ac:dyDescent="0.2">
      <c r="A15" s="38"/>
      <c r="B15" s="41" t="s">
        <v>83</v>
      </c>
      <c r="C15" s="35">
        <f>SUM(C10:C14)</f>
        <v>11</v>
      </c>
      <c r="D15" s="39">
        <f>SUM(D10:D14)</f>
        <v>15</v>
      </c>
    </row>
    <row r="16" spans="1:19" x14ac:dyDescent="0.2">
      <c r="A16" s="34" t="s">
        <v>11</v>
      </c>
      <c r="B16" s="35" t="s">
        <v>80</v>
      </c>
      <c r="C16" s="36">
        <v>2</v>
      </c>
      <c r="D16" s="37">
        <v>2</v>
      </c>
      <c r="E16" s="4"/>
      <c r="F16" s="4"/>
    </row>
    <row r="17" spans="1:15" x14ac:dyDescent="0.2">
      <c r="A17" s="46"/>
      <c r="B17" s="35" t="s">
        <v>81</v>
      </c>
      <c r="C17" s="36">
        <v>5</v>
      </c>
      <c r="D17" s="37">
        <v>4</v>
      </c>
      <c r="K17" s="4"/>
      <c r="L17" s="4"/>
      <c r="M17" s="4"/>
      <c r="N17" s="4"/>
      <c r="O17" s="4"/>
    </row>
    <row r="18" spans="1:15" x14ac:dyDescent="0.2">
      <c r="A18" s="38"/>
      <c r="B18" s="35" t="s">
        <v>91</v>
      </c>
      <c r="C18" s="36">
        <v>4</v>
      </c>
      <c r="D18" s="37">
        <v>5</v>
      </c>
      <c r="G18" s="4"/>
      <c r="H18" s="4"/>
      <c r="I18" s="4"/>
      <c r="J18" s="47"/>
    </row>
    <row r="19" spans="1:15" x14ac:dyDescent="0.2">
      <c r="A19" s="38"/>
      <c r="B19" s="41" t="s">
        <v>83</v>
      </c>
      <c r="C19" s="35">
        <f>SUM(C16:C18)</f>
        <v>11</v>
      </c>
      <c r="D19" s="39">
        <f>SUM(D16:D18)</f>
        <v>11</v>
      </c>
    </row>
    <row r="20" spans="1:15" x14ac:dyDescent="0.2">
      <c r="A20" s="34" t="s">
        <v>12</v>
      </c>
      <c r="B20" s="35" t="s">
        <v>80</v>
      </c>
      <c r="C20" s="36">
        <v>2</v>
      </c>
      <c r="D20" s="37">
        <v>2</v>
      </c>
      <c r="E20" s="4"/>
      <c r="F20" s="4"/>
    </row>
    <row r="21" spans="1:15" x14ac:dyDescent="0.2">
      <c r="A21" s="46"/>
      <c r="B21" s="35" t="s">
        <v>81</v>
      </c>
      <c r="C21" s="36">
        <v>5</v>
      </c>
      <c r="D21" s="37">
        <v>4</v>
      </c>
      <c r="K21" s="4"/>
      <c r="L21" s="4"/>
      <c r="M21" s="4"/>
      <c r="N21" s="4"/>
      <c r="O21" s="4"/>
    </row>
    <row r="22" spans="1:15" x14ac:dyDescent="0.2">
      <c r="A22" s="38"/>
      <c r="B22" s="35" t="s">
        <v>92</v>
      </c>
      <c r="C22" s="36">
        <v>4</v>
      </c>
      <c r="D22" s="37">
        <v>3</v>
      </c>
      <c r="G22" s="4"/>
      <c r="H22" s="4"/>
      <c r="I22" s="4"/>
      <c r="J22" s="47"/>
    </row>
    <row r="23" spans="1:15" x14ac:dyDescent="0.2">
      <c r="A23" s="38"/>
      <c r="B23" s="41" t="s">
        <v>83</v>
      </c>
      <c r="C23" s="35">
        <f>SUM(C20:C22)</f>
        <v>11</v>
      </c>
      <c r="D23" s="39">
        <f>SUM(D20:D22)</f>
        <v>9</v>
      </c>
    </row>
    <row r="24" spans="1:15" ht="16" thickBot="1" x14ac:dyDescent="0.25">
      <c r="A24" s="42"/>
      <c r="B24" s="43" t="s">
        <v>0</v>
      </c>
      <c r="C24" s="44">
        <f>SUM(C5,C9,C15,C19,C23)</f>
        <v>55</v>
      </c>
      <c r="D24" s="45">
        <f>SUM(D5,D9,D15,D19,D23)</f>
        <v>58</v>
      </c>
    </row>
    <row r="25" spans="1:15" x14ac:dyDescent="0.2">
      <c r="B25" s="30" t="s">
        <v>93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"/>
  <sheetViews>
    <sheetView workbookViewId="0">
      <selection activeCell="D6" sqref="D6"/>
    </sheetView>
  </sheetViews>
  <sheetFormatPr baseColWidth="10" defaultColWidth="8.83203125" defaultRowHeight="15" x14ac:dyDescent="0.2"/>
  <cols>
    <col min="1" max="1" width="33.6640625" customWidth="1"/>
  </cols>
  <sheetData>
    <row r="1" spans="1:6" x14ac:dyDescent="0.2">
      <c r="A1" s="6"/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</row>
    <row r="2" spans="1:6" x14ac:dyDescent="0.2">
      <c r="A2" s="6" t="s">
        <v>94</v>
      </c>
      <c r="B2">
        <v>10</v>
      </c>
      <c r="C2">
        <v>6</v>
      </c>
      <c r="D2">
        <v>27</v>
      </c>
      <c r="E2">
        <v>9</v>
      </c>
      <c r="F2">
        <v>11</v>
      </c>
    </row>
    <row r="3" spans="1:6" x14ac:dyDescent="0.2">
      <c r="A3" s="6" t="s">
        <v>95</v>
      </c>
      <c r="B3">
        <v>2</v>
      </c>
      <c r="C3">
        <v>3</v>
      </c>
      <c r="D3">
        <v>1</v>
      </c>
      <c r="E3">
        <v>6</v>
      </c>
      <c r="F3">
        <v>5</v>
      </c>
    </row>
    <row r="4" spans="1:6" x14ac:dyDescent="0.2">
      <c r="A4" s="6" t="s">
        <v>96</v>
      </c>
      <c r="B4">
        <v>1</v>
      </c>
      <c r="C4">
        <v>7</v>
      </c>
      <c r="D4">
        <v>2</v>
      </c>
      <c r="E4">
        <v>1</v>
      </c>
      <c r="F4">
        <v>1</v>
      </c>
    </row>
    <row r="5" spans="1:6" x14ac:dyDescent="0.2">
      <c r="A5" s="6" t="s">
        <v>97</v>
      </c>
      <c r="B5">
        <v>4</v>
      </c>
      <c r="C5">
        <v>6</v>
      </c>
      <c r="D5">
        <v>3</v>
      </c>
      <c r="E5">
        <v>7</v>
      </c>
      <c r="F5">
        <v>4</v>
      </c>
    </row>
    <row r="6" spans="1:6" x14ac:dyDescent="0.2">
      <c r="A6" s="6" t="s">
        <v>98</v>
      </c>
    </row>
    <row r="7" spans="1:6" x14ac:dyDescent="0.2">
      <c r="A7" s="6" t="s">
        <v>99</v>
      </c>
    </row>
    <row r="8" spans="1:6" x14ac:dyDescent="0.2">
      <c r="A8" s="6"/>
    </row>
    <row r="9" spans="1:6" x14ac:dyDescent="0.2">
      <c r="A9" s="6" t="s">
        <v>0</v>
      </c>
      <c r="B9" s="6">
        <f>SUM(B2:B8)</f>
        <v>17</v>
      </c>
      <c r="C9" s="6">
        <f t="shared" ref="C9:F9" si="0">SUM(C2:C8)</f>
        <v>22</v>
      </c>
      <c r="D9" s="6">
        <f t="shared" si="0"/>
        <v>33</v>
      </c>
      <c r="E9" s="6">
        <f t="shared" si="0"/>
        <v>23</v>
      </c>
      <c r="F9" s="6">
        <f t="shared" si="0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Management Summary</vt:lpstr>
      <vt:lpstr>Gantt</vt:lpstr>
      <vt:lpstr>Meetings</vt:lpstr>
      <vt:lpstr>SA</vt:lpstr>
      <vt:lpstr>Overhead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cp:keywords/>
  <dc:description/>
  <cp:lastModifiedBy>Microsoft Office User</cp:lastModifiedBy>
  <cp:revision/>
  <dcterms:created xsi:type="dcterms:W3CDTF">2018-11-06T05:29:55Z</dcterms:created>
  <dcterms:modified xsi:type="dcterms:W3CDTF">2021-04-15T16:05:59Z</dcterms:modified>
  <cp:category/>
  <cp:contentStatus/>
</cp:coreProperties>
</file>