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mework Assignments\Tower-of-Annihilation\docs\"/>
    </mc:Choice>
  </mc:AlternateContent>
  <xr:revisionPtr revIDLastSave="0" documentId="13_ncr:1_{00C21CB2-178C-4FAB-9221-EB49A46C5DC7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  <sheet name="Overhead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18" i="1" l="1"/>
  <c r="BC18" i="1"/>
  <c r="BB18" i="1"/>
  <c r="BA18" i="1"/>
  <c r="AZ18" i="1"/>
  <c r="AY17" i="1"/>
  <c r="AX17" i="1"/>
  <c r="AW17" i="1"/>
  <c r="AQ15" i="1"/>
  <c r="AP15" i="1"/>
  <c r="X9" i="1"/>
  <c r="W9" i="1"/>
  <c r="V9" i="1"/>
  <c r="U9" i="1"/>
  <c r="T8" i="1"/>
  <c r="S8" i="1"/>
  <c r="R8" i="1"/>
  <c r="Q7" i="1"/>
  <c r="P7" i="1"/>
  <c r="O7" i="1"/>
  <c r="N6" i="1"/>
  <c r="M6" i="1"/>
  <c r="K5" i="1"/>
  <c r="J5" i="1"/>
  <c r="I5" i="1"/>
  <c r="H4" i="1"/>
  <c r="Y29" i="1"/>
  <c r="G28" i="1"/>
  <c r="T26" i="1"/>
  <c r="I24" i="1"/>
  <c r="J24" i="1"/>
  <c r="E27" i="1"/>
  <c r="G4" i="1"/>
  <c r="B30" i="1"/>
  <c r="D24" i="4"/>
  <c r="C24" i="4"/>
  <c r="O34" i="1"/>
  <c r="N34" i="1"/>
  <c r="I34" i="1"/>
  <c r="J34" i="1"/>
  <c r="H33" i="1"/>
  <c r="G33" i="1"/>
  <c r="F33" i="1"/>
  <c r="E22" i="1"/>
  <c r="F9" i="5"/>
  <c r="T8" i="3" s="1"/>
  <c r="D23" i="4"/>
  <c r="P8" i="3" s="1"/>
  <c r="C23" i="4"/>
  <c r="O8" i="3" s="1"/>
  <c r="D19" i="4"/>
  <c r="P7" i="3" s="1"/>
  <c r="C19" i="4"/>
  <c r="O7" i="3" s="1"/>
  <c r="B8" i="2"/>
  <c r="L8" i="3" s="1"/>
  <c r="M8" i="3" s="1"/>
  <c r="B7" i="2"/>
  <c r="L7" i="3" s="1"/>
  <c r="M7" i="3" s="1"/>
  <c r="C58" i="1"/>
  <c r="H8" i="3" s="1"/>
  <c r="B58" i="1"/>
  <c r="G8" i="3" s="1"/>
  <c r="AP57" i="1"/>
  <c r="AO57" i="1"/>
  <c r="AN56" i="1"/>
  <c r="AM56" i="1"/>
  <c r="AL56" i="1"/>
  <c r="AK56" i="1"/>
  <c r="AJ55" i="1"/>
  <c r="AI55" i="1"/>
  <c r="AH55" i="1"/>
  <c r="AG55" i="1"/>
  <c r="AF55" i="1"/>
  <c r="AE55" i="1"/>
  <c r="AB54" i="1"/>
  <c r="AA54" i="1"/>
  <c r="Z54" i="1"/>
  <c r="Y54" i="1"/>
  <c r="AD54" i="1"/>
  <c r="AC54" i="1"/>
  <c r="X53" i="1"/>
  <c r="W53" i="1"/>
  <c r="T52" i="1"/>
  <c r="S52" i="1"/>
  <c r="R52" i="1"/>
  <c r="Q52" i="1"/>
  <c r="V52" i="1"/>
  <c r="U52" i="1"/>
  <c r="N51" i="1"/>
  <c r="M51" i="1"/>
  <c r="L51" i="1"/>
  <c r="P51" i="1"/>
  <c r="O51" i="1"/>
  <c r="I50" i="1"/>
  <c r="H50" i="1"/>
  <c r="G50" i="1"/>
  <c r="F50" i="1"/>
  <c r="E50" i="1"/>
  <c r="E9" i="5"/>
  <c r="T7" i="3" s="1"/>
  <c r="D9" i="5"/>
  <c r="C9" i="5"/>
  <c r="T5" i="3" s="1"/>
  <c r="B9" i="5"/>
  <c r="T4" i="3" s="1"/>
  <c r="AH47" i="1"/>
  <c r="AG47" i="1"/>
  <c r="AF47" i="1"/>
  <c r="AE47" i="1"/>
  <c r="AD46" i="1"/>
  <c r="AC46" i="1"/>
  <c r="AB45" i="1"/>
  <c r="AA45" i="1"/>
  <c r="Z45" i="1"/>
  <c r="Y45" i="1"/>
  <c r="X45" i="1"/>
  <c r="W45" i="1"/>
  <c r="V44" i="1"/>
  <c r="U44" i="1"/>
  <c r="T43" i="1"/>
  <c r="S43" i="1"/>
  <c r="R43" i="1"/>
  <c r="Q43" i="1"/>
  <c r="P43" i="1"/>
  <c r="O43" i="1"/>
  <c r="N42" i="1"/>
  <c r="M42" i="1"/>
  <c r="L42" i="1"/>
  <c r="K42" i="1"/>
  <c r="J42" i="1"/>
  <c r="I41" i="1"/>
  <c r="H41" i="1"/>
  <c r="G41" i="1"/>
  <c r="F41" i="1"/>
  <c r="E41" i="1"/>
  <c r="E32" i="1"/>
  <c r="M34" i="1"/>
  <c r="L34" i="1"/>
  <c r="K34" i="1"/>
  <c r="E23" i="1"/>
  <c r="K24" i="1"/>
  <c r="L25" i="1"/>
  <c r="AT29" i="1"/>
  <c r="AS29" i="1"/>
  <c r="AR29" i="1"/>
  <c r="AQ29" i="1"/>
  <c r="L6" i="1"/>
  <c r="F3" i="1"/>
  <c r="E3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Q7" i="3" l="1"/>
  <c r="U8" i="3"/>
  <c r="U7" i="3"/>
  <c r="Q8" i="3"/>
  <c r="C8" i="3"/>
  <c r="D8" i="3"/>
  <c r="I8" i="3"/>
  <c r="U5" i="3"/>
  <c r="U6" i="3"/>
  <c r="T9" i="3"/>
  <c r="U4" i="3"/>
  <c r="D15" i="4"/>
  <c r="D9" i="4"/>
  <c r="P5" i="3" s="1"/>
  <c r="D5" i="4"/>
  <c r="P4" i="3" s="1"/>
  <c r="C15" i="4"/>
  <c r="O6" i="3" s="1"/>
  <c r="C9" i="4"/>
  <c r="O5" i="3" s="1"/>
  <c r="C5" i="4"/>
  <c r="O4" i="3" s="1"/>
  <c r="E8" i="3" l="1"/>
  <c r="S9" i="3"/>
  <c r="U9" i="3"/>
  <c r="Q5" i="3"/>
  <c r="Q4" i="3"/>
  <c r="O9" i="3"/>
  <c r="Q6" i="3"/>
  <c r="P9" i="3"/>
  <c r="K9" i="3"/>
  <c r="K9" i="2"/>
  <c r="B6" i="2"/>
  <c r="L6" i="3" s="1"/>
  <c r="M6" i="3" s="1"/>
  <c r="B5" i="2"/>
  <c r="L5" i="3" s="1"/>
  <c r="M5" i="3" s="1"/>
  <c r="B4" i="2"/>
  <c r="L4" i="3" s="1"/>
  <c r="F9" i="2"/>
  <c r="E9" i="2"/>
  <c r="D9" i="2"/>
  <c r="C9" i="2"/>
  <c r="L9" i="2"/>
  <c r="J9" i="2"/>
  <c r="I9" i="2"/>
  <c r="H9" i="2"/>
  <c r="G9" i="2"/>
  <c r="Q9" i="3" l="1"/>
  <c r="M4" i="3"/>
  <c r="M9" i="3" s="1"/>
  <c r="L9" i="3"/>
  <c r="B9" i="2"/>
  <c r="C48" i="1" l="1"/>
  <c r="B48" i="1"/>
  <c r="C39" i="1"/>
  <c r="H6" i="3" s="1"/>
  <c r="D6" i="3" s="1"/>
  <c r="B39" i="1"/>
  <c r="C30" i="1"/>
  <c r="H5" i="3" s="1"/>
  <c r="D5" i="3" s="1"/>
  <c r="G5" i="3"/>
  <c r="C5" i="3" s="1"/>
  <c r="C20" i="1"/>
  <c r="C59" i="1" s="1"/>
  <c r="B20" i="1"/>
  <c r="G4" i="3" s="1"/>
  <c r="C4" i="3" s="1"/>
  <c r="G7" i="3" l="1"/>
  <c r="H7" i="3"/>
  <c r="D7" i="3" s="1"/>
  <c r="B59" i="1"/>
  <c r="B60" i="1" s="1"/>
  <c r="G6" i="3"/>
  <c r="C6" i="3" s="1"/>
  <c r="C60" i="1"/>
  <c r="H4" i="3"/>
  <c r="D4" i="3" s="1"/>
  <c r="I5" i="3"/>
  <c r="E5" i="3"/>
  <c r="C7" i="3" l="1"/>
  <c r="E7" i="3" s="1"/>
  <c r="I7" i="3"/>
  <c r="I6" i="3"/>
  <c r="I4" i="3"/>
  <c r="E6" i="3"/>
  <c r="D9" i="3"/>
  <c r="H9" i="3"/>
  <c r="G9" i="3"/>
  <c r="C9" i="3" l="1"/>
  <c r="I9" i="3"/>
  <c r="E4" i="3"/>
  <c r="E9" i="3" s="1"/>
</calcChain>
</file>

<file path=xl/sharedStrings.xml><?xml version="1.0" encoding="utf-8"?>
<sst xmlns="http://schemas.openxmlformats.org/spreadsheetml/2006/main" count="256" uniqueCount="105">
  <si>
    <t>Total</t>
  </si>
  <si>
    <t>Coding</t>
  </si>
  <si>
    <t>Meetings</t>
  </si>
  <si>
    <t>Systems Analysis</t>
  </si>
  <si>
    <t>Overhead</t>
  </si>
  <si>
    <t>Budgeted</t>
  </si>
  <si>
    <t>Actual</t>
  </si>
  <si>
    <t>Deficit</t>
  </si>
  <si>
    <t>Nathan</t>
  </si>
  <si>
    <t>Kim</t>
  </si>
  <si>
    <t>Scott</t>
  </si>
  <si>
    <t>Matt</t>
  </si>
  <si>
    <t>Dawson</t>
  </si>
  <si>
    <t>predicted time(hrs)</t>
  </si>
  <si>
    <t>time spent(hrs)</t>
  </si>
  <si>
    <t>Status</t>
  </si>
  <si>
    <t>key</t>
  </si>
  <si>
    <t>complete</t>
  </si>
  <si>
    <t>this week</t>
  </si>
  <si>
    <t>planned</t>
  </si>
  <si>
    <t>Requirements Collection</t>
  </si>
  <si>
    <t>Repo + Git Setup</t>
  </si>
  <si>
    <t>Camera Movement</t>
  </si>
  <si>
    <t>Create Animations</t>
  </si>
  <si>
    <t>Player Controls</t>
  </si>
  <si>
    <t>Add Attack Points</t>
  </si>
  <si>
    <t>Make Initial Level Map</t>
  </si>
  <si>
    <t>Help With Loot Drop</t>
  </si>
  <si>
    <t>Health Bars</t>
  </si>
  <si>
    <t>Make Additional Levels</t>
  </si>
  <si>
    <t>Music Implementation</t>
  </si>
  <si>
    <t>Adding Patterns and Other Requirements</t>
  </si>
  <si>
    <t>totals</t>
  </si>
  <si>
    <t>Basic Attack Script</t>
  </si>
  <si>
    <t>Basic Vendor System</t>
  </si>
  <si>
    <t>Create Currency System/ Counter</t>
  </si>
  <si>
    <t>Expand On Vendor Items</t>
  </si>
  <si>
    <t>(constant)</t>
  </si>
  <si>
    <t>Implement Dialogue</t>
  </si>
  <si>
    <t>Code Boss' Battles/ Bullets</t>
  </si>
  <si>
    <t>Possibly Add Other Attack Types</t>
  </si>
  <si>
    <t>Possible Cutscene Creation</t>
  </si>
  <si>
    <t>Next Level Script</t>
  </si>
  <si>
    <t>Chest Manager Script</t>
  </si>
  <si>
    <t>Level Design</t>
  </si>
  <si>
    <t>Obstacle Implementation</t>
  </si>
  <si>
    <t>Scene Management</t>
  </si>
  <si>
    <t>Audio Production</t>
  </si>
  <si>
    <t>Quality Assurance Testing</t>
  </si>
  <si>
    <t>Implement A*</t>
  </si>
  <si>
    <t>Enemy Patrol/ Track</t>
  </si>
  <si>
    <t>Enemy Attack</t>
  </si>
  <si>
    <t>Other Melee Enemy Implementation</t>
  </si>
  <si>
    <t>Ranged Enemy Attack</t>
  </si>
  <si>
    <t>Other Enemy Improvements</t>
  </si>
  <si>
    <t>Boss mechanics(?)</t>
  </si>
  <si>
    <t>Create Start Screen/Options Menu</t>
  </si>
  <si>
    <t>UI For In-Game Stats</t>
  </si>
  <si>
    <t>In-Game Menu</t>
  </si>
  <si>
    <t>Expand On Start Screen</t>
  </si>
  <si>
    <t>Implement Game Saves</t>
  </si>
  <si>
    <t>HighScore Display &amp; Implmentation</t>
  </si>
  <si>
    <t>Background Enhancements &amp; Art</t>
  </si>
  <si>
    <t xml:space="preserve">Dr-BC Mode </t>
  </si>
  <si>
    <t>group totals (hrs)</t>
  </si>
  <si>
    <t>group totals ($)</t>
  </si>
  <si>
    <t>Date</t>
  </si>
  <si>
    <t>Purpose</t>
  </si>
  <si>
    <t>First Meeting</t>
  </si>
  <si>
    <t>Initial Game Planning</t>
  </si>
  <si>
    <t>Assign Roles</t>
  </si>
  <si>
    <t>Debug Features</t>
  </si>
  <si>
    <t>Work on SA Pres, RFP, etc</t>
  </si>
  <si>
    <t>Analysis Presentation Practice</t>
  </si>
  <si>
    <t>Prepare for Weekly Status</t>
  </si>
  <si>
    <t>Hours</t>
  </si>
  <si>
    <t>ü</t>
  </si>
  <si>
    <t>Task</t>
  </si>
  <si>
    <t>Predicted(hrs)</t>
  </si>
  <si>
    <t>spent(hrs)</t>
  </si>
  <si>
    <t>Individual schedule</t>
  </si>
  <si>
    <t>Champion</t>
  </si>
  <si>
    <t>Chapter 1 and 2, glossary Terms</t>
  </si>
  <si>
    <t>Subtotal</t>
  </si>
  <si>
    <t>Chapter 3 and 4, glossary Terms</t>
  </si>
  <si>
    <t>Merge schedules on google docs</t>
  </si>
  <si>
    <t>A</t>
  </si>
  <si>
    <t xml:space="preserve">Standardize formating </t>
  </si>
  <si>
    <t>B</t>
  </si>
  <si>
    <t>Assemble SA Powerpoint</t>
  </si>
  <si>
    <t>C</t>
  </si>
  <si>
    <t>Chapter 5 and 6, glossary Terms</t>
  </si>
  <si>
    <t>Main Menu</t>
  </si>
  <si>
    <t>red is dependent on others</t>
  </si>
  <si>
    <t>Training</t>
  </si>
  <si>
    <t>SA Preesentation Prep</t>
  </si>
  <si>
    <t>Software Specialist Presentation Prep</t>
  </si>
  <si>
    <t>Team Lead Presentation Prep</t>
  </si>
  <si>
    <t>Oral Exam Prep</t>
  </si>
  <si>
    <t>Post Mortum Presentation Prep</t>
  </si>
  <si>
    <t>Create Level 1 (Demo)</t>
  </si>
  <si>
    <t>NPC / item spawn points</t>
  </si>
  <si>
    <t>Make player Static</t>
  </si>
  <si>
    <t>Create Inventory System</t>
  </si>
  <si>
    <t>Level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</si>
</sst>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444444"/>
      <name val="Calibri"/>
      <charset val="1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  <fill>
      <patternFill patternType="solid">
        <fgColor rgb="FF00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8" borderId="12" applyNumberFormat="0" applyAlignment="0" applyProtection="0"/>
  </cellStyleXfs>
  <cellXfs count="65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applyFont="1" applyFill="1"/>
    <xf numFmtId="0" fontId="0" fillId="0" borderId="0" xfId="0" applyFill="1" applyAlignment="1">
      <alignment horizontal="center"/>
    </xf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6" borderId="9" xfId="0" applyNumberFormat="1" applyFill="1" applyBorder="1"/>
    <xf numFmtId="8" fontId="0" fillId="6" borderId="10" xfId="0" applyNumberFormat="1" applyFill="1" applyBorder="1"/>
    <xf numFmtId="8" fontId="0" fillId="6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6" borderId="1" xfId="0" applyFill="1" applyBorder="1"/>
    <xf numFmtId="8" fontId="0" fillId="6" borderId="6" xfId="0" applyNumberFormat="1" applyFill="1" applyBorder="1"/>
    <xf numFmtId="8" fontId="0" fillId="6" borderId="7" xfId="0" applyNumberFormat="1" applyFill="1" applyBorder="1"/>
    <xf numFmtId="8" fontId="0" fillId="6" borderId="8" xfId="0" applyNumberFormat="1" applyFill="1" applyBorder="1"/>
    <xf numFmtId="0" fontId="3" fillId="0" borderId="0" xfId="0" applyFont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7" borderId="5" xfId="0" applyFill="1" applyBorder="1"/>
    <xf numFmtId="0" fontId="3" fillId="7" borderId="0" xfId="0" applyFont="1" applyFill="1" applyBorder="1"/>
    <xf numFmtId="0" fontId="1" fillId="7" borderId="0" xfId="0" applyFont="1" applyFill="1" applyBorder="1"/>
    <xf numFmtId="0" fontId="0" fillId="0" borderId="6" xfId="0" applyBorder="1"/>
    <xf numFmtId="0" fontId="1" fillId="7" borderId="7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4" xfId="0" applyFill="1" applyBorder="1"/>
    <xf numFmtId="0" fontId="4" fillId="5" borderId="0" xfId="0" applyFont="1" applyFill="1"/>
    <xf numFmtId="0" fontId="6" fillId="8" borderId="12" xfId="1"/>
    <xf numFmtId="0" fontId="4" fillId="5" borderId="12" xfId="1" applyFont="1" applyFill="1"/>
    <xf numFmtId="0" fontId="4" fillId="3" borderId="12" xfId="1" applyFont="1" applyFill="1"/>
    <xf numFmtId="0" fontId="5" fillId="2" borderId="12" xfId="1" applyFont="1" applyFill="1"/>
    <xf numFmtId="0" fontId="4" fillId="5" borderId="0" xfId="0" applyFont="1" applyFill="1" applyAlignment="1">
      <alignment horizontal="left"/>
    </xf>
    <xf numFmtId="164" fontId="0" fillId="6" borderId="0" xfId="0" applyNumberFormat="1" applyFill="1"/>
    <xf numFmtId="0" fontId="7" fillId="9" borderId="0" xfId="0" applyFont="1" applyFill="1" applyAlignment="1"/>
    <xf numFmtId="0" fontId="0" fillId="9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16" fontId="0" fillId="6" borderId="0" xfId="0" applyNumberFormat="1" applyFill="1"/>
    <xf numFmtId="0" fontId="8" fillId="3" borderId="0" xfId="0" applyFont="1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Input" xfId="1" builtinId="20"/>
    <cellStyle name="Normal" xfId="0" builtinId="0"/>
  </cellStyles>
  <dxfs count="204"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"/>
  <sheetViews>
    <sheetView workbookViewId="0">
      <selection activeCell="T7" sqref="T7"/>
    </sheetView>
  </sheetViews>
  <sheetFormatPr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  <col min="18" max="18" width="5.140625" customWidth="1"/>
    <col min="19" max="19" width="13.42578125" customWidth="1"/>
    <col min="20" max="20" width="13.5703125" customWidth="1"/>
    <col min="21" max="21" width="16.42578125" customWidth="1"/>
  </cols>
  <sheetData>
    <row r="1" spans="2:21" ht="15.75" thickBot="1" x14ac:dyDescent="0.3"/>
    <row r="2" spans="2:21" x14ac:dyDescent="0.25">
      <c r="C2" s="61" t="s">
        <v>0</v>
      </c>
      <c r="D2" s="62"/>
      <c r="E2" s="63"/>
      <c r="F2" s="9"/>
      <c r="G2" s="61" t="s">
        <v>1</v>
      </c>
      <c r="H2" s="62"/>
      <c r="I2" s="63"/>
      <c r="K2" s="61" t="s">
        <v>2</v>
      </c>
      <c r="L2" s="62"/>
      <c r="M2" s="63"/>
      <c r="O2" s="61" t="s">
        <v>3</v>
      </c>
      <c r="P2" s="62"/>
      <c r="Q2" s="63"/>
      <c r="S2" s="61" t="s">
        <v>4</v>
      </c>
      <c r="T2" s="62"/>
      <c r="U2" s="63"/>
    </row>
    <row r="3" spans="2:21" ht="15.75" thickBot="1" x14ac:dyDescent="0.3">
      <c r="C3" s="10" t="s">
        <v>5</v>
      </c>
      <c r="D3" s="11" t="s">
        <v>6</v>
      </c>
      <c r="E3" s="12" t="s">
        <v>7</v>
      </c>
      <c r="F3" s="3"/>
      <c r="G3" s="13" t="s">
        <v>5</v>
      </c>
      <c r="H3" s="14" t="s">
        <v>6</v>
      </c>
      <c r="I3" s="15" t="s">
        <v>7</v>
      </c>
      <c r="K3" s="13" t="s">
        <v>5</v>
      </c>
      <c r="L3" s="14" t="s">
        <v>6</v>
      </c>
      <c r="M3" s="15" t="s">
        <v>7</v>
      </c>
      <c r="O3" s="10" t="s">
        <v>5</v>
      </c>
      <c r="P3" s="11" t="s">
        <v>6</v>
      </c>
      <c r="Q3" s="12" t="s">
        <v>7</v>
      </c>
      <c r="S3" s="10" t="s">
        <v>5</v>
      </c>
      <c r="T3" s="11" t="s">
        <v>6</v>
      </c>
      <c r="U3" s="12" t="s">
        <v>7</v>
      </c>
    </row>
    <row r="4" spans="2:21" x14ac:dyDescent="0.25">
      <c r="B4" s="26" t="s">
        <v>8</v>
      </c>
      <c r="C4" s="23">
        <f>(G4+K4 +O4+S4)</f>
        <v>12000</v>
      </c>
      <c r="D4" s="24">
        <f t="shared" ref="D4:D6" si="0">(H4+L4 +P4+T4)</f>
        <v>9000</v>
      </c>
      <c r="E4" s="25">
        <f>(C4-D4)</f>
        <v>3000</v>
      </c>
      <c r="F4" s="3"/>
      <c r="G4" s="17">
        <f>(Gantt!$B20)*100</f>
        <v>5900</v>
      </c>
      <c r="H4" s="18">
        <f>(Gantt!$C20)*100</f>
        <v>4700</v>
      </c>
      <c r="I4" s="19">
        <f>(G4-H4)</f>
        <v>1200</v>
      </c>
      <c r="K4" s="23">
        <v>2000</v>
      </c>
      <c r="L4" s="24">
        <f>Meetings!B4*100</f>
        <v>1300</v>
      </c>
      <c r="M4" s="25">
        <f>(K4-L4)</f>
        <v>700</v>
      </c>
      <c r="O4" s="23">
        <f>(SA!C5)*100</f>
        <v>1100</v>
      </c>
      <c r="P4" s="24">
        <f>(SA!D5)*100</f>
        <v>1300</v>
      </c>
      <c r="Q4" s="25">
        <f>(O4-P4)</f>
        <v>-200</v>
      </c>
      <c r="S4" s="23">
        <v>3000</v>
      </c>
      <c r="T4" s="24">
        <f>Overhead!B9*100</f>
        <v>1700</v>
      </c>
      <c r="U4" s="25">
        <f>(S4-T4)</f>
        <v>1300</v>
      </c>
    </row>
    <row r="5" spans="2:21" x14ac:dyDescent="0.25">
      <c r="B5" s="10" t="s">
        <v>9</v>
      </c>
      <c r="C5" s="17">
        <f t="shared" ref="C5:C6" si="1">(G5+K5 +O5+S5)</f>
        <v>10600</v>
      </c>
      <c r="D5" s="18">
        <f t="shared" si="0"/>
        <v>6300</v>
      </c>
      <c r="E5" s="19">
        <f t="shared" ref="E5:E6" si="2">(C5-D5)</f>
        <v>4300</v>
      </c>
      <c r="F5" s="3"/>
      <c r="G5" s="17">
        <f>(Gantt!$B30)*100</f>
        <v>4500</v>
      </c>
      <c r="H5" s="18">
        <f>(Gantt!$C30)*100</f>
        <v>1800</v>
      </c>
      <c r="I5" s="19">
        <f t="shared" ref="I5:I6" si="3">(G5-H5)</f>
        <v>2700</v>
      </c>
      <c r="K5" s="17">
        <v>2000</v>
      </c>
      <c r="L5" s="18">
        <f>Meetings!B5*100</f>
        <v>1300</v>
      </c>
      <c r="M5" s="19">
        <f t="shared" ref="M5:M6" si="4">(K5-L5)</f>
        <v>700</v>
      </c>
      <c r="O5" s="17">
        <f>(SA!C9)*100</f>
        <v>1100</v>
      </c>
      <c r="P5" s="18">
        <f>(SA!D9)*100</f>
        <v>1000</v>
      </c>
      <c r="Q5" s="19">
        <f t="shared" ref="Q5:Q6" si="5">(O5-P5)</f>
        <v>100</v>
      </c>
      <c r="S5" s="17">
        <v>3000</v>
      </c>
      <c r="T5" s="18">
        <f>Overhead!C9*100</f>
        <v>2200</v>
      </c>
      <c r="U5" s="19">
        <f t="shared" ref="U5:U6" si="6">(S5-T5)</f>
        <v>800</v>
      </c>
    </row>
    <row r="6" spans="2:21" x14ac:dyDescent="0.25">
      <c r="B6" s="10" t="s">
        <v>10</v>
      </c>
      <c r="C6" s="17">
        <f t="shared" si="1"/>
        <v>10900</v>
      </c>
      <c r="D6" s="18">
        <f t="shared" si="0"/>
        <v>7500</v>
      </c>
      <c r="E6" s="19">
        <f t="shared" si="2"/>
        <v>3400</v>
      </c>
      <c r="F6" s="3"/>
      <c r="G6" s="17">
        <f>(Gantt!$B39)*100</f>
        <v>4800</v>
      </c>
      <c r="H6" s="18">
        <f>(Gantt!$C39)*100</f>
        <v>2100</v>
      </c>
      <c r="I6" s="19">
        <f t="shared" si="3"/>
        <v>2700</v>
      </c>
      <c r="K6" s="17">
        <v>2000</v>
      </c>
      <c r="L6" s="18">
        <f>Meetings!B6*100</f>
        <v>1300</v>
      </c>
      <c r="M6" s="19">
        <f t="shared" si="4"/>
        <v>700</v>
      </c>
      <c r="O6" s="17">
        <f>(SA!C15)*100</f>
        <v>1100</v>
      </c>
      <c r="P6" s="18">
        <v>1100</v>
      </c>
      <c r="Q6" s="19">
        <f t="shared" si="5"/>
        <v>0</v>
      </c>
      <c r="S6" s="17">
        <v>3000</v>
      </c>
      <c r="T6" s="18">
        <v>3000</v>
      </c>
      <c r="U6" s="19">
        <f t="shared" si="6"/>
        <v>0</v>
      </c>
    </row>
    <row r="7" spans="2:21" x14ac:dyDescent="0.25">
      <c r="B7" s="10" t="s">
        <v>11</v>
      </c>
      <c r="C7" s="17">
        <f t="shared" ref="C7:C8" si="7">(G7+K7 +O7+S7)</f>
        <v>11000</v>
      </c>
      <c r="D7" s="18">
        <f t="shared" ref="D7:D8" si="8">(H7+L7 +P7+T7)</f>
        <v>6000</v>
      </c>
      <c r="E7" s="19">
        <f t="shared" ref="E7:E8" si="9">(C7-D7)</f>
        <v>5000</v>
      </c>
      <c r="F7" s="3"/>
      <c r="G7" s="17">
        <f>(Gantt!$B48)*100</f>
        <v>4900</v>
      </c>
      <c r="H7" s="18">
        <f>(Gantt!$C48)*100</f>
        <v>1300</v>
      </c>
      <c r="I7" s="19">
        <f t="shared" ref="I7:I8" si="10">(G7-H7)</f>
        <v>3600</v>
      </c>
      <c r="K7" s="17">
        <v>2000</v>
      </c>
      <c r="L7" s="18">
        <f>Meetings!B7*100</f>
        <v>1300</v>
      </c>
      <c r="M7" s="19">
        <f t="shared" ref="M7:M8" si="11">(K7-L7)</f>
        <v>700</v>
      </c>
      <c r="O7" s="17">
        <f>(SA!C19)*100</f>
        <v>1100</v>
      </c>
      <c r="P7" s="18">
        <f>(SA!D19)*100</f>
        <v>1100</v>
      </c>
      <c r="Q7" s="19">
        <f t="shared" ref="Q7:Q8" si="12">(O7-P7)</f>
        <v>0</v>
      </c>
      <c r="S7" s="17">
        <v>3000</v>
      </c>
      <c r="T7" s="18">
        <f>Overhead!E9*100</f>
        <v>2300</v>
      </c>
      <c r="U7" s="19">
        <f t="shared" ref="U7:U8" si="13">(S7-T7)</f>
        <v>700</v>
      </c>
    </row>
    <row r="8" spans="2:21" x14ac:dyDescent="0.25">
      <c r="B8" s="10" t="s">
        <v>12</v>
      </c>
      <c r="C8" s="17">
        <f t="shared" si="7"/>
        <v>11800</v>
      </c>
      <c r="D8" s="18">
        <f t="shared" si="8"/>
        <v>6600</v>
      </c>
      <c r="E8" s="19">
        <f t="shared" si="9"/>
        <v>5200</v>
      </c>
      <c r="F8" s="3"/>
      <c r="G8" s="17">
        <f>(Gantt!$B58)*100</f>
        <v>5700</v>
      </c>
      <c r="H8" s="18">
        <f>(Gantt!$C58)*100</f>
        <v>2300</v>
      </c>
      <c r="I8" s="19">
        <f t="shared" si="10"/>
        <v>3400</v>
      </c>
      <c r="K8" s="17">
        <v>2000</v>
      </c>
      <c r="L8" s="18">
        <f>Meetings!B8*100</f>
        <v>1300</v>
      </c>
      <c r="M8" s="19">
        <f t="shared" si="11"/>
        <v>700</v>
      </c>
      <c r="O8" s="17">
        <f>(SA!C23)*100</f>
        <v>1100</v>
      </c>
      <c r="P8" s="18">
        <f>(SA!D23)*100</f>
        <v>900</v>
      </c>
      <c r="Q8" s="19">
        <f t="shared" si="12"/>
        <v>200</v>
      </c>
      <c r="S8" s="17">
        <v>3000</v>
      </c>
      <c r="T8" s="18">
        <f>Overhead!F9*100</f>
        <v>2100</v>
      </c>
      <c r="U8" s="19">
        <f t="shared" si="13"/>
        <v>900</v>
      </c>
    </row>
    <row r="9" spans="2:21" ht="15.75" thickBot="1" x14ac:dyDescent="0.3">
      <c r="B9" s="16" t="s">
        <v>0</v>
      </c>
      <c r="C9" s="27">
        <f>SUM(C4:C8)</f>
        <v>56300</v>
      </c>
      <c r="D9" s="28">
        <f>SUM(D4:D8)</f>
        <v>35400</v>
      </c>
      <c r="E9" s="29">
        <f>SUM(E4:E8)</f>
        <v>20900</v>
      </c>
      <c r="F9" s="3"/>
      <c r="G9" s="20">
        <f>SUM(G4:G8)</f>
        <v>25800</v>
      </c>
      <c r="H9" s="21">
        <f>SUM(H4:H8)</f>
        <v>12200</v>
      </c>
      <c r="I9" s="22">
        <f>SUM(I4:I8)</f>
        <v>13600</v>
      </c>
      <c r="K9" s="20">
        <f>SUM(K4:K8)</f>
        <v>10000</v>
      </c>
      <c r="L9" s="21">
        <f>SUM(L4:L8)</f>
        <v>6500</v>
      </c>
      <c r="M9" s="22">
        <f>SUM(M4:M8)</f>
        <v>3500</v>
      </c>
      <c r="O9" s="27">
        <f>SUM(O4:O8)</f>
        <v>5500</v>
      </c>
      <c r="P9" s="28">
        <f>SUM(P4:P8)</f>
        <v>5400</v>
      </c>
      <c r="Q9" s="29">
        <f>SUM(Q4:Q8)</f>
        <v>100</v>
      </c>
      <c r="S9" s="27">
        <f>SUM(S4:S8)</f>
        <v>15000</v>
      </c>
      <c r="T9" s="28">
        <f>SUM(T4:T8)</f>
        <v>11300</v>
      </c>
      <c r="U9" s="29">
        <f>SUM(U4:U8)</f>
        <v>3700</v>
      </c>
    </row>
  </sheetData>
  <mergeCells count="5">
    <mergeCell ref="S2:U2"/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60"/>
  <sheetViews>
    <sheetView tabSelected="1" workbookViewId="0">
      <selection activeCell="BD18" sqref="BD18"/>
    </sheetView>
  </sheetViews>
  <sheetFormatPr defaultRowHeight="15" x14ac:dyDescent="0.25"/>
  <cols>
    <col min="1" max="1" width="36" customWidth="1"/>
    <col min="2" max="2" width="17.5703125" customWidth="1"/>
    <col min="3" max="3" width="13.5703125" customWidth="1"/>
    <col min="4" max="4" width="8.85546875" customWidth="1"/>
    <col min="7" max="7" width="10.7109375" customWidth="1"/>
  </cols>
  <sheetData>
    <row r="1" spans="1:63" x14ac:dyDescent="0.25">
      <c r="A1" s="48"/>
      <c r="B1" s="48" t="s">
        <v>13</v>
      </c>
      <c r="C1" s="48" t="s">
        <v>14</v>
      </c>
      <c r="D1" s="48" t="s">
        <v>15</v>
      </c>
      <c r="E1" s="48" t="s">
        <v>16</v>
      </c>
      <c r="F1" s="49" t="s">
        <v>17</v>
      </c>
      <c r="G1" s="51" t="s">
        <v>18</v>
      </c>
      <c r="H1" s="50" t="s">
        <v>19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</row>
    <row r="2" spans="1:63" s="2" customFormat="1" x14ac:dyDescent="0.25">
      <c r="A2" s="1" t="s">
        <v>8</v>
      </c>
      <c r="E2" s="2">
        <v>1</v>
      </c>
      <c r="F2" s="2">
        <f>(E2+1)</f>
        <v>2</v>
      </c>
      <c r="G2" s="2">
        <f t="shared" ref="G2:AE2" si="0">(F2+1)</f>
        <v>3</v>
      </c>
      <c r="H2" s="2">
        <f t="shared" si="0"/>
        <v>4</v>
      </c>
      <c r="I2" s="2">
        <f t="shared" si="0"/>
        <v>5</v>
      </c>
      <c r="J2" s="2">
        <f t="shared" si="0"/>
        <v>6</v>
      </c>
      <c r="K2" s="2">
        <f t="shared" si="0"/>
        <v>7</v>
      </c>
      <c r="L2" s="2">
        <f t="shared" si="0"/>
        <v>8</v>
      </c>
      <c r="M2" s="2">
        <f t="shared" si="0"/>
        <v>9</v>
      </c>
      <c r="N2" s="2">
        <f t="shared" si="0"/>
        <v>10</v>
      </c>
      <c r="O2" s="2">
        <f t="shared" si="0"/>
        <v>11</v>
      </c>
      <c r="P2" s="2">
        <f t="shared" si="0"/>
        <v>12</v>
      </c>
      <c r="Q2" s="2">
        <f t="shared" si="0"/>
        <v>13</v>
      </c>
      <c r="R2" s="2">
        <f t="shared" si="0"/>
        <v>14</v>
      </c>
      <c r="S2" s="2">
        <f t="shared" si="0"/>
        <v>15</v>
      </c>
      <c r="T2" s="2">
        <f t="shared" si="0"/>
        <v>16</v>
      </c>
      <c r="U2" s="2">
        <f t="shared" si="0"/>
        <v>17</v>
      </c>
      <c r="V2" s="2">
        <f t="shared" si="0"/>
        <v>18</v>
      </c>
      <c r="W2" s="2">
        <f t="shared" si="0"/>
        <v>19</v>
      </c>
      <c r="X2" s="2">
        <f t="shared" si="0"/>
        <v>20</v>
      </c>
      <c r="Y2" s="2">
        <f t="shared" si="0"/>
        <v>21</v>
      </c>
      <c r="Z2" s="2">
        <f t="shared" si="0"/>
        <v>22</v>
      </c>
      <c r="AA2" s="2">
        <f t="shared" si="0"/>
        <v>23</v>
      </c>
      <c r="AB2" s="2">
        <f t="shared" si="0"/>
        <v>24</v>
      </c>
      <c r="AC2" s="2">
        <f t="shared" si="0"/>
        <v>25</v>
      </c>
      <c r="AD2" s="2">
        <f t="shared" si="0"/>
        <v>26</v>
      </c>
      <c r="AE2" s="2">
        <f t="shared" si="0"/>
        <v>27</v>
      </c>
      <c r="AF2" s="2">
        <f t="shared" ref="AF2:AV2" si="1">(AE2+1)</f>
        <v>28</v>
      </c>
      <c r="AG2" s="2">
        <f t="shared" si="1"/>
        <v>29</v>
      </c>
      <c r="AH2" s="2">
        <f t="shared" si="1"/>
        <v>30</v>
      </c>
      <c r="AI2" s="2">
        <f t="shared" si="1"/>
        <v>31</v>
      </c>
      <c r="AJ2" s="2">
        <f t="shared" si="1"/>
        <v>32</v>
      </c>
      <c r="AK2" s="2">
        <f t="shared" si="1"/>
        <v>33</v>
      </c>
      <c r="AL2" s="2">
        <f t="shared" si="1"/>
        <v>34</v>
      </c>
      <c r="AM2" s="2">
        <f t="shared" si="1"/>
        <v>35</v>
      </c>
      <c r="AN2" s="2">
        <f t="shared" si="1"/>
        <v>36</v>
      </c>
      <c r="AO2" s="2">
        <f t="shared" si="1"/>
        <v>37</v>
      </c>
      <c r="AP2" s="2">
        <f t="shared" si="1"/>
        <v>38</v>
      </c>
      <c r="AQ2" s="2">
        <f t="shared" si="1"/>
        <v>39</v>
      </c>
      <c r="AR2" s="2">
        <f t="shared" si="1"/>
        <v>40</v>
      </c>
      <c r="AS2" s="2">
        <f t="shared" si="1"/>
        <v>41</v>
      </c>
      <c r="AT2" s="2">
        <f t="shared" si="1"/>
        <v>42</v>
      </c>
      <c r="AU2" s="2">
        <f t="shared" si="1"/>
        <v>43</v>
      </c>
      <c r="AV2" s="2">
        <f t="shared" si="1"/>
        <v>44</v>
      </c>
      <c r="AW2" s="2">
        <f t="shared" ref="AW2:BK2" si="2">(AV2+1)</f>
        <v>45</v>
      </c>
      <c r="AX2" s="2">
        <f t="shared" si="2"/>
        <v>46</v>
      </c>
      <c r="AY2" s="2">
        <f t="shared" si="2"/>
        <v>47</v>
      </c>
      <c r="AZ2" s="2">
        <f t="shared" si="2"/>
        <v>48</v>
      </c>
      <c r="BA2" s="2">
        <f t="shared" si="2"/>
        <v>49</v>
      </c>
      <c r="BB2" s="2">
        <f t="shared" si="2"/>
        <v>50</v>
      </c>
      <c r="BC2" s="2">
        <f t="shared" si="2"/>
        <v>51</v>
      </c>
      <c r="BD2" s="2">
        <f t="shared" si="2"/>
        <v>52</v>
      </c>
      <c r="BE2" s="2">
        <f t="shared" si="2"/>
        <v>53</v>
      </c>
      <c r="BF2" s="2">
        <f t="shared" si="2"/>
        <v>54</v>
      </c>
      <c r="BG2" s="2">
        <f t="shared" si="2"/>
        <v>55</v>
      </c>
      <c r="BH2" s="2">
        <f t="shared" si="2"/>
        <v>56</v>
      </c>
      <c r="BI2" s="2">
        <f t="shared" si="2"/>
        <v>57</v>
      </c>
      <c r="BJ2" s="2">
        <f t="shared" si="2"/>
        <v>58</v>
      </c>
      <c r="BK2" s="2">
        <f t="shared" si="2"/>
        <v>59</v>
      </c>
    </row>
    <row r="3" spans="1:63" x14ac:dyDescent="0.25">
      <c r="A3" t="s">
        <v>20</v>
      </c>
      <c r="B3">
        <v>2</v>
      </c>
      <c r="C3">
        <v>2</v>
      </c>
      <c r="D3" t="s">
        <v>17</v>
      </c>
      <c r="E3" t="str">
        <f>($D3)</f>
        <v>complete</v>
      </c>
      <c r="F3" t="str">
        <f>($D3)</f>
        <v>complete</v>
      </c>
    </row>
    <row r="4" spans="1:63" x14ac:dyDescent="0.25">
      <c r="A4" t="s">
        <v>21</v>
      </c>
      <c r="B4">
        <v>1</v>
      </c>
      <c r="C4">
        <v>2</v>
      </c>
      <c r="D4" t="s">
        <v>17</v>
      </c>
      <c r="G4" t="str">
        <f>($D4)</f>
        <v>complete</v>
      </c>
      <c r="H4" t="str">
        <f t="shared" ref="H4" si="3">($D4)</f>
        <v>complete</v>
      </c>
    </row>
    <row r="5" spans="1:63" x14ac:dyDescent="0.25">
      <c r="A5" t="s">
        <v>22</v>
      </c>
      <c r="B5">
        <v>3</v>
      </c>
      <c r="C5">
        <v>3</v>
      </c>
      <c r="D5" t="s">
        <v>17</v>
      </c>
      <c r="I5" t="str">
        <f>($D5)</f>
        <v>complete</v>
      </c>
      <c r="J5" t="str">
        <f>($D5)</f>
        <v>complete</v>
      </c>
      <c r="K5" t="str">
        <f>($D5)</f>
        <v>complete</v>
      </c>
    </row>
    <row r="6" spans="1:63" x14ac:dyDescent="0.25">
      <c r="A6" t="s">
        <v>23</v>
      </c>
      <c r="B6">
        <v>4</v>
      </c>
      <c r="C6">
        <v>3</v>
      </c>
      <c r="D6" t="s">
        <v>17</v>
      </c>
      <c r="L6" t="str">
        <f>($D6)</f>
        <v>complete</v>
      </c>
      <c r="M6" t="str">
        <f>($D6)</f>
        <v>complete</v>
      </c>
      <c r="N6" t="str">
        <f>($D6)</f>
        <v>complete</v>
      </c>
    </row>
    <row r="7" spans="1:63" x14ac:dyDescent="0.25">
      <c r="A7" t="s">
        <v>24</v>
      </c>
      <c r="B7">
        <v>2</v>
      </c>
      <c r="C7">
        <v>3</v>
      </c>
      <c r="D7" t="s">
        <v>17</v>
      </c>
      <c r="O7" t="str">
        <f>($D7)</f>
        <v>complete</v>
      </c>
      <c r="P7" t="str">
        <f>($D7)</f>
        <v>complete</v>
      </c>
      <c r="Q7" t="str">
        <f>($D7)</f>
        <v>complete</v>
      </c>
    </row>
    <row r="8" spans="1:63" ht="15.75" customHeight="1" x14ac:dyDescent="0.25">
      <c r="A8" t="s">
        <v>25</v>
      </c>
      <c r="B8">
        <v>3</v>
      </c>
      <c r="C8">
        <v>3</v>
      </c>
      <c r="D8" t="s">
        <v>17</v>
      </c>
      <c r="R8" t="str">
        <f>($D8)</f>
        <v>complete</v>
      </c>
      <c r="S8" t="str">
        <f>($D8)</f>
        <v>complete</v>
      </c>
      <c r="T8" t="str">
        <f>($D8)</f>
        <v>complete</v>
      </c>
    </row>
    <row r="9" spans="1:63" x14ac:dyDescent="0.25">
      <c r="A9" t="s">
        <v>26</v>
      </c>
      <c r="B9">
        <v>4</v>
      </c>
      <c r="C9">
        <v>4</v>
      </c>
      <c r="D9" t="s">
        <v>17</v>
      </c>
      <c r="U9" t="str">
        <f t="shared" ref="U9:X9" si="4">($D9)</f>
        <v>complete</v>
      </c>
      <c r="V9" t="str">
        <f t="shared" si="4"/>
        <v>complete</v>
      </c>
      <c r="W9" t="str">
        <f t="shared" si="4"/>
        <v>complete</v>
      </c>
      <c r="X9" t="str">
        <f t="shared" si="4"/>
        <v>complete</v>
      </c>
    </row>
    <row r="10" spans="1:63" x14ac:dyDescent="0.25">
      <c r="A10" t="s">
        <v>101</v>
      </c>
      <c r="B10">
        <v>4</v>
      </c>
      <c r="C10">
        <v>4</v>
      </c>
      <c r="D10" t="s">
        <v>17</v>
      </c>
      <c r="Y10" t="s">
        <v>17</v>
      </c>
      <c r="Z10" t="s">
        <v>17</v>
      </c>
      <c r="AA10" t="s">
        <v>17</v>
      </c>
      <c r="AB10" t="s">
        <v>17</v>
      </c>
    </row>
    <row r="11" spans="1:63" x14ac:dyDescent="0.25">
      <c r="A11" t="s">
        <v>27</v>
      </c>
      <c r="B11">
        <v>2</v>
      </c>
      <c r="C11">
        <v>3</v>
      </c>
      <c r="D11" t="s">
        <v>17</v>
      </c>
      <c r="AC11" t="s">
        <v>17</v>
      </c>
      <c r="AD11" t="s">
        <v>17</v>
      </c>
      <c r="AE11" t="s">
        <v>17</v>
      </c>
    </row>
    <row r="12" spans="1:63" x14ac:dyDescent="0.25">
      <c r="A12" t="s">
        <v>100</v>
      </c>
      <c r="B12">
        <v>3</v>
      </c>
      <c r="C12">
        <v>3</v>
      </c>
      <c r="D12" t="s">
        <v>17</v>
      </c>
      <c r="AF12" t="s">
        <v>17</v>
      </c>
      <c r="AG12" t="s">
        <v>17</v>
      </c>
      <c r="AH12" t="s">
        <v>17</v>
      </c>
    </row>
    <row r="13" spans="1:63" x14ac:dyDescent="0.25">
      <c r="A13" t="s">
        <v>104</v>
      </c>
      <c r="B13">
        <v>4</v>
      </c>
      <c r="C13">
        <v>4</v>
      </c>
      <c r="D13" t="s">
        <v>17</v>
      </c>
      <c r="AI13" t="s">
        <v>17</v>
      </c>
      <c r="AJ13" t="s">
        <v>17</v>
      </c>
      <c r="AK13" t="s">
        <v>17</v>
      </c>
      <c r="AL13" t="s">
        <v>17</v>
      </c>
    </row>
    <row r="14" spans="1:63" x14ac:dyDescent="0.25">
      <c r="A14" t="s">
        <v>28</v>
      </c>
      <c r="B14">
        <v>6</v>
      </c>
      <c r="C14">
        <v>3</v>
      </c>
      <c r="D14" t="s">
        <v>17</v>
      </c>
      <c r="AM14" t="s">
        <v>17</v>
      </c>
      <c r="AN14" t="s">
        <v>17</v>
      </c>
      <c r="AO14" t="s">
        <v>17</v>
      </c>
    </row>
    <row r="15" spans="1:63" x14ac:dyDescent="0.25">
      <c r="A15" t="s">
        <v>29</v>
      </c>
      <c r="B15">
        <v>5</v>
      </c>
      <c r="C15">
        <v>2</v>
      </c>
      <c r="D15" t="s">
        <v>18</v>
      </c>
      <c r="AP15" t="str">
        <f t="shared" ref="Y11:AQ15" si="5">($D15)</f>
        <v>this week</v>
      </c>
      <c r="AQ15" t="str">
        <f t="shared" si="5"/>
        <v>this week</v>
      </c>
    </row>
    <row r="16" spans="1:63" ht="14.25" customHeight="1" x14ac:dyDescent="0.25">
      <c r="A16" t="s">
        <v>30</v>
      </c>
      <c r="B16">
        <v>5</v>
      </c>
      <c r="D16" t="s">
        <v>19</v>
      </c>
    </row>
    <row r="17" spans="1:56" ht="14.25" customHeight="1" x14ac:dyDescent="0.25">
      <c r="A17" t="s">
        <v>103</v>
      </c>
      <c r="B17">
        <v>4</v>
      </c>
      <c r="C17">
        <v>3</v>
      </c>
      <c r="D17" t="s">
        <v>17</v>
      </c>
      <c r="AW17" t="str">
        <f t="shared" ref="AW17:BD18" si="6">($D17)</f>
        <v>complete</v>
      </c>
      <c r="AX17" t="str">
        <f t="shared" si="6"/>
        <v>complete</v>
      </c>
      <c r="AY17" t="str">
        <f t="shared" si="6"/>
        <v>complete</v>
      </c>
    </row>
    <row r="18" spans="1:56" ht="14.25" customHeight="1" x14ac:dyDescent="0.25">
      <c r="A18" t="s">
        <v>102</v>
      </c>
      <c r="B18">
        <v>3</v>
      </c>
      <c r="C18">
        <v>5</v>
      </c>
      <c r="D18" t="s">
        <v>17</v>
      </c>
      <c r="AZ18" t="str">
        <f t="shared" si="6"/>
        <v>complete</v>
      </c>
      <c r="BA18" t="str">
        <f t="shared" si="6"/>
        <v>complete</v>
      </c>
      <c r="BB18" t="str">
        <f t="shared" si="6"/>
        <v>complete</v>
      </c>
      <c r="BC18" t="str">
        <f t="shared" si="6"/>
        <v>complete</v>
      </c>
      <c r="BD18" t="str">
        <f t="shared" si="6"/>
        <v>complete</v>
      </c>
    </row>
    <row r="19" spans="1:56" x14ac:dyDescent="0.25">
      <c r="A19" t="s">
        <v>31</v>
      </c>
      <c r="B19">
        <v>4</v>
      </c>
      <c r="D19" t="s">
        <v>19</v>
      </c>
    </row>
    <row r="20" spans="1:56" x14ac:dyDescent="0.25">
      <c r="A20" t="s">
        <v>32</v>
      </c>
      <c r="B20">
        <f>SUM(B3:B19)</f>
        <v>59</v>
      </c>
      <c r="C20">
        <f>SUM(C3:C19)</f>
        <v>47</v>
      </c>
    </row>
    <row r="21" spans="1:56" s="2" customFormat="1" x14ac:dyDescent="0.25">
      <c r="A21" s="2" t="s">
        <v>9</v>
      </c>
    </row>
    <row r="22" spans="1:56" x14ac:dyDescent="0.25">
      <c r="A22" t="s">
        <v>33</v>
      </c>
      <c r="B22">
        <v>2</v>
      </c>
      <c r="C22">
        <v>2</v>
      </c>
      <c r="D22" t="s">
        <v>17</v>
      </c>
      <c r="E22" t="str">
        <f>($D22)</f>
        <v>complete</v>
      </c>
      <c r="F22" s="55"/>
    </row>
    <row r="23" spans="1:56" x14ac:dyDescent="0.25">
      <c r="A23" t="s">
        <v>34</v>
      </c>
      <c r="B23">
        <v>4</v>
      </c>
      <c r="C23">
        <v>5</v>
      </c>
      <c r="D23" t="s">
        <v>17</v>
      </c>
      <c r="E23" s="64" t="str">
        <f t="shared" ref="E23" si="7">($D23)</f>
        <v>complete</v>
      </c>
      <c r="F23" s="64"/>
      <c r="G23" s="64"/>
      <c r="H23" s="64"/>
    </row>
    <row r="24" spans="1:56" x14ac:dyDescent="0.25">
      <c r="A24" t="s">
        <v>35</v>
      </c>
      <c r="B24">
        <v>3</v>
      </c>
      <c r="C24">
        <v>2</v>
      </c>
      <c r="D24" t="s">
        <v>17</v>
      </c>
      <c r="I24" t="str">
        <f>($D24)</f>
        <v>complete</v>
      </c>
      <c r="J24" t="str">
        <f>($D24)</f>
        <v>complete</v>
      </c>
      <c r="K24" t="str">
        <f t="shared" ref="K24" si="8">($D24)</f>
        <v>complete</v>
      </c>
    </row>
    <row r="25" spans="1:56" ht="14.25" customHeight="1" x14ac:dyDescent="0.25">
      <c r="A25" t="s">
        <v>36</v>
      </c>
      <c r="B25">
        <v>8</v>
      </c>
      <c r="C25">
        <v>3</v>
      </c>
      <c r="D25" t="s">
        <v>18</v>
      </c>
      <c r="E25" t="s">
        <v>37</v>
      </c>
      <c r="L25" s="64" t="str">
        <f t="shared" ref="L25" si="9">($D25)</f>
        <v>this week</v>
      </c>
      <c r="M25" s="64"/>
      <c r="N25" s="64"/>
      <c r="O25" s="64"/>
      <c r="P25" s="64"/>
      <c r="Q25" s="64"/>
      <c r="R25" s="64"/>
      <c r="S25" s="64"/>
    </row>
    <row r="26" spans="1:56" x14ac:dyDescent="0.25">
      <c r="A26" t="s">
        <v>38</v>
      </c>
      <c r="B26">
        <v>5</v>
      </c>
      <c r="C26">
        <v>5</v>
      </c>
      <c r="D26" t="s">
        <v>17</v>
      </c>
      <c r="T26" s="64" t="str">
        <f>($D26)</f>
        <v>complete</v>
      </c>
      <c r="U26" s="64"/>
      <c r="V26" s="64"/>
      <c r="W26" s="64"/>
      <c r="X26" s="64"/>
    </row>
    <row r="27" spans="1:56" ht="14.25" customHeight="1" x14ac:dyDescent="0.25">
      <c r="A27" t="s">
        <v>39</v>
      </c>
      <c r="B27">
        <v>10</v>
      </c>
      <c r="C27">
        <v>1</v>
      </c>
      <c r="D27" t="s">
        <v>18</v>
      </c>
      <c r="E27" s="64" t="str">
        <f>($D27)</f>
        <v>this week</v>
      </c>
      <c r="F27" s="64"/>
      <c r="G27" s="64"/>
      <c r="H27" s="64"/>
      <c r="I27" s="64"/>
      <c r="J27" s="64"/>
      <c r="K27" s="64"/>
      <c r="L27" s="64"/>
      <c r="M27" s="64"/>
      <c r="N27" s="64"/>
    </row>
    <row r="28" spans="1:56" x14ac:dyDescent="0.25">
      <c r="A28" t="s">
        <v>40</v>
      </c>
      <c r="B28">
        <v>10</v>
      </c>
      <c r="D28" t="s">
        <v>19</v>
      </c>
      <c r="G28" s="64" t="str">
        <f>($D28)</f>
        <v>planned</v>
      </c>
      <c r="H28" s="64"/>
      <c r="I28" s="64"/>
      <c r="J28" s="64"/>
      <c r="K28" s="64"/>
      <c r="L28" s="64"/>
      <c r="M28" s="64"/>
      <c r="N28" s="64"/>
      <c r="O28" s="64"/>
      <c r="P28" s="64"/>
    </row>
    <row r="29" spans="1:56" x14ac:dyDescent="0.25">
      <c r="A29" t="s">
        <v>41</v>
      </c>
      <c r="B29">
        <v>3</v>
      </c>
      <c r="D29" t="s">
        <v>19</v>
      </c>
      <c r="Y29" s="64" t="str">
        <f>($D29)</f>
        <v>planned</v>
      </c>
      <c r="Z29" s="64"/>
      <c r="AA29" s="64"/>
      <c r="AQ29" t="str">
        <f t="shared" ref="AQ29:AT29" si="10">($D29)</f>
        <v>planned</v>
      </c>
      <c r="AR29" t="str">
        <f t="shared" si="10"/>
        <v>planned</v>
      </c>
      <c r="AS29" t="str">
        <f t="shared" si="10"/>
        <v>planned</v>
      </c>
      <c r="AT29" t="str">
        <f t="shared" si="10"/>
        <v>planned</v>
      </c>
    </row>
    <row r="30" spans="1:56" x14ac:dyDescent="0.25">
      <c r="A30" t="s">
        <v>32</v>
      </c>
      <c r="B30">
        <f>SUM(B22:B29)</f>
        <v>45</v>
      </c>
      <c r="C30">
        <f>SUM(C22:C29)</f>
        <v>18</v>
      </c>
    </row>
    <row r="31" spans="1:56" s="2" customFormat="1" x14ac:dyDescent="0.25">
      <c r="A31" s="2" t="s">
        <v>10</v>
      </c>
    </row>
    <row r="32" spans="1:56" x14ac:dyDescent="0.25">
      <c r="A32" t="s">
        <v>42</v>
      </c>
      <c r="B32">
        <v>1</v>
      </c>
      <c r="C32">
        <v>1</v>
      </c>
      <c r="D32" t="s">
        <v>17</v>
      </c>
      <c r="E32" t="str">
        <f t="shared" ref="E32" si="11">($D32)</f>
        <v>complete</v>
      </c>
    </row>
    <row r="33" spans="1:54" x14ac:dyDescent="0.25">
      <c r="A33" t="s">
        <v>43</v>
      </c>
      <c r="B33">
        <v>2</v>
      </c>
      <c r="C33">
        <v>3</v>
      </c>
      <c r="D33" t="s">
        <v>17</v>
      </c>
      <c r="F33" t="str">
        <f>($D33)</f>
        <v>complete</v>
      </c>
      <c r="G33" t="str">
        <f>($D33)</f>
        <v>complete</v>
      </c>
      <c r="H33" t="str">
        <f>($D33)</f>
        <v>complete</v>
      </c>
    </row>
    <row r="34" spans="1:54" x14ac:dyDescent="0.25">
      <c r="A34" t="s">
        <v>44</v>
      </c>
      <c r="B34">
        <v>10</v>
      </c>
      <c r="C34">
        <v>9</v>
      </c>
      <c r="D34" t="s">
        <v>17</v>
      </c>
      <c r="I34" t="str">
        <f>($D34)</f>
        <v>complete</v>
      </c>
      <c r="J34" t="str">
        <f>($D34)</f>
        <v>complete</v>
      </c>
      <c r="K34" t="str">
        <f t="shared" ref="K34:M34" si="12">($D34)</f>
        <v>complete</v>
      </c>
      <c r="L34" t="str">
        <f t="shared" si="12"/>
        <v>complete</v>
      </c>
      <c r="M34" t="str">
        <f t="shared" si="12"/>
        <v>complete</v>
      </c>
      <c r="N34" t="str">
        <f>($D34)</f>
        <v>complete</v>
      </c>
      <c r="O34" t="str">
        <f>($D34)</f>
        <v>complete</v>
      </c>
      <c r="P34" s="54"/>
      <c r="Q34" s="55"/>
      <c r="R34" s="55"/>
    </row>
    <row r="35" spans="1:54" x14ac:dyDescent="0.25">
      <c r="A35" t="s">
        <v>45</v>
      </c>
      <c r="B35">
        <v>5</v>
      </c>
      <c r="D35" t="s">
        <v>19</v>
      </c>
      <c r="S35" s="60"/>
      <c r="T35" s="57"/>
      <c r="U35" s="57"/>
      <c r="V35" s="57"/>
      <c r="W35" s="57"/>
    </row>
    <row r="36" spans="1:54" x14ac:dyDescent="0.25">
      <c r="A36" t="s">
        <v>46</v>
      </c>
      <c r="B36">
        <v>5</v>
      </c>
      <c r="D36" t="s">
        <v>19</v>
      </c>
      <c r="X36" s="57"/>
      <c r="Y36" s="57"/>
      <c r="Z36" s="57"/>
      <c r="AA36" s="57"/>
      <c r="AB36" s="57"/>
    </row>
    <row r="37" spans="1:54" x14ac:dyDescent="0.25">
      <c r="A37" t="s">
        <v>47</v>
      </c>
      <c r="B37">
        <v>10</v>
      </c>
      <c r="C37">
        <v>2</v>
      </c>
      <c r="D37" t="s">
        <v>18</v>
      </c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3"/>
      <c r="AN37" s="3"/>
      <c r="AO37" s="3"/>
      <c r="AP37" s="3"/>
      <c r="AQ37" s="3"/>
    </row>
    <row r="38" spans="1:54" x14ac:dyDescent="0.25">
      <c r="A38" t="s">
        <v>48</v>
      </c>
      <c r="B38">
        <v>15</v>
      </c>
      <c r="C38">
        <v>6</v>
      </c>
      <c r="D38" t="s">
        <v>18</v>
      </c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3"/>
    </row>
    <row r="39" spans="1:54" x14ac:dyDescent="0.25">
      <c r="A39" t="s">
        <v>32</v>
      </c>
      <c r="B39">
        <f>SUM(B32:B38)</f>
        <v>48</v>
      </c>
      <c r="C39">
        <f>SUM(C32:C38)</f>
        <v>21</v>
      </c>
    </row>
    <row r="40" spans="1:54" s="2" customFormat="1" x14ac:dyDescent="0.25">
      <c r="A40" s="2" t="s">
        <v>11</v>
      </c>
    </row>
    <row r="41" spans="1:54" x14ac:dyDescent="0.25">
      <c r="A41" t="s">
        <v>49</v>
      </c>
      <c r="B41">
        <v>5</v>
      </c>
      <c r="C41">
        <v>5</v>
      </c>
      <c r="D41" t="s">
        <v>17</v>
      </c>
      <c r="E41" t="str">
        <f t="shared" ref="E41:I41" si="13">($D41)</f>
        <v>complete</v>
      </c>
      <c r="F41" t="str">
        <f t="shared" si="13"/>
        <v>complete</v>
      </c>
      <c r="G41" t="str">
        <f t="shared" si="13"/>
        <v>complete</v>
      </c>
      <c r="H41" t="str">
        <f t="shared" si="13"/>
        <v>complete</v>
      </c>
      <c r="I41" t="str">
        <f t="shared" si="13"/>
        <v>complete</v>
      </c>
    </row>
    <row r="42" spans="1:54" x14ac:dyDescent="0.25">
      <c r="A42" t="s">
        <v>50</v>
      </c>
      <c r="B42">
        <v>5</v>
      </c>
      <c r="C42">
        <v>5</v>
      </c>
      <c r="D42" t="s">
        <v>17</v>
      </c>
      <c r="J42" t="str">
        <f t="shared" ref="J42:N42" si="14">($D42)</f>
        <v>complete</v>
      </c>
      <c r="K42" t="str">
        <f t="shared" si="14"/>
        <v>complete</v>
      </c>
      <c r="L42" t="str">
        <f t="shared" si="14"/>
        <v>complete</v>
      </c>
      <c r="M42" t="str">
        <f t="shared" si="14"/>
        <v>complete</v>
      </c>
      <c r="N42" t="str">
        <f t="shared" si="14"/>
        <v>complete</v>
      </c>
    </row>
    <row r="43" spans="1:54" x14ac:dyDescent="0.25">
      <c r="A43" t="s">
        <v>51</v>
      </c>
      <c r="B43">
        <v>4</v>
      </c>
      <c r="C43">
        <v>3</v>
      </c>
      <c r="D43" t="s">
        <v>17</v>
      </c>
      <c r="O43" t="str">
        <f t="shared" ref="O43:T43" si="15">($D43)</f>
        <v>complete</v>
      </c>
      <c r="P43" t="str">
        <f t="shared" si="15"/>
        <v>complete</v>
      </c>
      <c r="Q43" t="str">
        <f t="shared" si="15"/>
        <v>complete</v>
      </c>
      <c r="R43" t="str">
        <f t="shared" si="15"/>
        <v>complete</v>
      </c>
      <c r="S43" t="str">
        <f t="shared" si="15"/>
        <v>complete</v>
      </c>
      <c r="T43" t="str">
        <f t="shared" si="15"/>
        <v>complete</v>
      </c>
    </row>
    <row r="44" spans="1:54" x14ac:dyDescent="0.25">
      <c r="A44" t="s">
        <v>52</v>
      </c>
      <c r="B44">
        <v>10</v>
      </c>
      <c r="D44" t="s">
        <v>18</v>
      </c>
      <c r="U44" t="str">
        <f t="shared" ref="U44:V44" si="16">($D44)</f>
        <v>this week</v>
      </c>
      <c r="V44" t="str">
        <f t="shared" si="16"/>
        <v>this week</v>
      </c>
    </row>
    <row r="45" spans="1:54" x14ac:dyDescent="0.25">
      <c r="A45" t="s">
        <v>53</v>
      </c>
      <c r="B45">
        <v>10</v>
      </c>
      <c r="D45" t="s">
        <v>19</v>
      </c>
      <c r="W45" t="str">
        <f t="shared" ref="W45:AB45" si="17">($D45)</f>
        <v>planned</v>
      </c>
      <c r="X45" t="str">
        <f t="shared" si="17"/>
        <v>planned</v>
      </c>
      <c r="Y45" t="str">
        <f t="shared" si="17"/>
        <v>planned</v>
      </c>
      <c r="Z45" t="str">
        <f t="shared" si="17"/>
        <v>planned</v>
      </c>
      <c r="AA45" t="str">
        <f t="shared" si="17"/>
        <v>planned</v>
      </c>
      <c r="AB45" t="str">
        <f t="shared" si="17"/>
        <v>planned</v>
      </c>
    </row>
    <row r="46" spans="1:54" x14ac:dyDescent="0.25">
      <c r="A46" t="s">
        <v>54</v>
      </c>
      <c r="B46">
        <v>10</v>
      </c>
      <c r="D46" t="s">
        <v>19</v>
      </c>
      <c r="AC46" t="str">
        <f t="shared" ref="AC46:AD46" si="18">($D46)</f>
        <v>planned</v>
      </c>
      <c r="AD46" t="str">
        <f t="shared" si="18"/>
        <v>planned</v>
      </c>
    </row>
    <row r="47" spans="1:54" ht="15" customHeight="1" x14ac:dyDescent="0.25">
      <c r="A47" t="s">
        <v>55</v>
      </c>
      <c r="B47">
        <v>5</v>
      </c>
      <c r="D47" t="s">
        <v>19</v>
      </c>
      <c r="AE47" t="str">
        <f t="shared" ref="AE47:AH47" si="19">($D47)</f>
        <v>planned</v>
      </c>
      <c r="AF47" t="str">
        <f t="shared" si="19"/>
        <v>planned</v>
      </c>
      <c r="AG47" t="str">
        <f t="shared" si="19"/>
        <v>planned</v>
      </c>
      <c r="AH47" t="str">
        <f t="shared" si="19"/>
        <v>planned</v>
      </c>
    </row>
    <row r="48" spans="1:54" x14ac:dyDescent="0.25">
      <c r="A48" t="s">
        <v>32</v>
      </c>
      <c r="B48">
        <f>SUM(B41:B47)</f>
        <v>49</v>
      </c>
      <c r="C48">
        <f>SUM(C41:C47)</f>
        <v>13</v>
      </c>
    </row>
    <row r="49" spans="1:42" s="2" customFormat="1" x14ac:dyDescent="0.25">
      <c r="A49" s="2" t="s">
        <v>12</v>
      </c>
    </row>
    <row r="50" spans="1:42" x14ac:dyDescent="0.25">
      <c r="A50" t="s">
        <v>56</v>
      </c>
      <c r="B50">
        <v>10</v>
      </c>
      <c r="C50">
        <v>7</v>
      </c>
      <c r="D50" t="s">
        <v>17</v>
      </c>
      <c r="E50" t="str">
        <f t="shared" ref="E50:I50" si="20">($D50)</f>
        <v>complete</v>
      </c>
      <c r="F50" t="str">
        <f t="shared" si="20"/>
        <v>complete</v>
      </c>
      <c r="G50" t="str">
        <f t="shared" si="20"/>
        <v>complete</v>
      </c>
      <c r="H50" t="str">
        <f t="shared" si="20"/>
        <v>complete</v>
      </c>
      <c r="I50" t="str">
        <f t="shared" si="20"/>
        <v>complete</v>
      </c>
      <c r="J50" s="55"/>
      <c r="K50" s="55"/>
    </row>
    <row r="51" spans="1:42" x14ac:dyDescent="0.25">
      <c r="A51" t="s">
        <v>57</v>
      </c>
      <c r="B51">
        <v>5</v>
      </c>
      <c r="C51">
        <v>2</v>
      </c>
      <c r="D51" t="s">
        <v>18</v>
      </c>
      <c r="L51" t="str">
        <f t="shared" ref="L51:P51" si="21">($D51)</f>
        <v>this week</v>
      </c>
      <c r="M51" t="str">
        <f t="shared" si="21"/>
        <v>this week</v>
      </c>
      <c r="N51" t="str">
        <f t="shared" si="21"/>
        <v>this week</v>
      </c>
      <c r="O51" s="58" t="str">
        <f>($D51)</f>
        <v>this week</v>
      </c>
      <c r="P51" s="3" t="str">
        <f t="shared" si="21"/>
        <v>this week</v>
      </c>
    </row>
    <row r="52" spans="1:42" x14ac:dyDescent="0.25">
      <c r="A52" t="s">
        <v>58</v>
      </c>
      <c r="B52">
        <v>5</v>
      </c>
      <c r="C52">
        <v>7</v>
      </c>
      <c r="D52" s="56" t="s">
        <v>18</v>
      </c>
      <c r="Q52" t="str">
        <f t="shared" ref="Q52:V52" si="22">($D52)</f>
        <v>this week</v>
      </c>
      <c r="R52" t="str">
        <f t="shared" si="22"/>
        <v>this week</v>
      </c>
      <c r="S52" t="str">
        <f t="shared" si="22"/>
        <v>this week</v>
      </c>
      <c r="T52" t="str">
        <f t="shared" si="22"/>
        <v>this week</v>
      </c>
      <c r="U52" t="str">
        <f t="shared" si="22"/>
        <v>this week</v>
      </c>
      <c r="V52" t="str">
        <f t="shared" si="22"/>
        <v>this week</v>
      </c>
    </row>
    <row r="53" spans="1:42" x14ac:dyDescent="0.25">
      <c r="A53" t="s">
        <v>59</v>
      </c>
      <c r="B53">
        <v>10</v>
      </c>
      <c r="C53">
        <v>5</v>
      </c>
      <c r="D53" t="s">
        <v>17</v>
      </c>
      <c r="W53" t="str">
        <f t="shared" ref="W53:X53" si="23">($D53)</f>
        <v>complete</v>
      </c>
      <c r="X53" t="str">
        <f t="shared" si="23"/>
        <v>complete</v>
      </c>
    </row>
    <row r="54" spans="1:42" x14ac:dyDescent="0.25">
      <c r="A54" t="s">
        <v>60</v>
      </c>
      <c r="B54">
        <v>10</v>
      </c>
      <c r="D54" t="s">
        <v>19</v>
      </c>
      <c r="Y54" t="str">
        <f t="shared" ref="Y54:AD54" si="24">($D54)</f>
        <v>planned</v>
      </c>
      <c r="Z54" t="str">
        <f t="shared" si="24"/>
        <v>planned</v>
      </c>
      <c r="AA54" t="str">
        <f t="shared" si="24"/>
        <v>planned</v>
      </c>
      <c r="AB54" t="str">
        <f t="shared" si="24"/>
        <v>planned</v>
      </c>
      <c r="AC54" t="str">
        <f t="shared" si="24"/>
        <v>planned</v>
      </c>
      <c r="AD54" t="str">
        <f t="shared" si="24"/>
        <v>planned</v>
      </c>
    </row>
    <row r="55" spans="1:42" x14ac:dyDescent="0.25">
      <c r="A55" t="s">
        <v>61</v>
      </c>
      <c r="B55">
        <v>10</v>
      </c>
      <c r="D55" t="s">
        <v>19</v>
      </c>
      <c r="AE55" t="str">
        <f t="shared" ref="AE55:AJ55" si="25">($D55)</f>
        <v>planned</v>
      </c>
      <c r="AF55" t="str">
        <f t="shared" si="25"/>
        <v>planned</v>
      </c>
      <c r="AG55" t="str">
        <f t="shared" si="25"/>
        <v>planned</v>
      </c>
      <c r="AH55" t="str">
        <f t="shared" si="25"/>
        <v>planned</v>
      </c>
      <c r="AI55" t="str">
        <f t="shared" si="25"/>
        <v>planned</v>
      </c>
      <c r="AJ55" t="str">
        <f t="shared" si="25"/>
        <v>planned</v>
      </c>
    </row>
    <row r="56" spans="1:42" x14ac:dyDescent="0.25">
      <c r="A56" t="s">
        <v>62</v>
      </c>
      <c r="B56">
        <v>5</v>
      </c>
      <c r="C56">
        <v>2</v>
      </c>
      <c r="D56" t="s">
        <v>18</v>
      </c>
      <c r="AK56" t="str">
        <f t="shared" ref="AK56:AN56" si="26">($D56)</f>
        <v>this week</v>
      </c>
      <c r="AL56" t="str">
        <f t="shared" si="26"/>
        <v>this week</v>
      </c>
      <c r="AM56" t="str">
        <f t="shared" si="26"/>
        <v>this week</v>
      </c>
      <c r="AN56" t="str">
        <f t="shared" si="26"/>
        <v>this week</v>
      </c>
    </row>
    <row r="57" spans="1:42" x14ac:dyDescent="0.25">
      <c r="A57" t="s">
        <v>63</v>
      </c>
      <c r="B57">
        <v>2</v>
      </c>
      <c r="D57" t="s">
        <v>19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O57" t="str">
        <f t="shared" ref="AO57:AP57" si="27">($D57)</f>
        <v>planned</v>
      </c>
      <c r="AP57" t="str">
        <f t="shared" si="27"/>
        <v>planned</v>
      </c>
    </row>
    <row r="58" spans="1:42" x14ac:dyDescent="0.25">
      <c r="A58" t="s">
        <v>32</v>
      </c>
      <c r="B58">
        <f>SUM(B50:B57)</f>
        <v>57</v>
      </c>
      <c r="C58">
        <f>SUM(C50:C57)</f>
        <v>23</v>
      </c>
    </row>
    <row r="59" spans="1:42" s="6" customFormat="1" x14ac:dyDescent="0.25">
      <c r="A59" s="6" t="s">
        <v>64</v>
      </c>
      <c r="B59" s="6">
        <f>SUM(B39,B48,B30,B20)</f>
        <v>201</v>
      </c>
      <c r="C59" s="6">
        <f>SUM(C20,C30,C39,C48,C58)</f>
        <v>122</v>
      </c>
    </row>
    <row r="60" spans="1:42" s="6" customFormat="1" x14ac:dyDescent="0.25">
      <c r="A60" s="6" t="s">
        <v>65</v>
      </c>
      <c r="B60" s="53">
        <f>B59*100</f>
        <v>20100</v>
      </c>
      <c r="C60" s="53">
        <f>C59*100</f>
        <v>12200</v>
      </c>
      <c r="D60" s="53"/>
    </row>
  </sheetData>
  <mergeCells count="6">
    <mergeCell ref="Y29:AA29"/>
    <mergeCell ref="E27:N27"/>
    <mergeCell ref="E23:H23"/>
    <mergeCell ref="L25:S25"/>
    <mergeCell ref="T26:X26"/>
    <mergeCell ref="G28:P28"/>
  </mergeCells>
  <conditionalFormatting sqref="D3 D22:D28 D50:D56">
    <cfRule type="cellIs" dxfId="203" priority="259" operator="equal">
      <formula>$H$1</formula>
    </cfRule>
    <cfRule type="cellIs" dxfId="202" priority="260" operator="equal">
      <formula>$G$1</formula>
    </cfRule>
    <cfRule type="cellIs" dxfId="201" priority="261" operator="equal">
      <formula>$F$1</formula>
    </cfRule>
  </conditionalFormatting>
  <conditionalFormatting sqref="D15:D19">
    <cfRule type="cellIs" dxfId="200" priority="256" operator="equal">
      <formula>$H$1</formula>
    </cfRule>
    <cfRule type="cellIs" dxfId="199" priority="257" operator="equal">
      <formula>$G$1</formula>
    </cfRule>
    <cfRule type="cellIs" dxfId="198" priority="258" operator="equal">
      <formula>$F$1</formula>
    </cfRule>
  </conditionalFormatting>
  <conditionalFormatting sqref="D29">
    <cfRule type="cellIs" dxfId="197" priority="253" operator="equal">
      <formula>$H$1</formula>
    </cfRule>
    <cfRule type="cellIs" dxfId="196" priority="254" operator="equal">
      <formula>$G$1</formula>
    </cfRule>
    <cfRule type="cellIs" dxfId="195" priority="255" operator="equal">
      <formula>$F$1</formula>
    </cfRule>
  </conditionalFormatting>
  <conditionalFormatting sqref="D37">
    <cfRule type="cellIs" dxfId="194" priority="250" operator="equal">
      <formula>$H$1</formula>
    </cfRule>
    <cfRule type="cellIs" dxfId="193" priority="251" operator="equal">
      <formula>$G$1</formula>
    </cfRule>
    <cfRule type="cellIs" dxfId="192" priority="252" operator="equal">
      <formula>$F$1</formula>
    </cfRule>
  </conditionalFormatting>
  <conditionalFormatting sqref="D38">
    <cfRule type="cellIs" dxfId="191" priority="247" operator="equal">
      <formula>$H$1</formula>
    </cfRule>
    <cfRule type="cellIs" dxfId="190" priority="248" operator="equal">
      <formula>$G$1</formula>
    </cfRule>
    <cfRule type="cellIs" dxfId="189" priority="249" operator="equal">
      <formula>$F$1</formula>
    </cfRule>
  </conditionalFormatting>
  <conditionalFormatting sqref="E35:BR47 E34:O34 Q34:BR34 E24:BR24 E49:BR50 E51:I51 E52:J52 L51:BR51 L52:N52 Q52:BR52 E54:V54 E53:T53 E55:AJ55 Y54:AR54 W53:AR53 AW53:BR56 AM55:AR55 AQ56:AR56 E56:AN56 AO57:AP57 E30:BR33 E27 O27:BR27 I23:BR23 E23 E26:T26 E25:L25 T25:BR25 Y26:BR26 E28:G28 Q28:BR28 E29:Y29 AB29:BR29 E3:BR5 E6:I6 K6:BR6 E7:BR14 E15:AG15 AJ15:BR15 E16:BR22">
    <cfRule type="cellIs" dxfId="188" priority="241" operator="equal">
      <formula>$H$1</formula>
    </cfRule>
    <cfRule type="cellIs" dxfId="187" priority="242" operator="equal">
      <formula>$G$1</formula>
    </cfRule>
    <cfRule type="cellIs" dxfId="186" priority="243" operator="equal">
      <formula>$F$1</formula>
    </cfRule>
  </conditionalFormatting>
  <conditionalFormatting sqref="D4:D14">
    <cfRule type="cellIs" dxfId="185" priority="238" operator="equal">
      <formula>$H$1</formula>
    </cfRule>
    <cfRule type="cellIs" dxfId="184" priority="239" operator="equal">
      <formula>$G$1</formula>
    </cfRule>
    <cfRule type="cellIs" dxfId="183" priority="240" operator="equal">
      <formula>$F$1</formula>
    </cfRule>
  </conditionalFormatting>
  <conditionalFormatting sqref="D32:D36">
    <cfRule type="cellIs" dxfId="182" priority="232" operator="equal">
      <formula>$H$1</formula>
    </cfRule>
    <cfRule type="cellIs" dxfId="181" priority="233" operator="equal">
      <formula>$G$1</formula>
    </cfRule>
    <cfRule type="cellIs" dxfId="180" priority="234" operator="equal">
      <formula>$F$1</formula>
    </cfRule>
  </conditionalFormatting>
  <conditionalFormatting sqref="D41:D47">
    <cfRule type="cellIs" dxfId="179" priority="229" operator="equal">
      <formula>$H$1</formula>
    </cfRule>
    <cfRule type="cellIs" dxfId="178" priority="230" operator="equal">
      <formula>$G$1</formula>
    </cfRule>
    <cfRule type="cellIs" dxfId="177" priority="231" operator="equal">
      <formula>$F$1</formula>
    </cfRule>
  </conditionalFormatting>
  <conditionalFormatting sqref="F3">
    <cfRule type="cellIs" dxfId="176" priority="226" operator="equal">
      <formula>$H$1</formula>
    </cfRule>
    <cfRule type="cellIs" dxfId="175" priority="227" operator="equal">
      <formula>$G$1</formula>
    </cfRule>
    <cfRule type="cellIs" dxfId="174" priority="228" operator="equal">
      <formula>$F$1</formula>
    </cfRule>
  </conditionalFormatting>
  <conditionalFormatting sqref="G4:H4">
    <cfRule type="cellIs" dxfId="173" priority="223" operator="equal">
      <formula>$H$1</formula>
    </cfRule>
    <cfRule type="cellIs" dxfId="172" priority="224" operator="equal">
      <formula>$G$1</formula>
    </cfRule>
    <cfRule type="cellIs" dxfId="171" priority="225" operator="equal">
      <formula>$F$1</formula>
    </cfRule>
  </conditionalFormatting>
  <conditionalFormatting sqref="L6">
    <cfRule type="cellIs" dxfId="170" priority="220" operator="equal">
      <formula>$H$1</formula>
    </cfRule>
    <cfRule type="cellIs" dxfId="169" priority="221" operator="equal">
      <formula>$G$1</formula>
    </cfRule>
    <cfRule type="cellIs" dxfId="168" priority="222" operator="equal">
      <formula>$F$1</formula>
    </cfRule>
  </conditionalFormatting>
  <conditionalFormatting sqref="I5">
    <cfRule type="cellIs" dxfId="167" priority="217" operator="equal">
      <formula>$H$1</formula>
    </cfRule>
    <cfRule type="cellIs" dxfId="166" priority="218" operator="equal">
      <formula>$G$1</formula>
    </cfRule>
    <cfRule type="cellIs" dxfId="165" priority="219" operator="equal">
      <formula>$F$1</formula>
    </cfRule>
  </conditionalFormatting>
  <conditionalFormatting sqref="K7:M7">
    <cfRule type="cellIs" dxfId="164" priority="214" operator="equal">
      <formula>$H$1</formula>
    </cfRule>
    <cfRule type="cellIs" dxfId="163" priority="215" operator="equal">
      <formula>$G$1</formula>
    </cfRule>
    <cfRule type="cellIs" dxfId="162" priority="216" operator="equal">
      <formula>$F$1</formula>
    </cfRule>
  </conditionalFormatting>
  <conditionalFormatting sqref="N8:P8">
    <cfRule type="cellIs" dxfId="161" priority="211" operator="equal">
      <formula>$H$1</formula>
    </cfRule>
    <cfRule type="cellIs" dxfId="160" priority="212" operator="equal">
      <formula>$G$1</formula>
    </cfRule>
    <cfRule type="cellIs" dxfId="159" priority="213" operator="equal">
      <formula>$F$1</formula>
    </cfRule>
  </conditionalFormatting>
  <conditionalFormatting sqref="Q9:T10">
    <cfRule type="cellIs" dxfId="158" priority="208" operator="equal">
      <formula>$H$1</formula>
    </cfRule>
    <cfRule type="cellIs" dxfId="157" priority="209" operator="equal">
      <formula>$G$1</formula>
    </cfRule>
    <cfRule type="cellIs" dxfId="156" priority="210" operator="equal">
      <formula>$F$1</formula>
    </cfRule>
  </conditionalFormatting>
  <conditionalFormatting sqref="U11:AG11">
    <cfRule type="cellIs" dxfId="155" priority="205" operator="equal">
      <formula>$H$1</formula>
    </cfRule>
    <cfRule type="cellIs" dxfId="154" priority="206" operator="equal">
      <formula>$G$1</formula>
    </cfRule>
    <cfRule type="cellIs" dxfId="153" priority="207" operator="equal">
      <formula>$F$1</formula>
    </cfRule>
  </conditionalFormatting>
  <conditionalFormatting sqref="AI14">
    <cfRule type="cellIs" dxfId="152" priority="202" operator="equal">
      <formula>$H$1</formula>
    </cfRule>
    <cfRule type="cellIs" dxfId="151" priority="203" operator="equal">
      <formula>$G$1</formula>
    </cfRule>
    <cfRule type="cellIs" dxfId="150" priority="204" operator="equal">
      <formula>$F$1</formula>
    </cfRule>
  </conditionalFormatting>
  <conditionalFormatting sqref="AH12:AH13">
    <cfRule type="cellIs" dxfId="149" priority="199" operator="equal">
      <formula>$H$1</formula>
    </cfRule>
    <cfRule type="cellIs" dxfId="148" priority="200" operator="equal">
      <formula>$G$1</formula>
    </cfRule>
    <cfRule type="cellIs" dxfId="147" priority="201" operator="equal">
      <formula>$F$1</formula>
    </cfRule>
  </conditionalFormatting>
  <conditionalFormatting sqref="D57">
    <cfRule type="cellIs" dxfId="146" priority="178" operator="equal">
      <formula>$H$1</formula>
    </cfRule>
    <cfRule type="cellIs" dxfId="145" priority="179" operator="equal">
      <formula>$G$1</formula>
    </cfRule>
    <cfRule type="cellIs" dxfId="144" priority="180" operator="equal">
      <formula>$F$1</formula>
    </cfRule>
  </conditionalFormatting>
  <conditionalFormatting sqref="J5">
    <cfRule type="cellIs" dxfId="143" priority="142" operator="equal">
      <formula>$H$1</formula>
    </cfRule>
    <cfRule type="cellIs" dxfId="142" priority="143" operator="equal">
      <formula>$G$1</formula>
    </cfRule>
    <cfRule type="cellIs" dxfId="141" priority="144" operator="equal">
      <formula>$F$1</formula>
    </cfRule>
  </conditionalFormatting>
  <conditionalFormatting sqref="J5:K5">
    <cfRule type="cellIs" dxfId="140" priority="139" operator="equal">
      <formula>$H$1</formula>
    </cfRule>
    <cfRule type="cellIs" dxfId="139" priority="140" operator="equal">
      <formula>$G$1</formula>
    </cfRule>
    <cfRule type="cellIs" dxfId="138" priority="141" operator="equal">
      <formula>$F$1</formula>
    </cfRule>
  </conditionalFormatting>
  <conditionalFormatting sqref="M6">
    <cfRule type="cellIs" dxfId="137" priority="136" operator="equal">
      <formula>$H$1</formula>
    </cfRule>
    <cfRule type="cellIs" dxfId="136" priority="137" operator="equal">
      <formula>$G$1</formula>
    </cfRule>
    <cfRule type="cellIs" dxfId="135" priority="138" operator="equal">
      <formula>$F$1</formula>
    </cfRule>
  </conditionalFormatting>
  <conditionalFormatting sqref="M6:N6">
    <cfRule type="cellIs" dxfId="134" priority="133" operator="equal">
      <formula>$H$1</formula>
    </cfRule>
    <cfRule type="cellIs" dxfId="133" priority="134" operator="equal">
      <formula>$G$1</formula>
    </cfRule>
    <cfRule type="cellIs" dxfId="132" priority="135" operator="equal">
      <formula>$F$1</formula>
    </cfRule>
  </conditionalFormatting>
  <conditionalFormatting sqref="O7 M6:N6">
    <cfRule type="cellIs" dxfId="131" priority="130" operator="equal">
      <formula>$H$1</formula>
    </cfRule>
    <cfRule type="cellIs" dxfId="130" priority="131" operator="equal">
      <formula>$G$1</formula>
    </cfRule>
    <cfRule type="cellIs" dxfId="129" priority="132" operator="equal">
      <formula>$F$1</formula>
    </cfRule>
  </conditionalFormatting>
  <conditionalFormatting sqref="O7:P7 M6:N6">
    <cfRule type="cellIs" dxfId="128" priority="127" operator="equal">
      <formula>$H$1</formula>
    </cfRule>
    <cfRule type="cellIs" dxfId="127" priority="128" operator="equal">
      <formula>$G$1</formula>
    </cfRule>
    <cfRule type="cellIs" dxfId="126" priority="129" operator="equal">
      <formula>$F$1</formula>
    </cfRule>
  </conditionalFormatting>
  <conditionalFormatting sqref="O7:Q7 M6:N6">
    <cfRule type="cellIs" dxfId="125" priority="124" operator="equal">
      <formula>$H$1</formula>
    </cfRule>
    <cfRule type="cellIs" dxfId="124" priority="125" operator="equal">
      <formula>$G$1</formula>
    </cfRule>
    <cfRule type="cellIs" dxfId="123" priority="126" operator="equal">
      <formula>$F$1</formula>
    </cfRule>
  </conditionalFormatting>
  <conditionalFormatting sqref="R8 O7:Q7 M6:N6">
    <cfRule type="cellIs" dxfId="122" priority="121" operator="equal">
      <formula>$H$1</formula>
    </cfRule>
    <cfRule type="cellIs" dxfId="121" priority="122" operator="equal">
      <formula>$G$1</formula>
    </cfRule>
    <cfRule type="cellIs" dxfId="120" priority="123" operator="equal">
      <formula>$F$1</formula>
    </cfRule>
  </conditionalFormatting>
  <conditionalFormatting sqref="R8:S8 O7:Q7 M6:N6">
    <cfRule type="cellIs" dxfId="119" priority="118" operator="equal">
      <formula>$H$1</formula>
    </cfRule>
    <cfRule type="cellIs" dxfId="118" priority="119" operator="equal">
      <formula>$G$1</formula>
    </cfRule>
    <cfRule type="cellIs" dxfId="117" priority="120" operator="equal">
      <formula>$F$1</formula>
    </cfRule>
  </conditionalFormatting>
  <conditionalFormatting sqref="R8:T8 O7:Q7 M6:N6">
    <cfRule type="cellIs" dxfId="116" priority="115" operator="equal">
      <formula>$H$1</formula>
    </cfRule>
    <cfRule type="cellIs" dxfId="115" priority="116" operator="equal">
      <formula>$G$1</formula>
    </cfRule>
    <cfRule type="cellIs" dxfId="114" priority="117" operator="equal">
      <formula>$F$1</formula>
    </cfRule>
  </conditionalFormatting>
  <conditionalFormatting sqref="U9:U10">
    <cfRule type="cellIs" dxfId="113" priority="112" operator="equal">
      <formula>$H$1</formula>
    </cfRule>
    <cfRule type="cellIs" dxfId="112" priority="113" operator="equal">
      <formula>$G$1</formula>
    </cfRule>
    <cfRule type="cellIs" dxfId="111" priority="114" operator="equal">
      <formula>$F$1</formula>
    </cfRule>
  </conditionalFormatting>
  <conditionalFormatting sqref="U9:V10">
    <cfRule type="cellIs" dxfId="110" priority="109" operator="equal">
      <formula>$H$1</formula>
    </cfRule>
    <cfRule type="cellIs" dxfId="109" priority="110" operator="equal">
      <formula>$G$1</formula>
    </cfRule>
    <cfRule type="cellIs" dxfId="108" priority="111" operator="equal">
      <formula>$F$1</formula>
    </cfRule>
  </conditionalFormatting>
  <conditionalFormatting sqref="U9:W10">
    <cfRule type="cellIs" dxfId="107" priority="106" operator="equal">
      <formula>$H$1</formula>
    </cfRule>
    <cfRule type="cellIs" dxfId="106" priority="107" operator="equal">
      <formula>$G$1</formula>
    </cfRule>
    <cfRule type="cellIs" dxfId="105" priority="108" operator="equal">
      <formula>$F$1</formula>
    </cfRule>
  </conditionalFormatting>
  <conditionalFormatting sqref="U9:X10">
    <cfRule type="cellIs" dxfId="104" priority="103" operator="equal">
      <formula>$H$1</formula>
    </cfRule>
    <cfRule type="cellIs" dxfId="103" priority="104" operator="equal">
      <formula>$G$1</formula>
    </cfRule>
    <cfRule type="cellIs" dxfId="102" priority="105" operator="equal">
      <formula>$F$1</formula>
    </cfRule>
  </conditionalFormatting>
  <conditionalFormatting sqref="AB12:AB13">
    <cfRule type="cellIs" dxfId="101" priority="100" operator="equal">
      <formula>$H$1</formula>
    </cfRule>
    <cfRule type="cellIs" dxfId="100" priority="101" operator="equal">
      <formula>$G$1</formula>
    </cfRule>
    <cfRule type="cellIs" dxfId="99" priority="102" operator="equal">
      <formula>$F$1</formula>
    </cfRule>
  </conditionalFormatting>
  <conditionalFormatting sqref="AC12:AC13">
    <cfRule type="cellIs" dxfId="98" priority="97" operator="equal">
      <formula>$H$1</formula>
    </cfRule>
    <cfRule type="cellIs" dxfId="97" priority="98" operator="equal">
      <formula>$G$1</formula>
    </cfRule>
    <cfRule type="cellIs" dxfId="96" priority="99" operator="equal">
      <formula>$F$1</formula>
    </cfRule>
  </conditionalFormatting>
  <conditionalFormatting sqref="AD12:AD13">
    <cfRule type="cellIs" dxfId="95" priority="94" operator="equal">
      <formula>$H$1</formula>
    </cfRule>
    <cfRule type="cellIs" dxfId="94" priority="95" operator="equal">
      <formula>$G$1</formula>
    </cfRule>
    <cfRule type="cellIs" dxfId="93" priority="96" operator="equal">
      <formula>$F$1</formula>
    </cfRule>
  </conditionalFormatting>
  <conditionalFormatting sqref="AE14:AF14">
    <cfRule type="cellIs" dxfId="92" priority="91" operator="equal">
      <formula>$H$1</formula>
    </cfRule>
    <cfRule type="cellIs" dxfId="91" priority="92" operator="equal">
      <formula>$G$1</formula>
    </cfRule>
    <cfRule type="cellIs" dxfId="90" priority="93" operator="equal">
      <formula>$F$1</formula>
    </cfRule>
  </conditionalFormatting>
  <conditionalFormatting sqref="AG14">
    <cfRule type="cellIs" dxfId="89" priority="88" operator="equal">
      <formula>$H$1</formula>
    </cfRule>
    <cfRule type="cellIs" dxfId="88" priority="89" operator="equal">
      <formula>$G$1</formula>
    </cfRule>
    <cfRule type="cellIs" dxfId="87" priority="90" operator="equal">
      <formula>$F$1</formula>
    </cfRule>
  </conditionalFormatting>
  <conditionalFormatting sqref="AP15">
    <cfRule type="cellIs" dxfId="86" priority="85" operator="equal">
      <formula>$H$1</formula>
    </cfRule>
    <cfRule type="cellIs" dxfId="85" priority="86" operator="equal">
      <formula>$G$1</formula>
    </cfRule>
    <cfRule type="cellIs" dxfId="84" priority="87" operator="equal">
      <formula>$F$1</formula>
    </cfRule>
  </conditionalFormatting>
  <conditionalFormatting sqref="AP15:AQ15">
    <cfRule type="cellIs" dxfId="83" priority="82" operator="equal">
      <formula>$H$1</formula>
    </cfRule>
    <cfRule type="cellIs" dxfId="82" priority="83" operator="equal">
      <formula>$G$1</formula>
    </cfRule>
    <cfRule type="cellIs" dxfId="81" priority="84" operator="equal">
      <formula>$F$1</formula>
    </cfRule>
  </conditionalFormatting>
  <conditionalFormatting sqref="Y10">
    <cfRule type="cellIs" dxfId="80" priority="79" operator="equal">
      <formula>$H$1</formula>
    </cfRule>
    <cfRule type="cellIs" dxfId="79" priority="80" operator="equal">
      <formula>$G$1</formula>
    </cfRule>
    <cfRule type="cellIs" dxfId="78" priority="81" operator="equal">
      <formula>$F$1</formula>
    </cfRule>
  </conditionalFormatting>
  <conditionalFormatting sqref="Y10:Z10">
    <cfRule type="cellIs" dxfId="77" priority="76" operator="equal">
      <formula>$H$1</formula>
    </cfRule>
    <cfRule type="cellIs" dxfId="76" priority="77" operator="equal">
      <formula>$G$1</formula>
    </cfRule>
    <cfRule type="cellIs" dxfId="75" priority="78" operator="equal">
      <formula>$F$1</formula>
    </cfRule>
  </conditionalFormatting>
  <conditionalFormatting sqref="Y10:AA10">
    <cfRule type="cellIs" dxfId="74" priority="73" operator="equal">
      <formula>$H$1</formula>
    </cfRule>
    <cfRule type="cellIs" dxfId="73" priority="74" operator="equal">
      <formula>$G$1</formula>
    </cfRule>
    <cfRule type="cellIs" dxfId="72" priority="75" operator="equal">
      <formula>$F$1</formula>
    </cfRule>
  </conditionalFormatting>
  <conditionalFormatting sqref="Y10:AB10">
    <cfRule type="cellIs" dxfId="71" priority="70" operator="equal">
      <formula>$H$1</formula>
    </cfRule>
    <cfRule type="cellIs" dxfId="70" priority="71" operator="equal">
      <formula>$G$1</formula>
    </cfRule>
    <cfRule type="cellIs" dxfId="69" priority="72" operator="equal">
      <formula>$F$1</formula>
    </cfRule>
  </conditionalFormatting>
  <conditionalFormatting sqref="AF12:AH12">
    <cfRule type="cellIs" dxfId="68" priority="67" operator="equal">
      <formula>$H$1</formula>
    </cfRule>
    <cfRule type="cellIs" dxfId="67" priority="68" operator="equal">
      <formula>$G$1</formula>
    </cfRule>
    <cfRule type="cellIs" dxfId="66" priority="69" operator="equal">
      <formula>$F$1</formula>
    </cfRule>
  </conditionalFormatting>
  <conditionalFormatting sqref="AI13">
    <cfRule type="cellIs" dxfId="65" priority="64" operator="equal">
      <formula>$H$1</formula>
    </cfRule>
    <cfRule type="cellIs" dxfId="64" priority="65" operator="equal">
      <formula>$G$1</formula>
    </cfRule>
    <cfRule type="cellIs" dxfId="63" priority="66" operator="equal">
      <formula>$F$1</formula>
    </cfRule>
  </conditionalFormatting>
  <conditionalFormatting sqref="AI13:AJ13">
    <cfRule type="cellIs" dxfId="62" priority="61" operator="equal">
      <formula>$H$1</formula>
    </cfRule>
    <cfRule type="cellIs" dxfId="61" priority="62" operator="equal">
      <formula>$G$1</formula>
    </cfRule>
    <cfRule type="cellIs" dxfId="60" priority="63" operator="equal">
      <formula>$F$1</formula>
    </cfRule>
  </conditionalFormatting>
  <conditionalFormatting sqref="AI13:AK13">
    <cfRule type="cellIs" dxfId="59" priority="58" operator="equal">
      <formula>$H$1</formula>
    </cfRule>
    <cfRule type="cellIs" dxfId="58" priority="59" operator="equal">
      <formula>$G$1</formula>
    </cfRule>
    <cfRule type="cellIs" dxfId="57" priority="60" operator="equal">
      <formula>$F$1</formula>
    </cfRule>
  </conditionalFormatting>
  <conditionalFormatting sqref="AI13:AL13">
    <cfRule type="cellIs" dxfId="56" priority="55" operator="equal">
      <formula>$H$1</formula>
    </cfRule>
    <cfRule type="cellIs" dxfId="55" priority="56" operator="equal">
      <formula>$G$1</formula>
    </cfRule>
    <cfRule type="cellIs" dxfId="54" priority="57" operator="equal">
      <formula>$F$1</formula>
    </cfRule>
  </conditionalFormatting>
  <conditionalFormatting sqref="AM14:AO14">
    <cfRule type="cellIs" dxfId="53" priority="52" operator="equal">
      <formula>$H$1</formula>
    </cfRule>
    <cfRule type="cellIs" dxfId="52" priority="53" operator="equal">
      <formula>$G$1</formula>
    </cfRule>
    <cfRule type="cellIs" dxfId="51" priority="54" operator="equal">
      <formula>$F$1</formula>
    </cfRule>
  </conditionalFormatting>
  <conditionalFormatting sqref="AO14">
    <cfRule type="cellIs" dxfId="50" priority="49" operator="equal">
      <formula>$H$1</formula>
    </cfRule>
    <cfRule type="cellIs" dxfId="49" priority="50" operator="equal">
      <formula>$G$1</formula>
    </cfRule>
    <cfRule type="cellIs" dxfId="48" priority="51" operator="equal">
      <formula>$F$1</formula>
    </cfRule>
  </conditionalFormatting>
  <conditionalFormatting sqref="AW17">
    <cfRule type="cellIs" dxfId="47" priority="46" operator="equal">
      <formula>$H$1</formula>
    </cfRule>
    <cfRule type="cellIs" dxfId="46" priority="47" operator="equal">
      <formula>$G$1</formula>
    </cfRule>
    <cfRule type="cellIs" dxfId="45" priority="48" operator="equal">
      <formula>$F$1</formula>
    </cfRule>
  </conditionalFormatting>
  <conditionalFormatting sqref="AW17">
    <cfRule type="cellIs" dxfId="44" priority="43" operator="equal">
      <formula>$H$1</formula>
    </cfRule>
    <cfRule type="cellIs" dxfId="43" priority="44" operator="equal">
      <formula>$G$1</formula>
    </cfRule>
    <cfRule type="cellIs" dxfId="42" priority="45" operator="equal">
      <formula>$F$1</formula>
    </cfRule>
  </conditionalFormatting>
  <conditionalFormatting sqref="AX17">
    <cfRule type="cellIs" dxfId="41" priority="40" operator="equal">
      <formula>$H$1</formula>
    </cfRule>
    <cfRule type="cellIs" dxfId="40" priority="41" operator="equal">
      <formula>$G$1</formula>
    </cfRule>
    <cfRule type="cellIs" dxfId="39" priority="42" operator="equal">
      <formula>$F$1</formula>
    </cfRule>
  </conditionalFormatting>
  <conditionalFormatting sqref="AX17">
    <cfRule type="cellIs" dxfId="38" priority="37" operator="equal">
      <formula>$H$1</formula>
    </cfRule>
    <cfRule type="cellIs" dxfId="37" priority="38" operator="equal">
      <formula>$G$1</formula>
    </cfRule>
    <cfRule type="cellIs" dxfId="36" priority="39" operator="equal">
      <formula>$F$1</formula>
    </cfRule>
  </conditionalFormatting>
  <conditionalFormatting sqref="AY17">
    <cfRule type="cellIs" dxfId="35" priority="34" operator="equal">
      <formula>$H$1</formula>
    </cfRule>
    <cfRule type="cellIs" dxfId="34" priority="35" operator="equal">
      <formula>$G$1</formula>
    </cfRule>
    <cfRule type="cellIs" dxfId="33" priority="36" operator="equal">
      <formula>$F$1</formula>
    </cfRule>
  </conditionalFormatting>
  <conditionalFormatting sqref="AY17">
    <cfRule type="cellIs" dxfId="32" priority="31" operator="equal">
      <formula>$H$1</formula>
    </cfRule>
    <cfRule type="cellIs" dxfId="31" priority="32" operator="equal">
      <formula>$G$1</formula>
    </cfRule>
    <cfRule type="cellIs" dxfId="30" priority="33" operator="equal">
      <formula>$F$1</formula>
    </cfRule>
  </conditionalFormatting>
  <conditionalFormatting sqref="AZ18">
    <cfRule type="cellIs" dxfId="29" priority="28" operator="equal">
      <formula>$H$1</formula>
    </cfRule>
    <cfRule type="cellIs" dxfId="28" priority="29" operator="equal">
      <formula>$G$1</formula>
    </cfRule>
    <cfRule type="cellIs" dxfId="27" priority="30" operator="equal">
      <formula>$F$1</formula>
    </cfRule>
  </conditionalFormatting>
  <conditionalFormatting sqref="AZ18">
    <cfRule type="cellIs" dxfId="26" priority="25" operator="equal">
      <formula>$H$1</formula>
    </cfRule>
    <cfRule type="cellIs" dxfId="25" priority="26" operator="equal">
      <formula>$G$1</formula>
    </cfRule>
    <cfRule type="cellIs" dxfId="24" priority="27" operator="equal">
      <formula>$F$1</formula>
    </cfRule>
  </conditionalFormatting>
  <conditionalFormatting sqref="BA18">
    <cfRule type="cellIs" dxfId="23" priority="22" operator="equal">
      <formula>$H$1</formula>
    </cfRule>
    <cfRule type="cellIs" dxfId="22" priority="23" operator="equal">
      <formula>$G$1</formula>
    </cfRule>
    <cfRule type="cellIs" dxfId="21" priority="24" operator="equal">
      <formula>$F$1</formula>
    </cfRule>
  </conditionalFormatting>
  <conditionalFormatting sqref="BA18">
    <cfRule type="cellIs" dxfId="20" priority="19" operator="equal">
      <formula>$H$1</formula>
    </cfRule>
    <cfRule type="cellIs" dxfId="19" priority="20" operator="equal">
      <formula>$G$1</formula>
    </cfRule>
    <cfRule type="cellIs" dxfId="18" priority="21" operator="equal">
      <formula>$F$1</formula>
    </cfRule>
  </conditionalFormatting>
  <conditionalFormatting sqref="BB18">
    <cfRule type="cellIs" dxfId="17" priority="16" operator="equal">
      <formula>$H$1</formula>
    </cfRule>
    <cfRule type="cellIs" dxfId="16" priority="17" operator="equal">
      <formula>$G$1</formula>
    </cfRule>
    <cfRule type="cellIs" dxfId="15" priority="18" operator="equal">
      <formula>$F$1</formula>
    </cfRule>
  </conditionalFormatting>
  <conditionalFormatting sqref="BB18">
    <cfRule type="cellIs" dxfId="14" priority="13" operator="equal">
      <formula>$H$1</formula>
    </cfRule>
    <cfRule type="cellIs" dxfId="13" priority="14" operator="equal">
      <formula>$G$1</formula>
    </cfRule>
    <cfRule type="cellIs" dxfId="12" priority="15" operator="equal">
      <formula>$F$1</formula>
    </cfRule>
  </conditionalFormatting>
  <conditionalFormatting sqref="BC18">
    <cfRule type="cellIs" dxfId="11" priority="10" operator="equal">
      <formula>$H$1</formula>
    </cfRule>
    <cfRule type="cellIs" dxfId="10" priority="11" operator="equal">
      <formula>$G$1</formula>
    </cfRule>
    <cfRule type="cellIs" dxfId="9" priority="12" operator="equal">
      <formula>$F$1</formula>
    </cfRule>
  </conditionalFormatting>
  <conditionalFormatting sqref="BC18">
    <cfRule type="cellIs" dxfId="8" priority="7" operator="equal">
      <formula>$H$1</formula>
    </cfRule>
    <cfRule type="cellIs" dxfId="7" priority="8" operator="equal">
      <formula>$G$1</formula>
    </cfRule>
    <cfRule type="cellIs" dxfId="6" priority="9" operator="equal">
      <formula>$F$1</formula>
    </cfRule>
  </conditionalFormatting>
  <conditionalFormatting sqref="BD18">
    <cfRule type="cellIs" dxfId="5" priority="4" operator="equal">
      <formula>$H$1</formula>
    </cfRule>
    <cfRule type="cellIs" dxfId="4" priority="5" operator="equal">
      <formula>$G$1</formula>
    </cfRule>
    <cfRule type="cellIs" dxfId="3" priority="6" operator="equal">
      <formula>$F$1</formula>
    </cfRule>
  </conditionalFormatting>
  <conditionalFormatting sqref="BD18">
    <cfRule type="cellIs" dxfId="2" priority="1" operator="equal">
      <formula>$H$1</formula>
    </cfRule>
    <cfRule type="cellIs" dxfId="1" priority="2" operator="equal">
      <formula>$G$1</formula>
    </cfRule>
    <cfRule type="cellIs" dxfId="0" priority="3" operator="equal">
      <formula>$F$1</formula>
    </cfRule>
  </conditionalFormatting>
  <dataValidations count="1">
    <dataValidation type="list" allowBlank="1" showInputMessage="1" showErrorMessage="1" sqref="D32:D38 D3:D19 D22:D29 D50:D57 D41:D47" xr:uid="{00000000-0002-0000-0100-000000000000}">
      <formula1>$F$1:$H$1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4" sqref="I4"/>
    </sheetView>
  </sheetViews>
  <sheetFormatPr defaultRowHeight="15" x14ac:dyDescent="0.25"/>
  <sheetData>
    <row r="1" spans="1:12" x14ac:dyDescent="0.25">
      <c r="B1" s="6" t="s">
        <v>66</v>
      </c>
      <c r="C1" s="59">
        <v>44210</v>
      </c>
      <c r="D1" s="59">
        <v>44229</v>
      </c>
      <c r="E1" s="59">
        <v>44231</v>
      </c>
      <c r="F1" s="59">
        <v>44243</v>
      </c>
      <c r="G1" s="59">
        <v>44247</v>
      </c>
      <c r="H1" s="59">
        <v>44249</v>
      </c>
      <c r="I1" s="59">
        <v>44279</v>
      </c>
      <c r="J1" s="6"/>
      <c r="K1" s="6"/>
      <c r="L1" s="6"/>
    </row>
    <row r="2" spans="1:12" ht="62.25" customHeight="1" x14ac:dyDescent="0.25">
      <c r="B2" s="6" t="s">
        <v>67</v>
      </c>
      <c r="C2" s="7" t="s">
        <v>68</v>
      </c>
      <c r="D2" s="7" t="s">
        <v>69</v>
      </c>
      <c r="E2" s="7" t="s">
        <v>70</v>
      </c>
      <c r="F2" s="7" t="s">
        <v>71</v>
      </c>
      <c r="G2" s="7" t="s">
        <v>72</v>
      </c>
      <c r="H2" s="7" t="s">
        <v>73</v>
      </c>
      <c r="I2" s="7" t="s">
        <v>74</v>
      </c>
      <c r="J2" s="7"/>
      <c r="K2" s="7"/>
      <c r="L2" s="7"/>
    </row>
    <row r="3" spans="1:12" x14ac:dyDescent="0.25">
      <c r="B3" s="6" t="s">
        <v>75</v>
      </c>
      <c r="C3" s="6">
        <v>1</v>
      </c>
      <c r="D3" s="6">
        <v>1</v>
      </c>
      <c r="E3" s="6">
        <v>2</v>
      </c>
      <c r="F3" s="6">
        <v>2</v>
      </c>
      <c r="G3" s="6">
        <v>3</v>
      </c>
      <c r="H3" s="6">
        <v>2</v>
      </c>
      <c r="I3" s="6">
        <v>2</v>
      </c>
      <c r="J3" s="6"/>
      <c r="K3" s="6"/>
      <c r="L3" s="6"/>
    </row>
    <row r="4" spans="1:12" x14ac:dyDescent="0.25">
      <c r="A4" s="6" t="s">
        <v>8</v>
      </c>
      <c r="B4" s="6">
        <f>SUMIF(C4:L4,A$11,C$3:Z$3)</f>
        <v>13</v>
      </c>
      <c r="C4" s="5" t="s">
        <v>76</v>
      </c>
      <c r="D4" s="5" t="s">
        <v>76</v>
      </c>
      <c r="E4" s="5" t="s">
        <v>76</v>
      </c>
      <c r="F4" s="5" t="s">
        <v>76</v>
      </c>
      <c r="G4" s="5" t="s">
        <v>76</v>
      </c>
      <c r="H4" s="5" t="s">
        <v>76</v>
      </c>
      <c r="I4" s="5" t="s">
        <v>76</v>
      </c>
      <c r="J4" s="5"/>
      <c r="K4" s="5"/>
      <c r="L4" s="5"/>
    </row>
    <row r="5" spans="1:12" x14ac:dyDescent="0.25">
      <c r="A5" s="6" t="s">
        <v>9</v>
      </c>
      <c r="B5" s="6">
        <f>SUMIF(C5:L5,A$11,C$3:Z$3)</f>
        <v>13</v>
      </c>
      <c r="C5" s="5" t="s">
        <v>76</v>
      </c>
      <c r="D5" s="5" t="s">
        <v>76</v>
      </c>
      <c r="E5" s="5" t="s">
        <v>76</v>
      </c>
      <c r="F5" s="5" t="s">
        <v>76</v>
      </c>
      <c r="G5" s="5" t="s">
        <v>76</v>
      </c>
      <c r="H5" s="5" t="s">
        <v>76</v>
      </c>
      <c r="I5" s="5" t="s">
        <v>76</v>
      </c>
      <c r="J5" s="5"/>
      <c r="K5" s="5"/>
      <c r="L5" s="5"/>
    </row>
    <row r="6" spans="1:12" x14ac:dyDescent="0.25">
      <c r="A6" s="6" t="s">
        <v>10</v>
      </c>
      <c r="B6" s="6">
        <f>SUMIF(C6:L6,A$11,C$3:Z$3)</f>
        <v>13</v>
      </c>
      <c r="C6" s="5" t="s">
        <v>76</v>
      </c>
      <c r="D6" s="5" t="s">
        <v>76</v>
      </c>
      <c r="E6" s="5" t="s">
        <v>76</v>
      </c>
      <c r="F6" s="5" t="s">
        <v>76</v>
      </c>
      <c r="G6" s="5" t="s">
        <v>76</v>
      </c>
      <c r="H6" s="5" t="s">
        <v>76</v>
      </c>
      <c r="I6" s="5" t="s">
        <v>76</v>
      </c>
      <c r="J6" s="5"/>
      <c r="K6" s="5"/>
      <c r="L6" s="5"/>
    </row>
    <row r="7" spans="1:12" x14ac:dyDescent="0.25">
      <c r="A7" s="6" t="s">
        <v>11</v>
      </c>
      <c r="B7" s="6">
        <f>SUMIF(C7:L7,A$11,C$3:Z$3)</f>
        <v>13</v>
      </c>
      <c r="C7" s="5" t="s">
        <v>76</v>
      </c>
      <c r="D7" s="5" t="s">
        <v>76</v>
      </c>
      <c r="E7" s="5" t="s">
        <v>76</v>
      </c>
      <c r="F7" s="5" t="s">
        <v>76</v>
      </c>
      <c r="G7" s="5" t="s">
        <v>76</v>
      </c>
      <c r="H7" s="5" t="s">
        <v>76</v>
      </c>
      <c r="I7" s="5" t="s">
        <v>76</v>
      </c>
      <c r="J7" s="5"/>
      <c r="K7" s="5"/>
      <c r="L7" s="5"/>
    </row>
    <row r="8" spans="1:12" x14ac:dyDescent="0.25">
      <c r="A8" s="6" t="s">
        <v>12</v>
      </c>
      <c r="B8" s="6">
        <f>SUMIF(C8:L8,A$11,C$3:Z$3)</f>
        <v>13</v>
      </c>
      <c r="C8" s="5" t="s">
        <v>76</v>
      </c>
      <c r="D8" s="5" t="s">
        <v>76</v>
      </c>
      <c r="E8" s="5" t="s">
        <v>76</v>
      </c>
      <c r="F8" s="5" t="s">
        <v>76</v>
      </c>
      <c r="G8" s="5" t="s">
        <v>76</v>
      </c>
      <c r="H8" s="5" t="s">
        <v>76</v>
      </c>
      <c r="I8" s="5" t="s">
        <v>76</v>
      </c>
      <c r="J8" s="5"/>
      <c r="K8" s="5"/>
      <c r="L8" s="5"/>
    </row>
    <row r="9" spans="1:12" x14ac:dyDescent="0.25">
      <c r="A9" s="6" t="s">
        <v>0</v>
      </c>
      <c r="B9" s="8">
        <f>SUM(B4:B8)</f>
        <v>65</v>
      </c>
      <c r="C9" s="8">
        <f t="shared" ref="C9:L9" si="0">COUNTIF(C4:C8,"*ü*") * C3</f>
        <v>5</v>
      </c>
      <c r="D9" s="8">
        <f t="shared" si="0"/>
        <v>5</v>
      </c>
      <c r="E9" s="8">
        <f t="shared" si="0"/>
        <v>10</v>
      </c>
      <c r="F9" s="8">
        <f t="shared" si="0"/>
        <v>10</v>
      </c>
      <c r="G9" s="8">
        <f t="shared" si="0"/>
        <v>15</v>
      </c>
      <c r="H9" s="8">
        <f t="shared" si="0"/>
        <v>10</v>
      </c>
      <c r="I9" s="8">
        <f t="shared" si="0"/>
        <v>10</v>
      </c>
      <c r="J9" s="8">
        <f t="shared" si="0"/>
        <v>0</v>
      </c>
      <c r="K9" s="8">
        <f t="shared" si="0"/>
        <v>0</v>
      </c>
      <c r="L9" s="8">
        <f t="shared" si="0"/>
        <v>0</v>
      </c>
    </row>
    <row r="10" spans="1:12" x14ac:dyDescent="0.25">
      <c r="A10" s="3"/>
    </row>
    <row r="11" spans="1:12" x14ac:dyDescent="0.25">
      <c r="A11" s="5" t="s">
        <v>76</v>
      </c>
    </row>
    <row r="12" spans="1:12" x14ac:dyDescent="0.25">
      <c r="A12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5"/>
  <sheetViews>
    <sheetView workbookViewId="0">
      <selection activeCell="D25" sqref="D25"/>
    </sheetView>
  </sheetViews>
  <sheetFormatPr defaultRowHeight="15" x14ac:dyDescent="0.25"/>
  <cols>
    <col min="1" max="1" width="15" customWidth="1"/>
    <col min="2" max="2" width="29.7109375" customWidth="1"/>
    <col min="3" max="3" width="14.5703125" customWidth="1"/>
    <col min="4" max="4" width="10.5703125" customWidth="1"/>
    <col min="5" max="19" width="3.7109375" customWidth="1"/>
  </cols>
  <sheetData>
    <row r="1" spans="1:19" x14ac:dyDescent="0.25">
      <c r="A1" s="31"/>
      <c r="B1" s="32" t="s">
        <v>77</v>
      </c>
      <c r="C1" s="32" t="s">
        <v>78</v>
      </c>
      <c r="D1" s="33" t="s">
        <v>79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5">
      <c r="A2" s="34" t="s">
        <v>8</v>
      </c>
      <c r="B2" s="35" t="s">
        <v>80</v>
      </c>
      <c r="C2" s="36">
        <v>2</v>
      </c>
      <c r="D2" s="37">
        <v>2</v>
      </c>
      <c r="E2" s="4"/>
      <c r="F2" s="4"/>
    </row>
    <row r="3" spans="1:19" x14ac:dyDescent="0.25">
      <c r="A3" s="46"/>
      <c r="B3" s="35" t="s">
        <v>81</v>
      </c>
      <c r="C3" s="36">
        <v>5</v>
      </c>
      <c r="D3" s="37">
        <v>6</v>
      </c>
      <c r="K3" s="4"/>
      <c r="L3" s="4"/>
      <c r="M3" s="4"/>
      <c r="N3" s="4"/>
      <c r="O3" s="4"/>
    </row>
    <row r="4" spans="1:19" x14ac:dyDescent="0.25">
      <c r="A4" s="38"/>
      <c r="B4" s="35" t="s">
        <v>82</v>
      </c>
      <c r="C4" s="36">
        <v>4</v>
      </c>
      <c r="D4" s="37">
        <v>5</v>
      </c>
      <c r="G4" s="4"/>
      <c r="H4" s="4"/>
      <c r="I4" s="4"/>
      <c r="J4" s="52"/>
    </row>
    <row r="5" spans="1:19" x14ac:dyDescent="0.25">
      <c r="A5" s="38"/>
      <c r="B5" s="35" t="s">
        <v>83</v>
      </c>
      <c r="C5" s="35">
        <f>SUM(C2:C4)</f>
        <v>11</v>
      </c>
      <c r="D5" s="39">
        <f>SUM(D2:D4)</f>
        <v>13</v>
      </c>
    </row>
    <row r="6" spans="1:19" x14ac:dyDescent="0.25">
      <c r="A6" s="34" t="s">
        <v>9</v>
      </c>
      <c r="B6" s="35" t="s">
        <v>80</v>
      </c>
      <c r="C6" s="36">
        <v>2</v>
      </c>
      <c r="D6" s="37">
        <v>3</v>
      </c>
      <c r="E6" s="4"/>
      <c r="F6" s="4"/>
    </row>
    <row r="7" spans="1:19" x14ac:dyDescent="0.25">
      <c r="A7" s="46"/>
      <c r="B7" s="35" t="s">
        <v>81</v>
      </c>
      <c r="C7" s="36">
        <v>5</v>
      </c>
      <c r="D7" s="37">
        <v>2</v>
      </c>
      <c r="K7" s="4"/>
      <c r="L7" s="4"/>
      <c r="M7" s="4"/>
      <c r="N7" s="4"/>
      <c r="O7" s="4"/>
    </row>
    <row r="8" spans="1:19" x14ac:dyDescent="0.25">
      <c r="A8" s="38"/>
      <c r="B8" s="35" t="s">
        <v>84</v>
      </c>
      <c r="C8" s="36">
        <v>4</v>
      </c>
      <c r="D8" s="37">
        <v>5</v>
      </c>
      <c r="G8" s="4"/>
      <c r="H8" s="4"/>
      <c r="I8" s="4"/>
      <c r="J8" s="47"/>
    </row>
    <row r="9" spans="1:19" x14ac:dyDescent="0.25">
      <c r="A9" s="38"/>
      <c r="B9" s="35" t="s">
        <v>83</v>
      </c>
      <c r="C9" s="35">
        <f>SUM(C6:C8)</f>
        <v>11</v>
      </c>
      <c r="D9" s="39">
        <f>SUM(D6:D8)</f>
        <v>10</v>
      </c>
    </row>
    <row r="10" spans="1:19" x14ac:dyDescent="0.25">
      <c r="A10" s="34" t="s">
        <v>10</v>
      </c>
      <c r="B10" s="35" t="s">
        <v>80</v>
      </c>
      <c r="C10" s="36">
        <v>1</v>
      </c>
      <c r="D10" s="37">
        <v>1</v>
      </c>
      <c r="E10" s="4"/>
    </row>
    <row r="11" spans="1:19" x14ac:dyDescent="0.25">
      <c r="A11" s="46"/>
      <c r="B11" s="35" t="s">
        <v>81</v>
      </c>
      <c r="C11" s="36">
        <v>5</v>
      </c>
      <c r="D11" s="37">
        <v>8</v>
      </c>
      <c r="F11" s="4"/>
      <c r="G11" s="4"/>
      <c r="H11" s="4"/>
      <c r="I11" s="4"/>
      <c r="J11" s="4"/>
    </row>
    <row r="12" spans="1:19" x14ac:dyDescent="0.25">
      <c r="A12" s="38"/>
      <c r="B12" s="40" t="s">
        <v>85</v>
      </c>
      <c r="C12" s="36">
        <v>2</v>
      </c>
      <c r="D12" s="37">
        <v>2</v>
      </c>
      <c r="K12" s="47" t="s">
        <v>86</v>
      </c>
      <c r="L12" s="4"/>
    </row>
    <row r="13" spans="1:19" x14ac:dyDescent="0.25">
      <c r="A13" s="38"/>
      <c r="B13" s="40" t="s">
        <v>87</v>
      </c>
      <c r="C13" s="36">
        <v>1</v>
      </c>
      <c r="D13" s="37">
        <v>1</v>
      </c>
      <c r="M13" s="47" t="s">
        <v>88</v>
      </c>
    </row>
    <row r="14" spans="1:19" x14ac:dyDescent="0.25">
      <c r="A14" s="38"/>
      <c r="B14" s="40" t="s">
        <v>89</v>
      </c>
      <c r="C14" s="36">
        <v>2</v>
      </c>
      <c r="D14" s="37">
        <v>3</v>
      </c>
      <c r="N14" s="47" t="s">
        <v>90</v>
      </c>
      <c r="O14" s="4"/>
    </row>
    <row r="15" spans="1:19" x14ac:dyDescent="0.25">
      <c r="A15" s="38"/>
      <c r="B15" s="41" t="s">
        <v>83</v>
      </c>
      <c r="C15" s="35">
        <f>SUM(C10:C14)</f>
        <v>11</v>
      </c>
      <c r="D15" s="39">
        <f>SUM(D10:D14)</f>
        <v>15</v>
      </c>
    </row>
    <row r="16" spans="1:19" x14ac:dyDescent="0.25">
      <c r="A16" s="34" t="s">
        <v>11</v>
      </c>
      <c r="B16" s="35" t="s">
        <v>80</v>
      </c>
      <c r="C16" s="36">
        <v>2</v>
      </c>
      <c r="D16" s="37">
        <v>2</v>
      </c>
      <c r="E16" s="4"/>
      <c r="F16" s="4"/>
    </row>
    <row r="17" spans="1:15" x14ac:dyDescent="0.25">
      <c r="A17" s="46"/>
      <c r="B17" s="35" t="s">
        <v>81</v>
      </c>
      <c r="C17" s="36">
        <v>5</v>
      </c>
      <c r="D17" s="37">
        <v>4</v>
      </c>
      <c r="K17" s="4"/>
      <c r="L17" s="4"/>
      <c r="M17" s="4"/>
      <c r="N17" s="4"/>
      <c r="O17" s="4"/>
    </row>
    <row r="18" spans="1:15" x14ac:dyDescent="0.25">
      <c r="A18" s="38"/>
      <c r="B18" s="35" t="s">
        <v>91</v>
      </c>
      <c r="C18" s="36">
        <v>4</v>
      </c>
      <c r="D18" s="37">
        <v>5</v>
      </c>
      <c r="G18" s="4"/>
      <c r="H18" s="4"/>
      <c r="I18" s="4"/>
      <c r="J18" s="47"/>
    </row>
    <row r="19" spans="1:15" x14ac:dyDescent="0.25">
      <c r="A19" s="38"/>
      <c r="B19" s="41" t="s">
        <v>83</v>
      </c>
      <c r="C19" s="35">
        <f>SUM(C16:C18)</f>
        <v>11</v>
      </c>
      <c r="D19" s="39">
        <f>SUM(D16:D18)</f>
        <v>11</v>
      </c>
    </row>
    <row r="20" spans="1:15" x14ac:dyDescent="0.25">
      <c r="A20" s="34" t="s">
        <v>12</v>
      </c>
      <c r="B20" s="35" t="s">
        <v>80</v>
      </c>
      <c r="C20" s="36">
        <v>2</v>
      </c>
      <c r="D20" s="37">
        <v>2</v>
      </c>
      <c r="E20" s="4"/>
      <c r="F20" s="4"/>
    </row>
    <row r="21" spans="1:15" x14ac:dyDescent="0.25">
      <c r="A21" s="46"/>
      <c r="B21" s="35" t="s">
        <v>81</v>
      </c>
      <c r="C21" s="36">
        <v>5</v>
      </c>
      <c r="D21" s="37">
        <v>4</v>
      </c>
      <c r="K21" s="4"/>
      <c r="L21" s="4"/>
      <c r="M21" s="4"/>
      <c r="N21" s="4"/>
      <c r="O21" s="4"/>
    </row>
    <row r="22" spans="1:15" x14ac:dyDescent="0.25">
      <c r="A22" s="38"/>
      <c r="B22" s="35" t="s">
        <v>92</v>
      </c>
      <c r="C22" s="36">
        <v>4</v>
      </c>
      <c r="D22" s="37">
        <v>3</v>
      </c>
      <c r="G22" s="4"/>
      <c r="H22" s="4"/>
      <c r="I22" s="4"/>
      <c r="J22" s="47"/>
    </row>
    <row r="23" spans="1:15" x14ac:dyDescent="0.25">
      <c r="A23" s="38"/>
      <c r="B23" s="41" t="s">
        <v>83</v>
      </c>
      <c r="C23" s="35">
        <f>SUM(C20:C22)</f>
        <v>11</v>
      </c>
      <c r="D23" s="39">
        <f>SUM(D20:D22)</f>
        <v>9</v>
      </c>
    </row>
    <row r="24" spans="1:15" ht="15.75" thickBot="1" x14ac:dyDescent="0.3">
      <c r="A24" s="42"/>
      <c r="B24" s="43" t="s">
        <v>0</v>
      </c>
      <c r="C24" s="44">
        <f>SUM(C5,C9,C15,C19,C23)</f>
        <v>55</v>
      </c>
      <c r="D24" s="45">
        <f>SUM(D5,D9,D15,D19,D23)</f>
        <v>58</v>
      </c>
    </row>
    <row r="25" spans="1:15" x14ac:dyDescent="0.25">
      <c r="B25" s="30" t="s">
        <v>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D6" sqref="D6"/>
    </sheetView>
  </sheetViews>
  <sheetFormatPr defaultRowHeight="15" x14ac:dyDescent="0.25"/>
  <cols>
    <col min="1" max="1" width="33.7109375" customWidth="1"/>
  </cols>
  <sheetData>
    <row r="1" spans="1:6" x14ac:dyDescent="0.25">
      <c r="A1" s="6"/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</row>
    <row r="2" spans="1:6" x14ac:dyDescent="0.25">
      <c r="A2" s="6" t="s">
        <v>94</v>
      </c>
      <c r="B2">
        <v>10</v>
      </c>
      <c r="C2">
        <v>6</v>
      </c>
      <c r="D2">
        <v>27</v>
      </c>
      <c r="E2">
        <v>9</v>
      </c>
      <c r="F2">
        <v>11</v>
      </c>
    </row>
    <row r="3" spans="1:6" x14ac:dyDescent="0.25">
      <c r="A3" s="6" t="s">
        <v>95</v>
      </c>
      <c r="B3">
        <v>2</v>
      </c>
      <c r="C3">
        <v>3</v>
      </c>
      <c r="D3">
        <v>1</v>
      </c>
      <c r="E3">
        <v>6</v>
      </c>
      <c r="F3">
        <v>5</v>
      </c>
    </row>
    <row r="4" spans="1:6" x14ac:dyDescent="0.25">
      <c r="A4" s="6" t="s">
        <v>96</v>
      </c>
      <c r="B4">
        <v>1</v>
      </c>
      <c r="C4">
        <v>7</v>
      </c>
      <c r="D4">
        <v>2</v>
      </c>
      <c r="E4">
        <v>1</v>
      </c>
      <c r="F4">
        <v>1</v>
      </c>
    </row>
    <row r="5" spans="1:6" x14ac:dyDescent="0.25">
      <c r="A5" s="6" t="s">
        <v>97</v>
      </c>
      <c r="B5">
        <v>4</v>
      </c>
      <c r="C5">
        <v>6</v>
      </c>
      <c r="D5">
        <v>3</v>
      </c>
      <c r="E5">
        <v>7</v>
      </c>
      <c r="F5">
        <v>4</v>
      </c>
    </row>
    <row r="6" spans="1:6" x14ac:dyDescent="0.25">
      <c r="A6" s="6" t="s">
        <v>98</v>
      </c>
    </row>
    <row r="7" spans="1:6" x14ac:dyDescent="0.25">
      <c r="A7" s="6" t="s">
        <v>99</v>
      </c>
    </row>
    <row r="8" spans="1:6" x14ac:dyDescent="0.25">
      <c r="A8" s="6"/>
    </row>
    <row r="9" spans="1:6" x14ac:dyDescent="0.25">
      <c r="A9" s="6" t="s">
        <v>0</v>
      </c>
      <c r="B9" s="6">
        <f>SUM(B2:B8)</f>
        <v>17</v>
      </c>
      <c r="C9" s="6">
        <f t="shared" ref="C9:F9" si="0">SUM(C2:C8)</f>
        <v>22</v>
      </c>
      <c r="D9" s="6">
        <f t="shared" si="0"/>
        <v>33</v>
      </c>
      <c r="E9" s="6">
        <f t="shared" si="0"/>
        <v>23</v>
      </c>
      <c r="F9" s="6">
        <f t="shared" si="0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 Summary</vt:lpstr>
      <vt:lpstr>Gantt</vt:lpstr>
      <vt:lpstr>Meetings</vt:lpstr>
      <vt:lpstr>SA</vt:lpstr>
      <vt:lpstr>Overhead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cp:keywords/>
  <dc:description/>
  <cp:lastModifiedBy>Nathan Vassell</cp:lastModifiedBy>
  <cp:revision/>
  <dcterms:created xsi:type="dcterms:W3CDTF">2018-11-06T05:29:55Z</dcterms:created>
  <dcterms:modified xsi:type="dcterms:W3CDTF">2021-04-15T16:01:14Z</dcterms:modified>
  <cp:category/>
  <cp:contentStatus/>
</cp:coreProperties>
</file>