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/>
  <mc:AlternateContent xmlns:mc="http://schemas.openxmlformats.org/markup-compatibility/2006">
    <mc:Choice Requires="x15">
      <x15ac:absPath xmlns:x15ac="http://schemas.microsoft.com/office/spreadsheetml/2010/11/ac" url="https://d.docs.live.net/e89d6389ab40dd84/Documents/ADP/Chapter/Treasurer/"/>
    </mc:Choice>
  </mc:AlternateContent>
  <xr:revisionPtr revIDLastSave="0" documentId="8_{13AD61F7-7751-854A-B33D-D568D6F9B86C}" xr6:coauthVersionLast="47" xr6:coauthVersionMax="47" xr10:uidLastSave="{00000000-0000-0000-0000-000000000000}"/>
  <bookViews>
    <workbookView xWindow="38280" yWindow="-120" windowWidth="38640" windowHeight="21240" activeTab="4" xr2:uid="{00000000-000D-0000-FFFF-FFFF00000000}"/>
  </bookViews>
  <sheets>
    <sheet name="Budget" sheetId="1" r:id="rId1"/>
    <sheet name="Active Members" sheetId="9" r:id="rId2"/>
    <sheet name="Social" sheetId="12" r:id="rId3"/>
    <sheet name="Rush" sheetId="3" r:id="rId4"/>
    <sheet name="Accounts Payable" sheetId="7" r:id="rId5"/>
    <sheet name="Accounts Receivable" sheetId="8" r:id="rId6"/>
  </sheets>
  <definedNames>
    <definedName name="_xlnm._FilterDatabase" localSheetId="1" hidden="1">'Active Members'!$A$1:$C$19</definedName>
    <definedName name="_xlnm._FilterDatabase" localSheetId="3" hidden="1">Rush!$A$1:$C$13</definedName>
    <definedName name="_xlnm._FilterDatabase" localSheetId="2" hidden="1">Social!$A$1:$C$14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C1" i="12"/>
  <c r="C1" i="3"/>
  <c r="C13" i="12"/>
  <c r="I4" i="1"/>
  <c r="E20" i="9"/>
  <c r="F1" i="7"/>
  <c r="B5" i="8"/>
  <c r="B4" i="8"/>
  <c r="B3" i="8"/>
  <c r="E1" i="8"/>
  <c r="D3" i="1"/>
  <c r="D5" i="1"/>
  <c r="D6" i="1"/>
  <c r="D7" i="1"/>
  <c r="D2" i="1"/>
  <c r="C12" i="3"/>
  <c r="D3" i="3"/>
  <c r="B8" i="1"/>
  <c r="B15" i="1"/>
  <c r="C14" i="12"/>
  <c r="C13" i="3"/>
  <c r="I6" i="1"/>
  <c r="E2" i="1"/>
  <c r="E7" i="1"/>
  <c r="E6" i="1"/>
  <c r="E5" i="1"/>
  <c r="E4" i="1"/>
  <c r="E3" i="1"/>
  <c r="C4" i="1"/>
  <c r="D4" i="1"/>
  <c r="D8" i="1"/>
</calcChain>
</file>

<file path=xl/sharedStrings.xml><?xml version="1.0" encoding="utf-8"?>
<sst xmlns="http://schemas.openxmlformats.org/spreadsheetml/2006/main" count="161" uniqueCount="96">
  <si>
    <t>Amount</t>
  </si>
  <si>
    <t>Amount Spent</t>
  </si>
  <si>
    <t>Amount Left</t>
  </si>
  <si>
    <t>Total</t>
  </si>
  <si>
    <t>Member</t>
  </si>
  <si>
    <t>Stefan</t>
  </si>
  <si>
    <t>Lucas</t>
  </si>
  <si>
    <t>Luke</t>
  </si>
  <si>
    <t>Joseph</t>
  </si>
  <si>
    <t>Amount Owed</t>
  </si>
  <si>
    <t>What reason</t>
  </si>
  <si>
    <t>First</t>
  </si>
  <si>
    <t>Last</t>
  </si>
  <si>
    <t>Allman</t>
  </si>
  <si>
    <t>Angel</t>
  </si>
  <si>
    <t>Benjamin</t>
  </si>
  <si>
    <t>Baharlias</t>
  </si>
  <si>
    <t>Dhruv</t>
  </si>
  <si>
    <t>Bellani</t>
  </si>
  <si>
    <t>Connor</t>
  </si>
  <si>
    <t>Brown</t>
  </si>
  <si>
    <t>Christopher</t>
  </si>
  <si>
    <t>Coleman</t>
  </si>
  <si>
    <t>Amitai</t>
  </si>
  <si>
    <t>Debiche</t>
  </si>
  <si>
    <t>Michael</t>
  </si>
  <si>
    <t>Donovan</t>
  </si>
  <si>
    <t>Matthew</t>
  </si>
  <si>
    <t>Grant</t>
  </si>
  <si>
    <t>Isaac</t>
  </si>
  <si>
    <t>Hemmersbach</t>
  </si>
  <si>
    <t>Liam</t>
  </si>
  <si>
    <t>Jones</t>
  </si>
  <si>
    <t>Lane</t>
  </si>
  <si>
    <t>Lee</t>
  </si>
  <si>
    <t>Ayodeji</t>
  </si>
  <si>
    <t>Okuleye</t>
  </si>
  <si>
    <t>Sears</t>
  </si>
  <si>
    <t>Selberg</t>
  </si>
  <si>
    <t>Ian</t>
  </si>
  <si>
    <t>Virtue</t>
  </si>
  <si>
    <t>Zhou</t>
  </si>
  <si>
    <t>Dues (to Chapter):</t>
  </si>
  <si>
    <t>Alonso-Cuevas</t>
  </si>
  <si>
    <t>Website</t>
  </si>
  <si>
    <t>Paying Members</t>
  </si>
  <si>
    <t>Active Members</t>
  </si>
  <si>
    <t>Incoming</t>
  </si>
  <si>
    <t>Incoming per Member</t>
  </si>
  <si>
    <t>Rush</t>
  </si>
  <si>
    <t>Social</t>
  </si>
  <si>
    <t>Pledge</t>
  </si>
  <si>
    <t>Savings</t>
  </si>
  <si>
    <t>Current</t>
  </si>
  <si>
    <t>Matt</t>
  </si>
  <si>
    <t>Late</t>
  </si>
  <si>
    <t>Charge Off</t>
  </si>
  <si>
    <t>Huan (Isaac)</t>
  </si>
  <si>
    <t>Paid</t>
  </si>
  <si>
    <t>First Party</t>
  </si>
  <si>
    <t>Second Party</t>
  </si>
  <si>
    <t>Total Remaining Budget</t>
  </si>
  <si>
    <t>No Charge</t>
  </si>
  <si>
    <t>T-Shirt</t>
  </si>
  <si>
    <t>Wing Night</t>
  </si>
  <si>
    <t>Taggarts</t>
  </si>
  <si>
    <t>Third Party</t>
  </si>
  <si>
    <t>Pizza Night</t>
  </si>
  <si>
    <t>Wing Night 2</t>
  </si>
  <si>
    <t>Chris</t>
  </si>
  <si>
    <t>Mike</t>
  </si>
  <si>
    <t>S&amp;L Ian and Ben</t>
  </si>
  <si>
    <t>S&amp;L Connor</t>
  </si>
  <si>
    <t>S&amp;L Chris</t>
  </si>
  <si>
    <t>Total Spent</t>
  </si>
  <si>
    <t>Dues</t>
  </si>
  <si>
    <t>S&amp;L and Wing Night</t>
  </si>
  <si>
    <t>Total A/P</t>
  </si>
  <si>
    <t>Total A/R</t>
  </si>
  <si>
    <t>% of Total Budget</t>
  </si>
  <si>
    <t>Shirt</t>
  </si>
  <si>
    <t>Status/Owed</t>
  </si>
  <si>
    <t>Social Budget Starting Balance</t>
  </si>
  <si>
    <t>Event</t>
  </si>
  <si>
    <t>Allocation</t>
  </si>
  <si>
    <t>OmegaFi Fee</t>
  </si>
  <si>
    <t>Fee Per Member</t>
  </si>
  <si>
    <t>Dues (to IFC - Estimate):</t>
  </si>
  <si>
    <t>IFC Dues (Actual)</t>
  </si>
  <si>
    <t>Unallocated</t>
  </si>
  <si>
    <t>Rush Budget Starting Balance</t>
  </si>
  <si>
    <t>Fee Structure</t>
  </si>
  <si>
    <t>(No Longer Active)</t>
  </si>
  <si>
    <t>First Bonding Night</t>
  </si>
  <si>
    <t>Second Bonding Night</t>
  </si>
  <si>
    <t>Bonding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</si>
</sst>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0" fillId="0" borderId="1" xfId="0" applyBorder="1"/>
    <xf numFmtId="44" fontId="0" fillId="0" borderId="1" xfId="1" applyFont="1" applyBorder="1"/>
    <xf numFmtId="0" fontId="1" fillId="0" borderId="1" xfId="0" applyFont="1" applyBorder="1"/>
    <xf numFmtId="0" fontId="4" fillId="0" borderId="2" xfId="0" applyFont="1" applyBorder="1"/>
    <xf numFmtId="44" fontId="1" fillId="0" borderId="1" xfId="1" applyFont="1" applyBorder="1"/>
    <xf numFmtId="0" fontId="4" fillId="0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44" fontId="1" fillId="0" borderId="0" xfId="1" applyFont="1" applyAlignment="1"/>
    <xf numFmtId="164" fontId="1" fillId="0" borderId="0" xfId="0" applyNumberFormat="1" applyFont="1" applyAlignment="1"/>
    <xf numFmtId="44" fontId="1" fillId="0" borderId="0" xfId="0" applyNumberFormat="1" applyFont="1" applyAlignment="1"/>
    <xf numFmtId="0" fontId="4" fillId="0" borderId="2" xfId="0" applyFont="1" applyBorder="1" applyAlignment="1"/>
    <xf numFmtId="0" fontId="4" fillId="0" borderId="0" xfId="0" applyFont="1" applyAlignment="1"/>
    <xf numFmtId="44" fontId="1" fillId="0" borderId="0" xfId="0" applyNumberFormat="1" applyFont="1"/>
    <xf numFmtId="0" fontId="1" fillId="0" borderId="0" xfId="0" applyFont="1" applyAlignment="1">
      <alignment horizontal="left" vertical="top" indent="1"/>
    </xf>
    <xf numFmtId="0" fontId="4" fillId="0" borderId="1" xfId="0" applyFont="1" applyBorder="1" applyAlignment="1"/>
    <xf numFmtId="9" fontId="1" fillId="0" borderId="0" xfId="2" applyFont="1"/>
    <xf numFmtId="44" fontId="1" fillId="0" borderId="0" xfId="1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4" fillId="0" borderId="2" xfId="1" applyFont="1" applyBorder="1"/>
    <xf numFmtId="44" fontId="4" fillId="0" borderId="1" xfId="1" applyFont="1" applyBorder="1"/>
  </cellXfs>
  <cellStyles count="3">
    <cellStyle name="Currency" xfId="1" builtinId="4"/>
    <cellStyle name="Normal" xfId="0" builtinId="0" customBuiltin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Budget!$B$1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7065-4DF9-BB42-276C9CF2B4E1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7065-4DF9-BB42-276C9CF2B4E1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7065-4DF9-BB42-276C9CF2B4E1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7065-4DF9-BB42-276C9CF2B4E1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7065-4DF9-BB42-276C9CF2B4E1}"/>
              </c:ext>
            </c:extLst>
          </c:dPt>
          <c:dPt>
            <c:idx val="5"/>
            <c:bubble3D val="0"/>
            <c:spPr>
              <a:solidFill>
                <a:srgbClr val="70AD47"/>
              </a:solidFill>
            </c:spPr>
            <c:extLst>
              <c:ext xmlns:c16="http://schemas.microsoft.com/office/drawing/2014/chart" uri="{C3380CC4-5D6E-409C-BE32-E72D297353CC}">
                <c16:uniqueId val="{0000000B-7065-4DF9-BB42-276C9CF2B4E1}"/>
              </c:ext>
            </c:extLst>
          </c:dPt>
          <c:dPt>
            <c:idx val="6"/>
            <c:bubble3D val="0"/>
            <c:spPr>
              <a:solidFill>
                <a:srgbClr val="7C9CD6"/>
              </a:solidFill>
            </c:spPr>
            <c:extLst>
              <c:ext xmlns:c16="http://schemas.microsoft.com/office/drawing/2014/chart" uri="{C3380CC4-5D6E-409C-BE32-E72D297353CC}">
                <c16:uniqueId val="{0000000D-7065-4DF9-BB42-276C9CF2B4E1}"/>
              </c:ext>
            </c:extLst>
          </c:dPt>
          <c:dPt>
            <c:idx val="7"/>
            <c:bubble3D val="0"/>
            <c:spPr>
              <a:solidFill>
                <a:srgbClr val="F2A46F"/>
              </a:solidFill>
            </c:spPr>
            <c:extLst>
              <c:ext xmlns:c16="http://schemas.microsoft.com/office/drawing/2014/chart" uri="{C3380CC4-5D6E-409C-BE32-E72D297353CC}">
                <c16:uniqueId val="{0000000F-7065-4DF9-BB42-276C9CF2B4E1}"/>
              </c:ext>
            </c:extLst>
          </c:dPt>
          <c:dPt>
            <c:idx val="8"/>
            <c:bubble3D val="0"/>
            <c:spPr>
              <a:solidFill>
                <a:srgbClr val="C0C0C0"/>
              </a:solidFill>
            </c:spPr>
            <c:extLst>
              <c:ext xmlns:c16="http://schemas.microsoft.com/office/drawing/2014/chart" uri="{C3380CC4-5D6E-409C-BE32-E72D297353CC}">
                <c16:uniqueId val="{00000011-7065-4DF9-BB42-276C9CF2B4E1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2-7065-4DF9-BB42-276C9CF2B4E1}"/>
              </c:ext>
            </c:extLst>
          </c:dPt>
          <c:cat>
            <c:strRef>
              <c:f>Budget!$A$2:$A$7</c:f>
              <c:strCache>
                <c:ptCount val="6"/>
                <c:pt idx="0">
                  <c:v>Website</c:v>
                </c:pt>
                <c:pt idx="1">
                  <c:v>IFC Dues (Actual)</c:v>
                </c:pt>
                <c:pt idx="2">
                  <c:v>Rush</c:v>
                </c:pt>
                <c:pt idx="3">
                  <c:v>Social</c:v>
                </c:pt>
                <c:pt idx="4">
                  <c:v>Pledge</c:v>
                </c:pt>
                <c:pt idx="5">
                  <c:v>Savings</c:v>
                </c:pt>
              </c:strCache>
            </c:strRef>
          </c:cat>
          <c:val>
            <c:numRef>
              <c:f>Budget!$B$2:$B$7</c:f>
              <c:numCache>
                <c:formatCode>_("$"* #,##0.00_);_("$"* \(#,##0.00\);_("$"* "-"??_);_(@_)</c:formatCode>
                <c:ptCount val="6"/>
                <c:pt idx="0">
                  <c:v>6</c:v>
                </c:pt>
                <c:pt idx="1">
                  <c:v>204</c:v>
                </c:pt>
                <c:pt idx="2">
                  <c:v>1400</c:v>
                </c:pt>
                <c:pt idx="3">
                  <c:v>600</c:v>
                </c:pt>
                <c:pt idx="4">
                  <c:v>400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065-4DF9-BB42-276C9CF2B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50800</xdr:colOff>
      <xdr:row>7</xdr:row>
      <xdr:rowOff>47625</xdr:rowOff>
    </xdr:from>
    <xdr:ext cx="3676650" cy="23622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4"/>
  <sheetViews>
    <sheetView workbookViewId="0">
      <selection activeCell="M23" sqref="M23"/>
    </sheetView>
  </sheetViews>
  <sheetFormatPr defaultColWidth="12.64453125" defaultRowHeight="15" customHeight="1" x14ac:dyDescent="0.2"/>
  <cols>
    <col min="1" max="1" width="16.140625" style="8" bestFit="1" customWidth="1"/>
    <col min="2" max="2" width="10.625" style="8" bestFit="1" customWidth="1"/>
    <col min="3" max="3" width="13.85546875" style="8" bestFit="1" customWidth="1"/>
    <col min="4" max="4" width="11.97265625" style="8" bestFit="1" customWidth="1"/>
    <col min="5" max="5" width="16.54296875" style="8" bestFit="1" customWidth="1"/>
    <col min="6" max="7" width="7.80078125" style="8" customWidth="1"/>
    <col min="8" max="8" width="22.59765625" style="8" bestFit="1" customWidth="1"/>
    <col min="9" max="9" width="9.01171875" style="8" bestFit="1" customWidth="1"/>
    <col min="10" max="10" width="7.80078125" style="8" customWidth="1"/>
    <col min="11" max="11" width="10.89453125" style="8" customWidth="1"/>
    <col min="12" max="12" width="7.80078125" style="8" customWidth="1"/>
    <col min="13" max="26" width="8.875" style="8" customWidth="1"/>
    <col min="27" max="16384" width="12.64453125" style="8"/>
  </cols>
  <sheetData>
    <row r="1" spans="1:11" ht="15.75" thickBot="1" x14ac:dyDescent="0.25">
      <c r="A1" s="16"/>
      <c r="B1" s="20" t="s">
        <v>0</v>
      </c>
      <c r="C1" s="20" t="s">
        <v>1</v>
      </c>
      <c r="D1" s="20" t="s">
        <v>2</v>
      </c>
      <c r="E1" s="20" t="s">
        <v>79</v>
      </c>
      <c r="F1" s="3"/>
      <c r="G1" s="3"/>
      <c r="H1" s="22" t="s">
        <v>91</v>
      </c>
      <c r="I1" s="3"/>
      <c r="J1" s="3"/>
      <c r="K1" s="3"/>
    </row>
    <row r="2" spans="1:11" x14ac:dyDescent="0.2">
      <c r="A2" s="21" t="s">
        <v>44</v>
      </c>
      <c r="B2" s="18">
        <v>6</v>
      </c>
      <c r="C2" s="18">
        <v>6</v>
      </c>
      <c r="D2" s="18">
        <f>B2-C2</f>
        <v>0</v>
      </c>
      <c r="E2" s="17">
        <f t="shared" ref="E2:E7" si="0">B2/$B$12</f>
        <v>2.1978021978021978E-3</v>
      </c>
      <c r="F2" s="3"/>
      <c r="G2" s="3"/>
      <c r="H2" s="8" t="s">
        <v>86</v>
      </c>
      <c r="I2" s="9">
        <v>240.91</v>
      </c>
      <c r="J2" s="3"/>
      <c r="K2" s="3"/>
    </row>
    <row r="3" spans="1:11" x14ac:dyDescent="0.2">
      <c r="A3" s="21" t="s">
        <v>88</v>
      </c>
      <c r="B3" s="5">
        <v>204</v>
      </c>
      <c r="C3" s="9">
        <v>204</v>
      </c>
      <c r="D3" s="18">
        <f t="shared" ref="D3:D7" si="1">B3-C3</f>
        <v>0</v>
      </c>
      <c r="E3" s="17">
        <f t="shared" si="0"/>
        <v>7.4725274725274723E-2</v>
      </c>
      <c r="F3" s="3"/>
      <c r="G3" s="3"/>
      <c r="H3" s="8" t="s">
        <v>85</v>
      </c>
      <c r="I3" s="9">
        <v>30.91</v>
      </c>
      <c r="J3" s="3"/>
      <c r="K3" s="3"/>
    </row>
    <row r="4" spans="1:11" x14ac:dyDescent="0.2">
      <c r="A4" s="21" t="s">
        <v>49</v>
      </c>
      <c r="B4" s="5">
        <v>1400</v>
      </c>
      <c r="C4" s="9">
        <f>Rush!C12</f>
        <v>1367</v>
      </c>
      <c r="D4" s="18">
        <f t="shared" si="1"/>
        <v>33</v>
      </c>
      <c r="E4" s="17">
        <f t="shared" si="0"/>
        <v>0.51282051282051277</v>
      </c>
      <c r="F4" s="3"/>
      <c r="G4" s="3"/>
      <c r="H4" s="8" t="s">
        <v>48</v>
      </c>
      <c r="I4" s="9">
        <f>I2-I3</f>
        <v>210</v>
      </c>
      <c r="J4" s="3"/>
      <c r="K4" s="3"/>
    </row>
    <row r="5" spans="1:11" x14ac:dyDescent="0.2">
      <c r="A5" s="21" t="s">
        <v>50</v>
      </c>
      <c r="B5" s="5">
        <v>600</v>
      </c>
      <c r="C5" s="9"/>
      <c r="D5" s="18">
        <f t="shared" si="1"/>
        <v>600</v>
      </c>
      <c r="E5" s="17">
        <f t="shared" si="0"/>
        <v>0.21978021978021978</v>
      </c>
      <c r="F5" s="3"/>
      <c r="G5" s="3"/>
      <c r="H5" s="8" t="s">
        <v>87</v>
      </c>
      <c r="I5" s="9">
        <v>10</v>
      </c>
      <c r="J5" s="3"/>
      <c r="K5" s="3"/>
    </row>
    <row r="6" spans="1:11" x14ac:dyDescent="0.2">
      <c r="A6" s="21" t="s">
        <v>51</v>
      </c>
      <c r="B6" s="5">
        <v>400</v>
      </c>
      <c r="C6" s="9"/>
      <c r="D6" s="18">
        <f t="shared" si="1"/>
        <v>400</v>
      </c>
      <c r="E6" s="17">
        <f t="shared" si="0"/>
        <v>0.14652014652014653</v>
      </c>
      <c r="F6" s="3"/>
      <c r="G6" s="3"/>
      <c r="H6" s="8" t="s">
        <v>42</v>
      </c>
      <c r="I6" s="9">
        <f>I4-I5</f>
        <v>200</v>
      </c>
      <c r="J6" s="3"/>
      <c r="K6" s="3"/>
    </row>
    <row r="7" spans="1:11" x14ac:dyDescent="0.2">
      <c r="A7" s="21" t="s">
        <v>52</v>
      </c>
      <c r="B7" s="5">
        <v>20</v>
      </c>
      <c r="C7" s="9"/>
      <c r="D7" s="18">
        <f t="shared" si="1"/>
        <v>20</v>
      </c>
      <c r="E7" s="17">
        <f t="shared" si="0"/>
        <v>7.326007326007326E-3</v>
      </c>
      <c r="F7" s="3"/>
      <c r="G7" s="3"/>
      <c r="H7" s="3"/>
      <c r="I7" s="3"/>
      <c r="J7" s="3"/>
      <c r="K7" s="3"/>
    </row>
    <row r="8" spans="1:11" x14ac:dyDescent="0.2">
      <c r="A8" s="21" t="s">
        <v>3</v>
      </c>
      <c r="B8" s="18">
        <f>SUM(B2:B7)</f>
        <v>2630</v>
      </c>
      <c r="C8" s="9"/>
      <c r="D8" s="18">
        <f>SUM(D2:D7)</f>
        <v>1053</v>
      </c>
      <c r="E8" s="14"/>
    </row>
    <row r="9" spans="1:11" ht="15" customHeight="1" x14ac:dyDescent="0.2">
      <c r="A9" s="7"/>
    </row>
    <row r="10" spans="1:11" ht="15" customHeight="1" x14ac:dyDescent="0.2">
      <c r="A10" s="7"/>
    </row>
    <row r="12" spans="1:11" ht="15" customHeight="1" x14ac:dyDescent="0.2">
      <c r="A12" s="8" t="s">
        <v>47</v>
      </c>
      <c r="B12" s="9">
        <f>I4*B13</f>
        <v>2730</v>
      </c>
    </row>
    <row r="13" spans="1:11" ht="15" customHeight="1" x14ac:dyDescent="0.2">
      <c r="A13" s="8" t="s">
        <v>45</v>
      </c>
      <c r="B13" s="8">
        <v>13</v>
      </c>
    </row>
    <row r="14" spans="1:11" ht="15" customHeight="1" x14ac:dyDescent="0.2">
      <c r="A14" s="8" t="s">
        <v>46</v>
      </c>
      <c r="B14" s="8">
        <v>17</v>
      </c>
    </row>
    <row r="15" spans="1:11" ht="15.75" customHeight="1" x14ac:dyDescent="0.2">
      <c r="A15" s="8" t="s">
        <v>89</v>
      </c>
      <c r="B15" s="11">
        <f>B12-B8</f>
        <v>100</v>
      </c>
    </row>
    <row r="16" spans="1:11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>
      <c r="B19" s="15"/>
    </row>
    <row r="20" spans="2:2" ht="15.75" customHeight="1" x14ac:dyDescent="0.2">
      <c r="B20" s="15"/>
    </row>
    <row r="21" spans="2:2" ht="15.75" customHeight="1" x14ac:dyDescent="0.2">
      <c r="B21" s="15"/>
    </row>
    <row r="22" spans="2:2" ht="15.75" customHeight="1" x14ac:dyDescent="0.2">
      <c r="B22" s="15"/>
    </row>
    <row r="23" spans="2:2" ht="15.75" customHeight="1" x14ac:dyDescent="0.2">
      <c r="B23" s="15"/>
    </row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B587-7FC4-4C4C-A348-A50F4C666279}">
  <dimension ref="A1:P32"/>
  <sheetViews>
    <sheetView workbookViewId="0">
      <selection activeCell="E3" sqref="E3"/>
    </sheetView>
  </sheetViews>
  <sheetFormatPr defaultColWidth="9.01171875" defaultRowHeight="15" x14ac:dyDescent="0.2"/>
  <cols>
    <col min="1" max="1" width="11.703125" style="8" bestFit="1" customWidth="1"/>
    <col min="2" max="2" width="14.2578125" style="8" bestFit="1" customWidth="1"/>
    <col min="3" max="3" width="10.35546875" style="8" bestFit="1" customWidth="1"/>
    <col min="4" max="4" width="10.0859375" style="8" bestFit="1" customWidth="1"/>
    <col min="5" max="5" width="17.75390625" style="8" bestFit="1" customWidth="1"/>
    <col min="6" max="11" width="9.01171875" style="8"/>
    <col min="12" max="12" width="23.5390625" style="8" customWidth="1"/>
    <col min="13" max="16384" width="9.01171875" style="8"/>
  </cols>
  <sheetData>
    <row r="1" spans="1:16" ht="15.75" thickBot="1" x14ac:dyDescent="0.25">
      <c r="A1" s="4" t="s">
        <v>11</v>
      </c>
      <c r="B1" s="4" t="s">
        <v>12</v>
      </c>
      <c r="C1" s="4" t="s">
        <v>75</v>
      </c>
      <c r="D1" s="4" t="s">
        <v>80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3" t="s">
        <v>5</v>
      </c>
      <c r="B2" s="3" t="s">
        <v>13</v>
      </c>
      <c r="C2" s="3" t="s">
        <v>53</v>
      </c>
      <c r="D2" s="8" t="s">
        <v>62</v>
      </c>
      <c r="E2" t="s">
        <v>92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 t="s">
        <v>14</v>
      </c>
      <c r="B3" s="3" t="s">
        <v>43</v>
      </c>
      <c r="C3" s="3" t="s">
        <v>53</v>
      </c>
      <c r="D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15</v>
      </c>
      <c r="B4" s="3" t="s">
        <v>16</v>
      </c>
      <c r="C4" s="3" t="s">
        <v>53</v>
      </c>
      <c r="D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 t="s">
        <v>17</v>
      </c>
      <c r="B5" s="3" t="s">
        <v>18</v>
      </c>
      <c r="C5" s="3" t="s">
        <v>53</v>
      </c>
      <c r="D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 t="s">
        <v>19</v>
      </c>
      <c r="B6" s="3" t="s">
        <v>20</v>
      </c>
      <c r="C6" s="3" t="s">
        <v>53</v>
      </c>
      <c r="D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 t="s">
        <v>21</v>
      </c>
      <c r="B7" s="3" t="s">
        <v>22</v>
      </c>
      <c r="C7" s="3" t="s">
        <v>53</v>
      </c>
      <c r="D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3" t="s">
        <v>23</v>
      </c>
      <c r="B8" s="3" t="s">
        <v>24</v>
      </c>
      <c r="C8" s="3" t="s">
        <v>53</v>
      </c>
      <c r="D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 t="s">
        <v>25</v>
      </c>
      <c r="B9" s="3" t="s">
        <v>26</v>
      </c>
      <c r="C9" s="3" t="s">
        <v>55</v>
      </c>
      <c r="D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 t="s">
        <v>27</v>
      </c>
      <c r="B10" s="3" t="s">
        <v>28</v>
      </c>
      <c r="C10" s="3" t="s">
        <v>53</v>
      </c>
      <c r="D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 t="s">
        <v>29</v>
      </c>
      <c r="B11" s="3" t="s">
        <v>30</v>
      </c>
      <c r="C11" s="3" t="s">
        <v>53</v>
      </c>
      <c r="D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 t="s">
        <v>31</v>
      </c>
      <c r="B12" s="3" t="s">
        <v>32</v>
      </c>
      <c r="C12" s="3" t="s">
        <v>53</v>
      </c>
      <c r="D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 t="s">
        <v>15</v>
      </c>
      <c r="B13" s="3" t="s">
        <v>33</v>
      </c>
      <c r="C13" s="3" t="s">
        <v>53</v>
      </c>
      <c r="D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3" t="s">
        <v>57</v>
      </c>
      <c r="B14" s="3" t="s">
        <v>34</v>
      </c>
      <c r="C14" s="3" t="s">
        <v>53</v>
      </c>
      <c r="D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 t="s">
        <v>35</v>
      </c>
      <c r="B15" s="3" t="s">
        <v>36</v>
      </c>
      <c r="C15" s="3" t="s">
        <v>56</v>
      </c>
      <c r="D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3" t="s">
        <v>6</v>
      </c>
      <c r="B16" s="3" t="s">
        <v>37</v>
      </c>
      <c r="C16" s="3" t="s">
        <v>53</v>
      </c>
      <c r="D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 t="s">
        <v>7</v>
      </c>
      <c r="B17" s="3" t="s">
        <v>38</v>
      </c>
      <c r="C17" s="3" t="s">
        <v>53</v>
      </c>
      <c r="D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3" t="s">
        <v>39</v>
      </c>
      <c r="B18" s="3" t="s">
        <v>40</v>
      </c>
      <c r="C18" s="3" t="s">
        <v>53</v>
      </c>
      <c r="D18" s="3" t="s">
        <v>53</v>
      </c>
      <c r="F18" s="3"/>
      <c r="G18" s="3"/>
    </row>
    <row r="19" spans="1:16" x14ac:dyDescent="0.2">
      <c r="A19" s="3" t="s">
        <v>8</v>
      </c>
      <c r="B19" s="3" t="s">
        <v>41</v>
      </c>
      <c r="C19" s="3" t="s">
        <v>53</v>
      </c>
      <c r="D19" s="3" t="s">
        <v>53</v>
      </c>
      <c r="F19" s="3"/>
      <c r="G19" s="3"/>
    </row>
    <row r="20" spans="1:16" x14ac:dyDescent="0.2">
      <c r="A20" s="3"/>
      <c r="B20" s="3"/>
      <c r="C20" s="3"/>
      <c r="D20" s="8">
        <v>17</v>
      </c>
      <c r="E20" s="8">
        <f>D20*21</f>
        <v>357</v>
      </c>
      <c r="F20" s="3"/>
      <c r="G20" s="3"/>
    </row>
    <row r="21" spans="1:16" x14ac:dyDescent="0.2">
      <c r="A21" s="3"/>
      <c r="B21" s="3"/>
      <c r="C21" s="3"/>
      <c r="D21" s="3"/>
      <c r="E21" s="3"/>
      <c r="F21" s="3"/>
      <c r="G21" s="3"/>
    </row>
    <row r="22" spans="1:16" x14ac:dyDescent="0.2">
      <c r="A22" s="3"/>
      <c r="B22" s="3"/>
      <c r="C22" s="3"/>
      <c r="D22" s="3"/>
      <c r="E22" s="3"/>
      <c r="F22" s="3"/>
      <c r="G22" s="3"/>
    </row>
    <row r="23" spans="1:16" x14ac:dyDescent="0.2">
      <c r="A23" s="3"/>
      <c r="B23" s="3"/>
      <c r="C23" s="3"/>
      <c r="D23" s="3"/>
      <c r="E23" s="3"/>
      <c r="F23" s="3"/>
      <c r="G23" s="3"/>
    </row>
    <row r="24" spans="1:16" x14ac:dyDescent="0.2">
      <c r="A24" s="3"/>
      <c r="B24" s="3"/>
      <c r="C24" s="3"/>
      <c r="D24" s="3"/>
      <c r="E24" s="3"/>
      <c r="F24" s="3"/>
      <c r="G24" s="3"/>
    </row>
    <row r="25" spans="1:16" x14ac:dyDescent="0.2">
      <c r="A25" s="3"/>
      <c r="B25" s="3"/>
      <c r="C25" s="3"/>
      <c r="D25" s="3"/>
      <c r="E25" s="3"/>
      <c r="F25" s="3"/>
      <c r="G25" s="3"/>
    </row>
    <row r="26" spans="1:16" x14ac:dyDescent="0.2">
      <c r="A26" s="3"/>
      <c r="B26" s="3"/>
      <c r="C26" s="3"/>
      <c r="E26" s="3"/>
      <c r="F26" s="3"/>
      <c r="G26" s="3"/>
    </row>
    <row r="27" spans="1:16" x14ac:dyDescent="0.2">
      <c r="A27" s="3"/>
      <c r="B27" s="3"/>
      <c r="C27" s="3"/>
      <c r="D27" s="3"/>
      <c r="E27" s="3"/>
      <c r="F27" s="3"/>
      <c r="G27" s="3"/>
    </row>
    <row r="28" spans="1:16" x14ac:dyDescent="0.2">
      <c r="A28" s="3"/>
      <c r="B28" s="3"/>
      <c r="C28" s="3"/>
      <c r="D28" s="3"/>
      <c r="E28" s="3"/>
      <c r="F28" s="3"/>
      <c r="G28" s="3"/>
    </row>
    <row r="29" spans="1:16" x14ac:dyDescent="0.2">
      <c r="A29" s="3"/>
      <c r="B29" s="3"/>
      <c r="C29" s="3"/>
      <c r="D29" s="3"/>
      <c r="E29" s="3"/>
      <c r="F29" s="3"/>
      <c r="G29" s="3"/>
    </row>
    <row r="30" spans="1:16" x14ac:dyDescent="0.2">
      <c r="A30" s="3"/>
      <c r="B30" s="3"/>
      <c r="C30" s="3"/>
      <c r="D30" s="3"/>
      <c r="E30" s="3"/>
      <c r="F30" s="3"/>
      <c r="G30" s="3"/>
    </row>
    <row r="31" spans="1:16" x14ac:dyDescent="0.2">
      <c r="A31" s="3"/>
      <c r="B31" s="3"/>
      <c r="C31" s="3"/>
      <c r="D31" s="3"/>
      <c r="E31" s="3"/>
      <c r="F31" s="3"/>
      <c r="G31" s="3"/>
    </row>
    <row r="32" spans="1:16" x14ac:dyDescent="0.2">
      <c r="A32" s="3"/>
      <c r="B32" s="3"/>
      <c r="C32" s="3"/>
      <c r="D32" s="3"/>
      <c r="E32" s="3"/>
      <c r="F32" s="3"/>
      <c r="G32" s="3"/>
    </row>
  </sheetData>
  <autoFilter ref="A1:C19" xr:uid="{B0D9B587-7FC4-4C4C-A348-A50F4C666279}">
    <sortState xmlns:xlrd2="http://schemas.microsoft.com/office/spreadsheetml/2017/richdata2" ref="A2:C20">
      <sortCondition ref="B1:B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0802-6942-4D55-A672-4753EE1577F4}">
  <sheetPr>
    <outlinePr summaryBelow="0" summaryRight="0"/>
  </sheetPr>
  <dimension ref="A1:E15"/>
  <sheetViews>
    <sheetView workbookViewId="0">
      <selection activeCell="D28" sqref="D28"/>
    </sheetView>
  </sheetViews>
  <sheetFormatPr defaultColWidth="12.64453125" defaultRowHeight="15" customHeight="1" x14ac:dyDescent="0.2"/>
  <cols>
    <col min="1" max="1" width="22.59765625" style="8" bestFit="1" customWidth="1"/>
    <col min="2" max="2" width="14.796875" style="8" bestFit="1" customWidth="1"/>
    <col min="3" max="3" width="9.01171875" style="8" bestFit="1" customWidth="1"/>
    <col min="4" max="4" width="27.98046875" style="3" bestFit="1" customWidth="1"/>
    <col min="5" max="5" width="51.25" style="3" customWidth="1"/>
    <col min="6" max="16384" width="12.64453125" style="8"/>
  </cols>
  <sheetData>
    <row r="1" spans="1:4" s="3" customFormat="1" ht="15" customHeight="1" thickBot="1" x14ac:dyDescent="0.25">
      <c r="A1" s="4" t="s">
        <v>83</v>
      </c>
      <c r="B1" s="4" t="s">
        <v>81</v>
      </c>
      <c r="C1" s="23">
        <f>Budget!B5</f>
        <v>600</v>
      </c>
      <c r="D1" s="4" t="s">
        <v>82</v>
      </c>
    </row>
    <row r="2" spans="1:4" s="3" customFormat="1" ht="15" customHeight="1" x14ac:dyDescent="0.2">
      <c r="A2" s="3" t="s">
        <v>93</v>
      </c>
      <c r="B2" s="3" t="s">
        <v>6</v>
      </c>
      <c r="C2" s="5">
        <v>45</v>
      </c>
    </row>
    <row r="3" spans="1:4" s="3" customFormat="1" ht="15" customHeight="1" x14ac:dyDescent="0.2">
      <c r="A3" s="3" t="s">
        <v>94</v>
      </c>
      <c r="B3" s="3" t="s">
        <v>29</v>
      </c>
      <c r="C3" s="5">
        <v>34</v>
      </c>
    </row>
    <row r="4" spans="1:4" s="3" customFormat="1" ht="15" customHeight="1" x14ac:dyDescent="0.2">
      <c r="C4" s="5"/>
    </row>
    <row r="5" spans="1:4" s="3" customFormat="1" ht="15" customHeight="1" x14ac:dyDescent="0.2">
      <c r="C5" s="5"/>
    </row>
    <row r="6" spans="1:4" s="3" customFormat="1" ht="15" customHeight="1" x14ac:dyDescent="0.2">
      <c r="C6" s="5"/>
    </row>
    <row r="7" spans="1:4" s="3" customFormat="1" ht="15" customHeight="1" x14ac:dyDescent="0.2">
      <c r="C7" s="5"/>
    </row>
    <row r="8" spans="1:4" s="3" customFormat="1" ht="15" customHeight="1" x14ac:dyDescent="0.2">
      <c r="C8" s="5"/>
    </row>
    <row r="9" spans="1:4" s="3" customFormat="1" ht="15" customHeight="1" x14ac:dyDescent="0.2">
      <c r="C9" s="5"/>
    </row>
    <row r="10" spans="1:4" s="3" customFormat="1" ht="15" customHeight="1" x14ac:dyDescent="0.2">
      <c r="C10" s="5"/>
    </row>
    <row r="11" spans="1:4" s="3" customFormat="1" ht="15" customHeight="1" x14ac:dyDescent="0.2">
      <c r="C11" s="5"/>
    </row>
    <row r="12" spans="1:4" s="3" customFormat="1" ht="15" customHeight="1" x14ac:dyDescent="0.2">
      <c r="C12" s="5"/>
    </row>
    <row r="13" spans="1:4" s="3" customFormat="1" ht="15" customHeight="1" x14ac:dyDescent="0.2">
      <c r="A13" s="19" t="s">
        <v>74</v>
      </c>
      <c r="B13" s="19"/>
      <c r="C13" s="24">
        <f>SUM(C2:C11)</f>
        <v>79</v>
      </c>
    </row>
    <row r="14" spans="1:4" s="3" customFormat="1" ht="15" customHeight="1" x14ac:dyDescent="0.2">
      <c r="A14" s="19" t="s">
        <v>61</v>
      </c>
      <c r="B14" s="19"/>
      <c r="C14" s="24">
        <f>SUM(C1-C13)</f>
        <v>521</v>
      </c>
    </row>
    <row r="15" spans="1:4" ht="15" customHeight="1" x14ac:dyDescent="0.2">
      <c r="A15" s="3"/>
      <c r="B15" s="3"/>
      <c r="C15" s="3"/>
    </row>
  </sheetData>
  <autoFilter ref="A1:C14" xr:uid="{00000000-0001-0000-0200-000000000000}">
    <sortState xmlns:xlrd2="http://schemas.microsoft.com/office/spreadsheetml/2017/richdata2" ref="A2:C14">
      <sortCondition ref="B1:B1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9"/>
  <sheetViews>
    <sheetView workbookViewId="0">
      <selection activeCell="D24" sqref="D24"/>
    </sheetView>
  </sheetViews>
  <sheetFormatPr defaultColWidth="12.64453125" defaultRowHeight="15" customHeight="1" x14ac:dyDescent="0.2"/>
  <cols>
    <col min="1" max="1" width="22.46484375" style="8" bestFit="1" customWidth="1"/>
    <col min="2" max="2" width="14.796875" style="8" bestFit="1" customWidth="1"/>
    <col min="3" max="3" width="10.625" style="8" bestFit="1" customWidth="1"/>
    <col min="4" max="4" width="27.171875" style="3" bestFit="1" customWidth="1"/>
    <col min="5" max="5" width="51.25" style="3" customWidth="1"/>
    <col min="6" max="16384" width="12.64453125" style="8"/>
  </cols>
  <sheetData>
    <row r="1" spans="1:4" ht="15" customHeight="1" thickBot="1" x14ac:dyDescent="0.25">
      <c r="A1" s="4" t="s">
        <v>83</v>
      </c>
      <c r="B1" s="4" t="s">
        <v>81</v>
      </c>
      <c r="C1" s="23">
        <f>Budget!B4</f>
        <v>1400</v>
      </c>
      <c r="D1" s="4" t="s">
        <v>90</v>
      </c>
    </row>
    <row r="2" spans="1:4" ht="15" customHeight="1" x14ac:dyDescent="0.2">
      <c r="A2" s="1" t="s">
        <v>65</v>
      </c>
      <c r="B2" s="1" t="s">
        <v>23</v>
      </c>
      <c r="C2" s="2">
        <v>60</v>
      </c>
      <c r="D2" s="1"/>
    </row>
    <row r="3" spans="1:4" ht="15" customHeight="1" x14ac:dyDescent="0.2">
      <c r="A3" s="1" t="s">
        <v>64</v>
      </c>
      <c r="B3" s="1" t="s">
        <v>69</v>
      </c>
      <c r="C3" s="2">
        <v>191.42</v>
      </c>
      <c r="D3" s="2">
        <f>SUM(C3:C4)</f>
        <v>276</v>
      </c>
    </row>
    <row r="4" spans="1:4" ht="15" customHeight="1" x14ac:dyDescent="0.2">
      <c r="A4" s="1" t="s">
        <v>73</v>
      </c>
      <c r="B4" s="1" t="s">
        <v>69</v>
      </c>
      <c r="C4" s="2">
        <v>84.58</v>
      </c>
      <c r="D4" s="1"/>
    </row>
    <row r="5" spans="1:4" ht="15" customHeight="1" x14ac:dyDescent="0.2">
      <c r="A5" s="1" t="s">
        <v>60</v>
      </c>
      <c r="B5" s="1" t="s">
        <v>54</v>
      </c>
      <c r="C5" s="2">
        <v>241</v>
      </c>
      <c r="D5" s="1"/>
    </row>
    <row r="6" spans="1:4" ht="15" customHeight="1" x14ac:dyDescent="0.2">
      <c r="A6" s="1" t="s">
        <v>66</v>
      </c>
      <c r="B6" s="1" t="s">
        <v>58</v>
      </c>
      <c r="C6" s="2">
        <v>90</v>
      </c>
      <c r="D6" s="1"/>
    </row>
    <row r="7" spans="1:4" ht="15" customHeight="1" x14ac:dyDescent="0.2">
      <c r="A7" s="1" t="s">
        <v>59</v>
      </c>
      <c r="B7" s="1" t="s">
        <v>58</v>
      </c>
      <c r="C7" s="2">
        <v>320</v>
      </c>
      <c r="D7" s="1"/>
    </row>
    <row r="8" spans="1:4" ht="15" customHeight="1" x14ac:dyDescent="0.2">
      <c r="A8" s="1" t="s">
        <v>67</v>
      </c>
      <c r="B8" s="1" t="s">
        <v>58</v>
      </c>
      <c r="C8" s="2">
        <v>50</v>
      </c>
      <c r="D8" s="1"/>
    </row>
    <row r="9" spans="1:4" ht="15" customHeight="1" x14ac:dyDescent="0.2">
      <c r="A9" s="1" t="s">
        <v>68</v>
      </c>
      <c r="B9" s="1" t="s">
        <v>58</v>
      </c>
      <c r="C9" s="2">
        <v>30</v>
      </c>
      <c r="D9" s="1"/>
    </row>
    <row r="10" spans="1:4" ht="15" customHeight="1" x14ac:dyDescent="0.2">
      <c r="A10" s="1" t="s">
        <v>71</v>
      </c>
      <c r="B10" s="1" t="s">
        <v>58</v>
      </c>
      <c r="C10" s="2">
        <v>220</v>
      </c>
      <c r="D10" s="1"/>
    </row>
    <row r="11" spans="1:4" ht="15" customHeight="1" x14ac:dyDescent="0.2">
      <c r="A11" s="1" t="s">
        <v>72</v>
      </c>
      <c r="B11" s="1" t="s">
        <v>58</v>
      </c>
      <c r="C11" s="2">
        <v>80</v>
      </c>
      <c r="D11" s="1"/>
    </row>
    <row r="12" spans="1:4" ht="15" customHeight="1" x14ac:dyDescent="0.2">
      <c r="A12" s="19" t="s">
        <v>74</v>
      </c>
      <c r="B12" s="19"/>
      <c r="C12" s="24">
        <f>SUM(C2:C11)</f>
        <v>1367</v>
      </c>
      <c r="D12" s="1"/>
    </row>
    <row r="13" spans="1:4" ht="15" customHeight="1" x14ac:dyDescent="0.2">
      <c r="A13" s="19" t="s">
        <v>61</v>
      </c>
      <c r="B13" s="19"/>
      <c r="C13" s="24">
        <f>SUM(C1-C12)</f>
        <v>33</v>
      </c>
      <c r="D13" s="1"/>
    </row>
    <row r="14" spans="1:4" ht="15" customHeight="1" x14ac:dyDescent="0.2">
      <c r="A14" s="1"/>
      <c r="B14" s="1"/>
      <c r="C14" s="1"/>
      <c r="D14" s="1"/>
    </row>
    <row r="15" spans="1:4" ht="15" customHeight="1" x14ac:dyDescent="0.2">
      <c r="A15" s="1"/>
      <c r="B15" s="1"/>
      <c r="C15" s="1"/>
      <c r="D15" s="1"/>
    </row>
    <row r="16" spans="1:4" ht="15" customHeight="1" x14ac:dyDescent="0.2">
      <c r="A16" s="1"/>
      <c r="B16" s="1"/>
      <c r="C16" s="1"/>
      <c r="D16" s="1"/>
    </row>
    <row r="17" spans="1:4" ht="15" customHeight="1" x14ac:dyDescent="0.2">
      <c r="A17" s="1"/>
      <c r="B17" s="1"/>
      <c r="C17" s="1"/>
      <c r="D17" s="1"/>
    </row>
    <row r="18" spans="1:4" ht="15" customHeight="1" x14ac:dyDescent="0.2">
      <c r="A18" s="1"/>
      <c r="B18" s="1"/>
      <c r="C18" s="1"/>
      <c r="D18" s="1"/>
    </row>
    <row r="19" spans="1:4" ht="15" customHeight="1" x14ac:dyDescent="0.2">
      <c r="A19" s="1"/>
      <c r="B19" s="1"/>
      <c r="C19" s="1"/>
      <c r="D19" s="1"/>
    </row>
  </sheetData>
  <autoFilter ref="A1:C13" xr:uid="{00000000-0001-0000-0200-000000000000}">
    <sortState xmlns:xlrd2="http://schemas.microsoft.com/office/spreadsheetml/2017/richdata2" ref="A2:C13">
      <sortCondition ref="B1:B1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5"/>
  <sheetViews>
    <sheetView tabSelected="1" workbookViewId="0">
      <selection activeCell="F1" sqref="F1:F1048576"/>
    </sheetView>
  </sheetViews>
  <sheetFormatPr defaultColWidth="12.64453125" defaultRowHeight="15" customHeight="1" x14ac:dyDescent="0.2"/>
  <cols>
    <col min="1" max="1" width="8.7421875" style="8" bestFit="1" customWidth="1"/>
    <col min="2" max="2" width="9.953125" style="8" bestFit="1" customWidth="1"/>
    <col min="3" max="3" width="9.01171875" style="8" bestFit="1" customWidth="1"/>
    <col min="4" max="4" width="18.5625" style="8" bestFit="1" customWidth="1"/>
    <col min="5" max="5" width="9.14453125" style="8" bestFit="1" customWidth="1"/>
    <col min="6" max="6" width="9.01171875" style="8" bestFit="1" customWidth="1"/>
    <col min="7" max="16384" width="12.64453125" style="8"/>
  </cols>
  <sheetData>
    <row r="1" spans="1:6" ht="15" customHeight="1" thickBot="1" x14ac:dyDescent="0.25">
      <c r="A1" s="4" t="s">
        <v>4</v>
      </c>
      <c r="B1" s="4" t="s">
        <v>84</v>
      </c>
      <c r="C1" s="4" t="s">
        <v>0</v>
      </c>
      <c r="D1" s="4" t="s">
        <v>83</v>
      </c>
      <c r="E1" s="6" t="s">
        <v>77</v>
      </c>
      <c r="F1" s="11">
        <f>SUM(C2:C4)</f>
        <v>576</v>
      </c>
    </row>
    <row r="2" spans="1:6" ht="15" customHeight="1" x14ac:dyDescent="0.2">
      <c r="A2" s="3" t="s">
        <v>54</v>
      </c>
      <c r="B2" s="3" t="s">
        <v>49</v>
      </c>
      <c r="C2" s="5">
        <v>240</v>
      </c>
      <c r="D2" s="3" t="s">
        <v>60</v>
      </c>
    </row>
    <row r="3" spans="1:6" ht="15" customHeight="1" x14ac:dyDescent="0.2">
      <c r="A3" s="8" t="s">
        <v>23</v>
      </c>
      <c r="B3" s="8" t="s">
        <v>49</v>
      </c>
      <c r="C3" s="9">
        <v>60</v>
      </c>
      <c r="D3" s="8" t="s">
        <v>65</v>
      </c>
    </row>
    <row r="4" spans="1:6" ht="15" customHeight="1" x14ac:dyDescent="0.2">
      <c r="A4" s="8" t="s">
        <v>69</v>
      </c>
      <c r="B4" s="8" t="s">
        <v>49</v>
      </c>
      <c r="C4" s="9">
        <v>276</v>
      </c>
      <c r="D4" s="8" t="s">
        <v>76</v>
      </c>
    </row>
    <row r="5" spans="1:6" ht="15" customHeight="1" x14ac:dyDescent="0.2">
      <c r="A5" s="8" t="s">
        <v>6</v>
      </c>
      <c r="B5" s="8" t="s">
        <v>50</v>
      </c>
      <c r="C5" s="10">
        <v>52</v>
      </c>
      <c r="D5" s="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8"/>
  <sheetViews>
    <sheetView workbookViewId="0">
      <selection activeCell="H15" sqref="H15"/>
    </sheetView>
  </sheetViews>
  <sheetFormatPr defaultColWidth="12.64453125" defaultRowHeight="15" customHeight="1" x14ac:dyDescent="0.2"/>
  <cols>
    <col min="1" max="1" width="8.7421875" style="8" bestFit="1" customWidth="1"/>
    <col min="2" max="2" width="13.98828125" style="8" bestFit="1" customWidth="1"/>
    <col min="3" max="3" width="12.23828125" style="8" bestFit="1" customWidth="1"/>
    <col min="4" max="16384" width="12.64453125" style="8"/>
  </cols>
  <sheetData>
    <row r="1" spans="1:5" ht="15" customHeight="1" thickBot="1" x14ac:dyDescent="0.25">
      <c r="A1" s="12" t="s">
        <v>4</v>
      </c>
      <c r="B1" s="12" t="s">
        <v>9</v>
      </c>
      <c r="C1" s="12" t="s">
        <v>10</v>
      </c>
      <c r="D1" s="13" t="s">
        <v>78</v>
      </c>
      <c r="E1" s="11">
        <f>SUM(B2:B5)</f>
        <v>549.91</v>
      </c>
    </row>
    <row r="2" spans="1:5" ht="15" customHeight="1" x14ac:dyDescent="0.2">
      <c r="A2" s="8" t="s">
        <v>39</v>
      </c>
      <c r="B2" s="9">
        <v>378</v>
      </c>
      <c r="C2" s="8" t="s">
        <v>63</v>
      </c>
    </row>
    <row r="3" spans="1:5" ht="15" customHeight="1" x14ac:dyDescent="0.2">
      <c r="A3" s="8" t="s">
        <v>70</v>
      </c>
      <c r="B3" s="9">
        <f>(240.91+21-90)/3</f>
        <v>57.30333333333332</v>
      </c>
      <c r="C3" s="8" t="s">
        <v>75</v>
      </c>
    </row>
    <row r="4" spans="1:5" ht="15" customHeight="1" x14ac:dyDescent="0.2">
      <c r="A4" s="8" t="s">
        <v>70</v>
      </c>
      <c r="B4" s="9">
        <f>(240.91+21-90)/3</f>
        <v>57.30333333333332</v>
      </c>
      <c r="C4" s="8" t="s">
        <v>75</v>
      </c>
    </row>
    <row r="5" spans="1:5" ht="15" customHeight="1" x14ac:dyDescent="0.2">
      <c r="A5" s="8" t="s">
        <v>70</v>
      </c>
      <c r="B5" s="9">
        <f>(240.91+21-90)/3</f>
        <v>57.30333333333332</v>
      </c>
      <c r="C5" s="8" t="s">
        <v>75</v>
      </c>
    </row>
    <row r="6" spans="1:5" ht="15" customHeight="1" x14ac:dyDescent="0.2">
      <c r="B6" s="9"/>
    </row>
    <row r="7" spans="1:5" ht="15" customHeight="1" x14ac:dyDescent="0.2">
      <c r="B7" s="9"/>
    </row>
    <row r="8" spans="1:5" ht="15" customHeight="1" x14ac:dyDescent="0.2">
      <c r="B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Budget</vt:lpstr>
      <vt:lpstr>Active Members</vt:lpstr>
      <vt:lpstr>Social</vt:lpstr>
      <vt:lpstr>Rush</vt:lpstr>
      <vt:lpstr>Accounts Payable</vt:lpstr>
      <vt:lpstr>Accounts 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Virtue</dc:creator>
  <cp:lastModifiedBy>Ian Virtue</cp:lastModifiedBy>
  <dcterms:created xsi:type="dcterms:W3CDTF">2021-12-27T06:16:48Z</dcterms:created>
  <dcterms:modified xsi:type="dcterms:W3CDTF">2022-03-24T03:35:25Z</dcterms:modified>
</cp:coreProperties>
</file>