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ug-22-B2B\auto recon Docs\spice money\"/>
    </mc:Choice>
  </mc:AlternateContent>
  <bookViews>
    <workbookView xWindow="0" yWindow="0" windowWidth="20490" windowHeight="7650" tabRatio="993"/>
  </bookViews>
  <sheets>
    <sheet name="UTI Pan card" sheetId="1" r:id="rId1"/>
    <sheet name="commercial" sheetId="3" r:id="rId2"/>
    <sheet name="Module comments" sheetId="4" r:id="rId3"/>
    <sheet name="Recon tracker output" sheetId="9" r:id="rId4"/>
    <sheet name="Limit detail" sheetId="8" r:id="rId5"/>
    <sheet name="Recon output format" sheetId="5" r:id="rId6"/>
    <sheet name="Limit and MTD format" sheetId="6" r:id="rId7"/>
    <sheet name="partner files" sheetId="7" r:id="rId8"/>
    <sheet name="Internal files" sheetId="10" r:id="rId9"/>
    <sheet name="Partner summary" sheetId="11" r:id="rId10"/>
    <sheet name="Internal summary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5" l="1"/>
  <c r="I19" i="5"/>
  <c r="K14" i="5"/>
  <c r="H14" i="5"/>
  <c r="K13" i="5"/>
  <c r="H13" i="5"/>
  <c r="K12" i="5"/>
  <c r="H12" i="5"/>
  <c r="K11" i="5"/>
  <c r="H11" i="5"/>
  <c r="F6" i="5"/>
  <c r="J6" i="5" s="1"/>
  <c r="Q21" i="9" l="1"/>
  <c r="P21" i="9"/>
  <c r="O21" i="9"/>
  <c r="N21" i="9"/>
  <c r="E21" i="9"/>
  <c r="D21" i="9"/>
  <c r="C21" i="9"/>
  <c r="B21" i="9"/>
  <c r="U20" i="9"/>
  <c r="V20" i="9" s="1"/>
  <c r="W20" i="9" s="1"/>
  <c r="R20" i="9"/>
  <c r="M20" i="9"/>
  <c r="L20" i="9"/>
  <c r="K20" i="9"/>
  <c r="J20" i="9"/>
  <c r="U19" i="9"/>
  <c r="R19" i="9"/>
  <c r="M19" i="9"/>
  <c r="L19" i="9"/>
  <c r="K19" i="9"/>
  <c r="J19" i="9"/>
  <c r="V18" i="9"/>
  <c r="W18" i="9" s="1"/>
  <c r="U18" i="9"/>
  <c r="R18" i="9"/>
  <c r="M18" i="9"/>
  <c r="L18" i="9"/>
  <c r="K18" i="9"/>
  <c r="J18" i="9"/>
  <c r="U17" i="9"/>
  <c r="R17" i="9"/>
  <c r="S17" i="9" s="1"/>
  <c r="T17" i="9" s="1"/>
  <c r="M17" i="9"/>
  <c r="L17" i="9"/>
  <c r="K17" i="9"/>
  <c r="J17" i="9"/>
  <c r="U16" i="9"/>
  <c r="V16" i="9" s="1"/>
  <c r="W16" i="9" s="1"/>
  <c r="R16" i="9"/>
  <c r="M16" i="9"/>
  <c r="L16" i="9"/>
  <c r="K16" i="9"/>
  <c r="J16" i="9"/>
  <c r="U15" i="9"/>
  <c r="R15" i="9"/>
  <c r="S15" i="9" s="1"/>
  <c r="T15" i="9" s="1"/>
  <c r="M15" i="9"/>
  <c r="L15" i="9"/>
  <c r="K15" i="9"/>
  <c r="J15" i="9"/>
  <c r="U14" i="9"/>
  <c r="R14" i="9"/>
  <c r="M14" i="9"/>
  <c r="L14" i="9"/>
  <c r="K14" i="9"/>
  <c r="J14" i="9"/>
  <c r="U13" i="9"/>
  <c r="V13" i="9" s="1"/>
  <c r="W13" i="9" s="1"/>
  <c r="R13" i="9"/>
  <c r="M13" i="9"/>
  <c r="L13" i="9"/>
  <c r="K13" i="9"/>
  <c r="J13" i="9"/>
  <c r="U12" i="9"/>
  <c r="R12" i="9"/>
  <c r="M12" i="9"/>
  <c r="L12" i="9"/>
  <c r="K12" i="9"/>
  <c r="J12" i="9"/>
  <c r="U11" i="9"/>
  <c r="V11" i="9" s="1"/>
  <c r="W11" i="9" s="1"/>
  <c r="R11" i="9"/>
  <c r="M11" i="9"/>
  <c r="L11" i="9"/>
  <c r="K11" i="9"/>
  <c r="J11" i="9"/>
  <c r="U10" i="9"/>
  <c r="R10" i="9"/>
  <c r="M10" i="9"/>
  <c r="L10" i="9"/>
  <c r="K10" i="9"/>
  <c r="J10" i="9"/>
  <c r="U9" i="9"/>
  <c r="V9" i="9" s="1"/>
  <c r="R9" i="9"/>
  <c r="R21" i="9" s="1"/>
  <c r="L9" i="9"/>
  <c r="F21" i="9"/>
  <c r="T13" i="9" l="1"/>
  <c r="G21" i="9"/>
  <c r="S13" i="9"/>
  <c r="L21" i="9"/>
  <c r="S11" i="9"/>
  <c r="T11" i="9" s="1"/>
  <c r="S19" i="9"/>
  <c r="T19" i="9" s="1"/>
  <c r="S9" i="9"/>
  <c r="W12" i="9"/>
  <c r="V14" i="9"/>
  <c r="W14" i="9" s="1"/>
  <c r="I21" i="9"/>
  <c r="V12" i="9"/>
  <c r="W9" i="9"/>
  <c r="H21" i="9"/>
  <c r="K9" i="9"/>
  <c r="K21" i="9" s="1"/>
  <c r="T9" i="9"/>
  <c r="V10" i="9"/>
  <c r="W10" i="9" s="1"/>
  <c r="M9" i="9"/>
  <c r="M21" i="9" s="1"/>
  <c r="S10" i="9"/>
  <c r="S12" i="9"/>
  <c r="T12" i="9" s="1"/>
  <c r="S14" i="9"/>
  <c r="T14" i="9" s="1"/>
  <c r="S16" i="9"/>
  <c r="T16" i="9" s="1"/>
  <c r="S18" i="9"/>
  <c r="T18" i="9" s="1"/>
  <c r="S20" i="9"/>
  <c r="T20" i="9" s="1"/>
  <c r="U21" i="9"/>
  <c r="J9" i="9"/>
  <c r="J21" i="9" s="1"/>
  <c r="V15" i="9"/>
  <c r="V17" i="9"/>
  <c r="W17" i="9" s="1"/>
  <c r="V19" i="9"/>
  <c r="W19" i="9" s="1"/>
  <c r="V21" i="9" l="1"/>
  <c r="S21" i="9"/>
  <c r="W15" i="9"/>
  <c r="W21" i="9" s="1"/>
  <c r="T10" i="9"/>
  <c r="T21" i="9" s="1"/>
</calcChain>
</file>

<file path=xl/sharedStrings.xml><?xml version="1.0" encoding="utf-8"?>
<sst xmlns="http://schemas.openxmlformats.org/spreadsheetml/2006/main" count="657" uniqueCount="241">
  <si>
    <t>Reports Required</t>
  </si>
  <si>
    <t>limit</t>
  </si>
  <si>
    <t>commercial</t>
  </si>
  <si>
    <t>Commission</t>
  </si>
  <si>
    <t>Report to be used MTD</t>
  </si>
  <si>
    <t>Internal/exernal report</t>
  </si>
  <si>
    <t>internal</t>
  </si>
  <si>
    <t>External</t>
  </si>
  <si>
    <t>Sr No.</t>
  </si>
  <si>
    <t>Step Detail</t>
  </si>
  <si>
    <t>Remarks</t>
  </si>
  <si>
    <t>Comments to be Used</t>
  </si>
  <si>
    <t>See the sample format in - Recon output format  sheet</t>
  </si>
  <si>
    <t>Report name</t>
  </si>
  <si>
    <t>Other Reconciliation Rules to be defined and Required Output</t>
  </si>
  <si>
    <t>Sr. No</t>
  </si>
  <si>
    <t>Sheet Name</t>
  </si>
  <si>
    <t>Minimum and Maximum Txn amount to be flashed</t>
  </si>
  <si>
    <t>Limit and MTD Format</t>
  </si>
  <si>
    <t>Daily MTD reconciliation amount should match with comment wise MTD amount. (Module comments provided in Module comments sheet)</t>
  </si>
  <si>
    <t>Module comment</t>
  </si>
  <si>
    <t>Comment Wise MTD amount</t>
  </si>
  <si>
    <t>COMMENTS</t>
  </si>
  <si>
    <t>CREDIT</t>
  </si>
  <si>
    <t>Daily Minimmum and maximum Txn Amount</t>
  </si>
  <si>
    <t>TransID</t>
  </si>
  <si>
    <t>Amount</t>
  </si>
  <si>
    <t>Type</t>
  </si>
  <si>
    <t>Max</t>
  </si>
  <si>
    <t>Min</t>
  </si>
  <si>
    <t>Report</t>
  </si>
  <si>
    <t>Wallet Txns</t>
  </si>
  <si>
    <t>Rch_aggregator</t>
  </si>
  <si>
    <t>TRANS TYPE</t>
  </si>
  <si>
    <t>DEBIT</t>
  </si>
  <si>
    <t xml:space="preserve"> Module Comment</t>
  </si>
  <si>
    <t>Particular</t>
  </si>
  <si>
    <t>Any amount plot in tracker should be extracted on basis of comment and response from that table only. It should not be plotted by using joins between tables.</t>
  </si>
  <si>
    <t>Recon Tracker output</t>
  </si>
  <si>
    <t>Product- Pan card-UTI</t>
  </si>
  <si>
    <t>Reconciliation Extracts: -</t>
  </si>
  <si>
    <t>sdl detail vs sdl wallet</t>
  </si>
  <si>
    <t>sdl vs uti</t>
  </si>
  <si>
    <t>=</t>
  </si>
  <si>
    <t>Failed txns need to refund</t>
  </si>
  <si>
    <t>Success txns need to settlement</t>
  </si>
  <si>
    <t>Commission calculation to uyi</t>
  </si>
  <si>
    <t>Extra txns check with failed uti report</t>
  </si>
  <si>
    <t>count and amt</t>
  </si>
  <si>
    <t>Make a Table For UTI  both the Success  file use compile (PAYMENT_REPORT , CSF_PAYMENT_REPORT)  Groupby the data with Res CSC Trans No  wise and Res Status ( S) And sum of Res Amount ::- We reconcile this data with point 2 Pan card detail logs table. We take sum of amt from table 2 and plot here. Than difference the amt (UTI amt-Pan card detail amt=Difference) difference should be zero if any missmatch share as a exception</t>
  </si>
  <si>
    <t>Make a Table For UTI  both the Failed  file use compile (PAYMENT_REPORT (1) , CSF_PAYMENT_REPORT (1) )  Groupby the data with Trans No  wise  and Payment Status wise .::- We reconcile this data with point no 2 pan card detail table . We recon the Trans No wise data with table 2 if any txns matched there share as a exception</t>
  </si>
  <si>
    <t xml:space="preserve">We need all txns from Table to 2 pan card detail logs which is found in pan card detail logs with dedcuted status but not found in table 3 uti success logs and same the txns found in table 4 uti failed logs . Need to share </t>
  </si>
  <si>
    <t>Duplicacy need to check in all the reports on SPICE_TRANS_ID bases</t>
  </si>
  <si>
    <t>Any Duplicate Txn generated/Debited needs to be extracted and to be sent as an exception. ( Wallet txns report pan card detail report uti repprt)</t>
  </si>
  <si>
    <t>1.Wallet txns report</t>
  </si>
  <si>
    <t>1.Pancard Transaction
2.Pancard Transaction Reversal</t>
  </si>
  <si>
    <t xml:space="preserve">1.PAYMENT_REPORT (UTI success new pan)
2.CSF_PAYMENT_REPORT ( UTI success change request)
</t>
  </si>
  <si>
    <t xml:space="preserve">1.PANCARD_REQUESTS (sdl pan card detail)
</t>
  </si>
  <si>
    <t>Status ( Dedcuted)</t>
  </si>
  <si>
    <t>Res Status ( S )</t>
  </si>
  <si>
    <t xml:space="preserve">1.PAYMENT_REPORT (1) (UTI success new pan Failed cases)
2.CSF_PAYMENT_REPORT (1) ( UTI success change request Failed cases)
</t>
  </si>
  <si>
    <t>Trans No - need to refer</t>
  </si>
  <si>
    <t>SDL Upfront Commission @ Rs.12 per Application/Commission @ Rs.14.50 from 1st Apr'18</t>
  </si>
  <si>
    <t>TDS @ 5% on SDL commission</t>
  </si>
  <si>
    <t>Pancard Transaction</t>
  </si>
  <si>
    <t>Pancard Transaction Reversal</t>
  </si>
  <si>
    <t>UTI</t>
  </si>
  <si>
    <t>Refrence No</t>
  </si>
  <si>
    <t>Application No</t>
  </si>
  <si>
    <t>Trans No</t>
  </si>
  <si>
    <t>trans Date</t>
  </si>
  <si>
    <t>VLE Id</t>
  </si>
  <si>
    <t>Res Trans No</t>
  </si>
  <si>
    <t>Res CSC Trans No</t>
  </si>
  <si>
    <t>Res Status</t>
  </si>
  <si>
    <t>Res MSG</t>
  </si>
  <si>
    <t>Res Amount</t>
  </si>
  <si>
    <t>Res Other Values</t>
  </si>
  <si>
    <t>Dverify Trans No</t>
  </si>
  <si>
    <t>Dverify Status</t>
  </si>
  <si>
    <t>Dverify MSG</t>
  </si>
  <si>
    <t>Dverify CSC Trans No</t>
  </si>
  <si>
    <t>Payment Status</t>
  </si>
  <si>
    <t>VA0129006873</t>
  </si>
  <si>
    <t>A042898286</t>
  </si>
  <si>
    <t>PY0054577993</t>
  </si>
  <si>
    <t>2021-09-01 00:22:13</t>
  </si>
  <si>
    <t>525680</t>
  </si>
  <si>
    <t>27332101091500222712</t>
  </si>
  <si>
    <t>S</t>
  </si>
  <si>
    <t>SUCCESS</t>
  </si>
  <si>
    <t>107.00</t>
  </si>
  <si>
    <t>PAYMENT_REPORT</t>
  </si>
  <si>
    <t>Reference No</t>
  </si>
  <si>
    <t>Q004173899</t>
  </si>
  <si>
    <t>PY0054577974</t>
  </si>
  <si>
    <t>2021-09-01 00:00:24</t>
  </si>
  <si>
    <t>298625</t>
  </si>
  <si>
    <t>42142101092600007376</t>
  </si>
  <si>
    <t>CSF_PAYMENT_REPORT</t>
  </si>
  <si>
    <t>PAYMENT_REPORT (1)</t>
  </si>
  <si>
    <t>VA0129006906</t>
  </si>
  <si>
    <t>PY0054578016</t>
  </si>
  <si>
    <t>2021-09-01 00:31:35</t>
  </si>
  <si>
    <t>848958</t>
  </si>
  <si>
    <t>Payment Failure</t>
  </si>
  <si>
    <t>CSF_PAYMENT_REPORT (1)</t>
  </si>
  <si>
    <t>Q004114643</t>
  </si>
  <si>
    <t>PY0054577975</t>
  </si>
  <si>
    <t>2021-09-01 00:08:37</t>
  </si>
  <si>
    <t>657750</t>
  </si>
  <si>
    <t>Txn Date</t>
  </si>
  <si>
    <t>As per SDL</t>
  </si>
  <si>
    <t>As per UTI</t>
  </si>
  <si>
    <t>Difference</t>
  </si>
  <si>
    <t>Count &amp; Amt Eligible for Settlement</t>
  </si>
  <si>
    <t>Net Settlement</t>
  </si>
  <si>
    <t>New Applications</t>
  </si>
  <si>
    <t>Change Applications</t>
  </si>
  <si>
    <t>Count</t>
  </si>
  <si>
    <t>Net Amount to be settled with UTI</t>
  </si>
  <si>
    <t>No. of Pan Applications as per SDL ( Successful)</t>
  </si>
  <si>
    <t>Amount Deducted from Client Wallet as per SDL</t>
  </si>
  <si>
    <t>No. of Successful txns as per UTI</t>
  </si>
  <si>
    <t xml:space="preserve">Txn Amount as per UTI </t>
  </si>
  <si>
    <t>Txn Amount as per UTI</t>
  </si>
  <si>
    <t>Diff Count SDL vs. UTI</t>
  </si>
  <si>
    <t>Diff Amount  SDL vs. UTI</t>
  </si>
  <si>
    <t>Count of Txns to be settled</t>
  </si>
  <si>
    <t>Amount of Txns to be settled</t>
  </si>
  <si>
    <t>Difference Amount refunded in to agent wallet</t>
  </si>
  <si>
    <t>Grand Total</t>
  </si>
  <si>
    <t>Pan Card</t>
  </si>
  <si>
    <t>Reconciliation-Pan card Wallet debit Vs Spice pan card detail Logs  Vs UTI logs: -</t>
  </si>
  <si>
    <t>TRANS DATE.1</t>
  </si>
  <si>
    <t>TRANS ID</t>
  </si>
  <si>
    <t>WALLET ID</t>
  </si>
  <si>
    <t>TRANS TYPE(DEBIT)</t>
  </si>
  <si>
    <t>TRANS TYPE( Credit )</t>
  </si>
  <si>
    <t>Net Wallet Amt</t>
  </si>
  <si>
    <t>CLIENT_ID</t>
  </si>
  <si>
    <t>TRANS_AMT</t>
  </si>
  <si>
    <t>STATUS</t>
  </si>
  <si>
    <t>Diff Sum  wallet amt-Sum of Detail logs amt</t>
  </si>
  <si>
    <t>93232101093206164817</t>
  </si>
  <si>
    <t>542445</t>
  </si>
  <si>
    <t>DEDUCTED</t>
  </si>
  <si>
    <t>Wallet</t>
  </si>
  <si>
    <t>Pan card detail logs spice</t>
  </si>
  <si>
    <t>UTI_TRANS_ID</t>
  </si>
  <si>
    <t>Wallet Net amt</t>
  </si>
  <si>
    <t>Diff Sum off Pan detail amt-wallet net amt</t>
  </si>
  <si>
    <t>UTI success -Res Amount</t>
  </si>
  <si>
    <t>Diff Sum of sdl pan card detail amt vs UTI success file amt</t>
  </si>
  <si>
    <t>UTI Failed file -Trans No</t>
  </si>
  <si>
    <t>Any Remarks</t>
  </si>
  <si>
    <t>PY0054578582</t>
  </si>
  <si>
    <t>ok found</t>
  </si>
  <si>
    <t>486117</t>
  </si>
  <si>
    <t>66262101093101288691</t>
  </si>
  <si>
    <t>PY0054578127</t>
  </si>
  <si>
    <t>Null</t>
  </si>
  <si>
    <t>Which is found in pan card detail logs not found in uti success logs and matched with uti failed file-share as a exception</t>
  </si>
  <si>
    <t>12442102091811517368</t>
  </si>
  <si>
    <t>PY0054671092</t>
  </si>
  <si>
    <t>525889</t>
  </si>
  <si>
    <t>spice pan card detail logs</t>
  </si>
  <si>
    <t>spice wallet</t>
  </si>
  <si>
    <t>UTI suces file</t>
  </si>
  <si>
    <t>Sum off diff UTI success amt-Pan card detail logs</t>
  </si>
  <si>
    <t>if any diff share as a exception</t>
  </si>
  <si>
    <t>UTI success file</t>
  </si>
  <si>
    <t>spice Pan card detail</t>
  </si>
  <si>
    <t>SPICE_TRANS_ID</t>
  </si>
  <si>
    <t>UTI Failed logs</t>
  </si>
  <si>
    <t>Pan card detail logs</t>
  </si>
  <si>
    <t>Which txns found in pan card detail logs with dedcuted status only those txns need to share</t>
  </si>
  <si>
    <r>
      <t>1-</t>
    </r>
    <r>
      <rPr>
        <sz val="10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  <scheme val="minor"/>
      </rPr>
      <t xml:space="preserve"> Wallet Transactions</t>
    </r>
  </si>
  <si>
    <r>
      <t>4-</t>
    </r>
    <r>
      <rPr>
        <sz val="10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  <scheme val="minor"/>
      </rPr>
      <t>PANCARD_REQUESTS</t>
    </r>
  </si>
  <si>
    <r>
      <t>2-</t>
    </r>
    <r>
      <rPr>
        <b/>
        <sz val="10"/>
        <color theme="1"/>
        <rFont val="Times New Roman"/>
        <family val="1"/>
      </rPr>
      <t xml:space="preserve">      </t>
    </r>
    <r>
      <rPr>
        <b/>
        <sz val="10"/>
        <color theme="1"/>
        <rFont val="Calibri"/>
        <family val="2"/>
        <scheme val="minor"/>
      </rPr>
      <t>CSF_PAYMENT_REPORT (1)</t>
    </r>
  </si>
  <si>
    <r>
      <t>3-</t>
    </r>
    <r>
      <rPr>
        <b/>
        <sz val="10"/>
        <color theme="1"/>
        <rFont val="Times New Roman"/>
        <family val="1"/>
      </rPr>
      <t>      CSF_PAYMENT_REPORT</t>
    </r>
  </si>
  <si>
    <r>
      <t>5-</t>
    </r>
    <r>
      <rPr>
        <b/>
        <sz val="10"/>
        <color theme="1"/>
        <rFont val="Times New Roman"/>
        <family val="1"/>
      </rPr>
      <t xml:space="preserve">      </t>
    </r>
    <r>
      <rPr>
        <b/>
        <sz val="10"/>
        <color theme="1"/>
        <rFont val="Calibri"/>
        <family val="2"/>
        <scheme val="minor"/>
      </rPr>
      <t>PAYMENT_REPORT (1)</t>
    </r>
  </si>
  <si>
    <r>
      <t>6-</t>
    </r>
    <r>
      <rPr>
        <b/>
        <sz val="10"/>
        <color theme="1"/>
        <rFont val="Times New Roman"/>
        <family val="1"/>
      </rPr>
      <t xml:space="preserve">      </t>
    </r>
    <r>
      <rPr>
        <b/>
        <sz val="10"/>
        <color theme="1"/>
        <rFont val="Calibri"/>
        <family val="2"/>
        <scheme val="minor"/>
      </rPr>
      <t>PAYMENT_REPORT</t>
    </r>
  </si>
  <si>
    <r>
      <t xml:space="preserve">Make a table for Spice Agent Wallet Txns with </t>
    </r>
    <r>
      <rPr>
        <b/>
        <sz val="10"/>
        <color theme="1"/>
        <rFont val="Calibri"/>
        <family val="2"/>
        <scheme val="minor"/>
      </rPr>
      <t>TranID</t>
    </r>
    <r>
      <rPr>
        <sz val="10"/>
        <color theme="1"/>
        <rFont val="Calibri"/>
        <family val="2"/>
        <scheme val="minor"/>
      </rPr>
      <t xml:space="preserve"> , </t>
    </r>
    <r>
      <rPr>
        <b/>
        <sz val="10"/>
        <color theme="1"/>
        <rFont val="Calibri"/>
        <family val="2"/>
        <scheme val="minor"/>
      </rPr>
      <t xml:space="preserve">client id </t>
    </r>
    <r>
      <rPr>
        <sz val="10"/>
        <color theme="1"/>
        <rFont val="Calibri"/>
        <family val="2"/>
        <scheme val="minor"/>
      </rPr>
      <t>groupby and sum of Txn amount Trans Type Wise Debit  and Credit Than net the value (Debit Amt-Credit Amt=Net Value)::- Than reconcile this data with Table 2 .Take the Amount from 2nd table pan card detail logs and plot in this table and net of difference amount . (Wallet amt-Detail logs amt= Difference value should be zero) if any difference need to be share</t>
    </r>
  </si>
  <si>
    <r>
      <t>Make a table for Spice Pan card detail Logs  with SPICE_TRANS_ID ,</t>
    </r>
    <r>
      <rPr>
        <b/>
        <sz val="10"/>
        <color theme="1"/>
        <rFont val="Calibri"/>
        <family val="2"/>
        <scheme val="minor"/>
      </rPr>
      <t xml:space="preserve">Client id </t>
    </r>
    <r>
      <rPr>
        <sz val="10"/>
        <color theme="1"/>
        <rFont val="Calibri"/>
        <family val="2"/>
        <scheme val="minor"/>
      </rPr>
      <t>,UTI_TRANS_ID,APPLICATION_NO and  STATUS ( Sucess )groupby and sum of TRANS_AMT  ::- Now need to reconcile this with point no 1 table. Take the net amount from wallet pan card table and plot in this table and net the value (pan card detail amt-Wallet amt=difference)difference should be zero. ::-Now We need to reconcile this with 3rd table data with UTI sucess logs. We need to take the amt from 3rd UTI table and plot here - now you can find the the difference here.(pan card detail amt-UTI sucess amt =difference) if any amt found in detail logs and not in uti need to share as a exception ::-Now we need to reconcile the those data which is found in pan card detail logs But not found in point 2 table in UTI. We check those txns with point no 4 table uti failed txns . we recon the (Trans No) wise data if all these txns found in ui failed data than its a final confirmation you can share as a exception these txns .</t>
    </r>
  </si>
  <si>
    <t>Per txns wise</t>
  </si>
  <si>
    <t>Per Day agent wise</t>
  </si>
  <si>
    <t>Service</t>
  </si>
  <si>
    <t>Aggregator</t>
  </si>
  <si>
    <t>Min Txns Amt</t>
  </si>
  <si>
    <t>MaxSingle Transaction Spice Wallet debit amt Limit</t>
  </si>
  <si>
    <t>Min amt txns id</t>
  </si>
  <si>
    <t>Max amt txns id</t>
  </si>
  <si>
    <t>Number of Transaction Agent wise</t>
  </si>
  <si>
    <t>Transaction Amt Limit Per day</t>
  </si>
  <si>
    <t>Pan card</t>
  </si>
  <si>
    <t>Utiitsl</t>
  </si>
  <si>
    <t>TRANS AMT</t>
  </si>
  <si>
    <t>TRANS STATUS</t>
  </si>
  <si>
    <t>WALLET TYPE</t>
  </si>
  <si>
    <t>DistributorId</t>
  </si>
  <si>
    <t>SubDistributorId</t>
  </si>
  <si>
    <t>Rch_Aggregator</t>
  </si>
  <si>
    <t>SUPER_PARTNER_ID</t>
  </si>
  <si>
    <t>107547</t>
  </si>
  <si>
    <t>107</t>
  </si>
  <si>
    <t>Transaction Successful</t>
  </si>
  <si>
    <t>228737</t>
  </si>
  <si>
    <t>TRAVEL</t>
  </si>
  <si>
    <t>97032204091906159735</t>
  </si>
  <si>
    <t>227985</t>
  </si>
  <si>
    <t/>
  </si>
  <si>
    <t>85362204093006336376</t>
  </si>
  <si>
    <t>681563</t>
  </si>
  <si>
    <t>1320611</t>
  </si>
  <si>
    <t>95222204093006344055</t>
  </si>
  <si>
    <t>1269306</t>
  </si>
  <si>
    <t>Wallet trans report</t>
  </si>
  <si>
    <t>LOG_DATE_TIME</t>
  </si>
  <si>
    <t>SESSION_ID</t>
  </si>
  <si>
    <t>TRANS_MODE</t>
  </si>
  <si>
    <t>APPLICATION_NO</t>
  </si>
  <si>
    <t>TRANS_SEQ</t>
  </si>
  <si>
    <t>PUBLIC_IP</t>
  </si>
  <si>
    <t>DESCRIPTION</t>
  </si>
  <si>
    <t>DUAL_VER_CNT</t>
  </si>
  <si>
    <t>DUAL_VER_STATUS</t>
  </si>
  <si>
    <t>DUAL_VER_DATE_TIME</t>
  </si>
  <si>
    <t>WEB</t>
  </si>
  <si>
    <t>PY0079506728</t>
  </si>
  <si>
    <t>VA0165192365</t>
  </si>
  <si>
    <t>103.77.138.193, 23.211.135.88, 1</t>
  </si>
  <si>
    <t>Pancard request initiated.</t>
  </si>
  <si>
    <t>Y</t>
  </si>
  <si>
    <t>PY0079506740</t>
  </si>
  <si>
    <t>VA0165192402</t>
  </si>
  <si>
    <t>157.41.120.126, 49.44.183.5</t>
  </si>
  <si>
    <t>PY0079506758</t>
  </si>
  <si>
    <t>VA0165192435</t>
  </si>
  <si>
    <t>157.35.2.152, 49.44.141.196, 104</t>
  </si>
  <si>
    <t xml:space="preserve">Pan card detail logs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</si>
</sst>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9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theme="9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0" fillId="0" borderId="0"/>
  </cellStyleXfs>
  <cellXfs count="122">
    <xf numFmtId="0" fontId="0" fillId="0" borderId="0" xfId="0"/>
    <xf numFmtId="0" fontId="1" fillId="0" borderId="12" xfId="0" applyFont="1" applyBorder="1"/>
    <xf numFmtId="0" fontId="0" fillId="0" borderId="12" xfId="0" applyBorder="1"/>
    <xf numFmtId="0" fontId="1" fillId="0" borderId="0" xfId="0" applyFont="1"/>
    <xf numFmtId="0" fontId="1" fillId="0" borderId="16" xfId="0" applyFont="1" applyBorder="1"/>
    <xf numFmtId="0" fontId="1" fillId="0" borderId="12" xfId="0" applyFont="1" applyBorder="1" applyAlignment="1">
      <alignment wrapText="1"/>
    </xf>
    <xf numFmtId="0" fontId="1" fillId="0" borderId="17" xfId="0" applyFont="1" applyBorder="1"/>
    <xf numFmtId="0" fontId="1" fillId="0" borderId="19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0" fillId="4" borderId="12" xfId="0" applyFill="1" applyBorder="1"/>
    <xf numFmtId="0" fontId="6" fillId="0" borderId="12" xfId="1" applyFont="1" applyFill="1" applyBorder="1" applyAlignment="1"/>
    <xf numFmtId="0" fontId="7" fillId="3" borderId="12" xfId="1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ont="1" applyAlignment="1"/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2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8" borderId="0" xfId="0" applyFont="1" applyFill="1"/>
    <xf numFmtId="0" fontId="8" fillId="8" borderId="0" xfId="0" applyFont="1" applyFill="1"/>
    <xf numFmtId="0" fontId="0" fillId="8" borderId="12" xfId="0" applyFill="1" applyBorder="1"/>
    <xf numFmtId="0" fontId="11" fillId="2" borderId="12" xfId="2" applyFont="1" applyFill="1" applyBorder="1" applyAlignment="1">
      <alignment horizontal="center"/>
    </xf>
    <xf numFmtId="0" fontId="11" fillId="5" borderId="12" xfId="2" applyFont="1" applyFill="1" applyBorder="1" applyAlignment="1">
      <alignment horizontal="center"/>
    </xf>
    <xf numFmtId="0" fontId="11" fillId="9" borderId="12" xfId="2" applyFont="1" applyFill="1" applyBorder="1" applyAlignment="1">
      <alignment horizontal="center"/>
    </xf>
    <xf numFmtId="0" fontId="11" fillId="6" borderId="12" xfId="2" applyFont="1" applyFill="1" applyBorder="1" applyAlignment="1">
      <alignment wrapText="1"/>
    </xf>
    <xf numFmtId="0" fontId="11" fillId="2" borderId="12" xfId="2" applyFont="1" applyFill="1" applyBorder="1" applyAlignment="1">
      <alignment wrapText="1"/>
    </xf>
    <xf numFmtId="0" fontId="11" fillId="5" borderId="12" xfId="2" applyFont="1" applyFill="1" applyBorder="1" applyAlignment="1">
      <alignment wrapText="1"/>
    </xf>
    <xf numFmtId="0" fontId="11" fillId="9" borderId="12" xfId="2" applyFont="1" applyFill="1" applyBorder="1" applyAlignment="1">
      <alignment wrapText="1"/>
    </xf>
    <xf numFmtId="164" fontId="11" fillId="0" borderId="12" xfId="2" applyNumberFormat="1" applyFont="1" applyBorder="1"/>
    <xf numFmtId="0" fontId="11" fillId="6" borderId="12" xfId="2" applyFont="1" applyFill="1" applyBorder="1"/>
    <xf numFmtId="0" fontId="11" fillId="2" borderId="12" xfId="2" applyFont="1" applyFill="1" applyBorder="1"/>
    <xf numFmtId="0" fontId="11" fillId="0" borderId="12" xfId="2" applyFont="1" applyBorder="1"/>
    <xf numFmtId="0" fontId="11" fillId="9" borderId="12" xfId="2" applyFont="1" applyFill="1" applyBorder="1"/>
    <xf numFmtId="0" fontId="11" fillId="7" borderId="12" xfId="2" applyFont="1" applyFill="1" applyBorder="1"/>
    <xf numFmtId="2" fontId="11" fillId="7" borderId="12" xfId="2" applyNumberFormat="1" applyFont="1" applyFill="1" applyBorder="1"/>
    <xf numFmtId="0" fontId="3" fillId="5" borderId="12" xfId="2" applyFont="1" applyFill="1" applyBorder="1" applyAlignment="1">
      <alignment horizontal="left"/>
    </xf>
    <xf numFmtId="1" fontId="11" fillId="2" borderId="12" xfId="2" applyNumberFormat="1" applyFont="1" applyFill="1" applyBorder="1"/>
    <xf numFmtId="0" fontId="0" fillId="8" borderId="0" xfId="0" applyFill="1"/>
    <xf numFmtId="0" fontId="12" fillId="10" borderId="12" xfId="0" applyNumberFormat="1" applyFont="1" applyFill="1" applyBorder="1"/>
    <xf numFmtId="14" fontId="0" fillId="11" borderId="12" xfId="0" applyNumberFormat="1" applyFont="1" applyFill="1" applyBorder="1"/>
    <xf numFmtId="0" fontId="0" fillId="11" borderId="12" xfId="0" applyNumberFormat="1" applyFont="1" applyFill="1" applyBorder="1"/>
    <xf numFmtId="0" fontId="8" fillId="6" borderId="0" xfId="0" applyFont="1" applyFill="1"/>
    <xf numFmtId="0" fontId="0" fillId="0" borderId="12" xfId="0" applyFill="1" applyBorder="1"/>
    <xf numFmtId="0" fontId="13" fillId="6" borderId="12" xfId="0" applyFont="1" applyFill="1" applyBorder="1"/>
    <xf numFmtId="0" fontId="0" fillId="6" borderId="12" xfId="0" applyFill="1" applyBorder="1"/>
    <xf numFmtId="0" fontId="14" fillId="0" borderId="12" xfId="0" applyFont="1" applyBorder="1"/>
    <xf numFmtId="0" fontId="2" fillId="11" borderId="12" xfId="0" applyNumberFormat="1" applyFont="1" applyFill="1" applyBorder="1"/>
    <xf numFmtId="0" fontId="4" fillId="2" borderId="0" xfId="0" applyFont="1" applyFill="1"/>
    <xf numFmtId="0" fontId="4" fillId="12" borderId="0" xfId="0" applyFont="1" applyFill="1"/>
    <xf numFmtId="0" fontId="8" fillId="2" borderId="0" xfId="0" applyFont="1" applyFill="1"/>
    <xf numFmtId="0" fontId="15" fillId="0" borderId="0" xfId="0" applyFont="1"/>
    <xf numFmtId="0" fontId="1" fillId="0" borderId="4" xfId="0" applyFont="1" applyBorder="1" applyAlignment="1">
      <alignment vertical="center"/>
    </xf>
    <xf numFmtId="0" fontId="0" fillId="0" borderId="4" xfId="0" applyFont="1" applyBorder="1" applyAlignment="1"/>
    <xf numFmtId="0" fontId="1" fillId="0" borderId="5" xfId="0" applyFont="1" applyBorder="1" applyAlignment="1"/>
    <xf numFmtId="0" fontId="16" fillId="2" borderId="6" xfId="0" applyFont="1" applyFill="1" applyBorder="1" applyAlignment="1"/>
    <xf numFmtId="0" fontId="0" fillId="0" borderId="7" xfId="0" applyFont="1" applyBorder="1" applyAlignment="1"/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/>
    <xf numFmtId="0" fontId="0" fillId="0" borderId="0" xfId="0" applyFont="1" applyFill="1" applyBorder="1"/>
    <xf numFmtId="0" fontId="0" fillId="0" borderId="0" xfId="0" applyFont="1" applyBorder="1" applyAlignment="1"/>
    <xf numFmtId="0" fontId="1" fillId="0" borderId="13" xfId="0" applyFont="1" applyBorder="1" applyAlignment="1">
      <alignment wrapText="1"/>
    </xf>
    <xf numFmtId="0" fontId="1" fillId="0" borderId="14" xfId="0" applyFont="1" applyBorder="1"/>
    <xf numFmtId="0" fontId="1" fillId="0" borderId="20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1" fillId="7" borderId="12" xfId="2" applyFont="1" applyFill="1" applyBorder="1" applyAlignment="1">
      <alignment horizontal="center" wrapText="1"/>
    </xf>
    <xf numFmtId="0" fontId="10" fillId="7" borderId="12" xfId="2" applyFill="1" applyBorder="1" applyAlignment="1">
      <alignment horizontal="center" wrapText="1"/>
    </xf>
    <xf numFmtId="0" fontId="11" fillId="7" borderId="12" xfId="2" applyFont="1" applyFill="1" applyBorder="1" applyAlignment="1">
      <alignment horizontal="center"/>
    </xf>
    <xf numFmtId="0" fontId="11" fillId="0" borderId="12" xfId="2" applyFont="1" applyBorder="1" applyAlignment="1">
      <alignment horizontal="center" wrapText="1"/>
    </xf>
    <xf numFmtId="0" fontId="11" fillId="2" borderId="12" xfId="2" applyFont="1" applyFill="1" applyBorder="1" applyAlignment="1">
      <alignment horizontal="center"/>
    </xf>
    <xf numFmtId="0" fontId="11" fillId="5" borderId="12" xfId="2" applyFont="1" applyFill="1" applyBorder="1" applyAlignment="1">
      <alignment horizontal="center"/>
    </xf>
    <xf numFmtId="0" fontId="11" fillId="5" borderId="12" xfId="2" applyFont="1" applyFill="1" applyBorder="1" applyAlignment="1">
      <alignment horizontal="center" wrapText="1"/>
    </xf>
    <xf numFmtId="0" fontId="11" fillId="9" borderId="12" xfId="2" applyFont="1" applyFill="1" applyBorder="1" applyAlignment="1">
      <alignment horizontal="center"/>
    </xf>
    <xf numFmtId="0" fontId="4" fillId="12" borderId="27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6" borderId="27" xfId="0" applyFont="1" applyFill="1" applyBorder="1" applyAlignment="1">
      <alignment horizontal="center"/>
    </xf>
    <xf numFmtId="0" fontId="4" fillId="9" borderId="27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7" xfId="0" applyFont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0" fillId="0" borderId="12" xfId="0" applyBorder="1" applyAlignment="1"/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13" borderId="12" xfId="0" applyFill="1" applyBorder="1" applyAlignment="1">
      <alignment horizontal="center" wrapText="1"/>
    </xf>
    <xf numFmtId="0" fontId="0" fillId="14" borderId="12" xfId="0" applyFill="1" applyBorder="1" applyAlignment="1"/>
    <xf numFmtId="0" fontId="9" fillId="14" borderId="12" xfId="0" applyFont="1" applyFill="1" applyBorder="1" applyAlignment="1">
      <alignment vertical="center"/>
    </xf>
    <xf numFmtId="0" fontId="0" fillId="14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2" fillId="0" borderId="12" xfId="0" applyFont="1" applyBorder="1"/>
    <xf numFmtId="0" fontId="2" fillId="12" borderId="12" xfId="0" applyFont="1" applyFill="1" applyBorder="1"/>
    <xf numFmtId="47" fontId="0" fillId="0" borderId="12" xfId="0" applyNumberFormat="1" applyBorder="1"/>
    <xf numFmtId="0" fontId="0" fillId="0" borderId="12" xfId="0" applyNumberFormat="1" applyFont="1" applyBorder="1"/>
    <xf numFmtId="14" fontId="0" fillId="0" borderId="12" xfId="0" applyNumberFormat="1" applyFont="1" applyBorder="1"/>
    <xf numFmtId="0" fontId="0" fillId="12" borderId="12" xfId="0" applyFill="1" applyBorder="1"/>
    <xf numFmtId="0" fontId="12" fillId="15" borderId="12" xfId="0" applyNumberFormat="1" applyFont="1" applyFill="1" applyBorder="1"/>
  </cellXfs>
  <cellStyles count="3">
    <cellStyle name="Normal" xfId="0" builtinId="0"/>
    <cellStyle name="Normal 2" xfId="2"/>
    <cellStyle name="Normal_wall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A4" sqref="A4"/>
    </sheetView>
  </sheetViews>
  <sheetFormatPr defaultColWidth="9.1796875" defaultRowHeight="14.5" x14ac:dyDescent="0.35"/>
  <cols>
    <col min="1" max="1" width="5.54296875" style="20" customWidth="1"/>
    <col min="2" max="2" width="45.453125" style="20" customWidth="1"/>
    <col min="3" max="3" width="35.453125" style="20" bestFit="1" customWidth="1"/>
    <col min="4" max="4" width="35.7265625" style="20" customWidth="1"/>
    <col min="5" max="5" width="19.453125" style="20" bestFit="1" customWidth="1"/>
    <col min="6" max="6" width="56.54296875" style="20" customWidth="1"/>
    <col min="7" max="16384" width="9.1796875" style="20"/>
  </cols>
  <sheetData>
    <row r="1" spans="1:11" ht="15" thickBot="1" x14ac:dyDescent="0.4">
      <c r="A1" s="80" t="s">
        <v>39</v>
      </c>
      <c r="B1" s="82"/>
      <c r="C1" s="82"/>
      <c r="D1" s="81"/>
    </row>
    <row r="2" spans="1:11" ht="15" thickBot="1" x14ac:dyDescent="0.4">
      <c r="A2" s="66"/>
      <c r="G2" s="20">
        <v>1</v>
      </c>
      <c r="H2" s="20" t="s">
        <v>41</v>
      </c>
    </row>
    <row r="3" spans="1:11" x14ac:dyDescent="0.35">
      <c r="A3" s="67" t="s">
        <v>0</v>
      </c>
      <c r="B3" s="68"/>
      <c r="C3" s="69"/>
      <c r="D3" s="69"/>
      <c r="E3" s="70" t="s">
        <v>5</v>
      </c>
      <c r="G3" s="20">
        <v>2</v>
      </c>
      <c r="H3" s="20" t="s">
        <v>42</v>
      </c>
      <c r="I3" s="20" t="s">
        <v>43</v>
      </c>
    </row>
    <row r="4" spans="1:11" x14ac:dyDescent="0.35">
      <c r="A4" s="71"/>
      <c r="B4" s="72" t="s">
        <v>177</v>
      </c>
      <c r="C4" s="13" t="s">
        <v>4</v>
      </c>
      <c r="D4" s="13"/>
      <c r="E4" s="73" t="s">
        <v>6</v>
      </c>
      <c r="G4" s="20">
        <v>3</v>
      </c>
      <c r="H4" s="20" t="s">
        <v>47</v>
      </c>
      <c r="J4" s="74" t="s">
        <v>44</v>
      </c>
    </row>
    <row r="5" spans="1:11" x14ac:dyDescent="0.35">
      <c r="A5" s="71"/>
      <c r="B5" s="102" t="s">
        <v>179</v>
      </c>
      <c r="C5" s="13" t="s">
        <v>4</v>
      </c>
      <c r="D5" s="13"/>
      <c r="E5" s="101" t="s">
        <v>7</v>
      </c>
      <c r="H5" s="20" t="s">
        <v>45</v>
      </c>
      <c r="J5" s="20" t="s">
        <v>48</v>
      </c>
    </row>
    <row r="6" spans="1:11" x14ac:dyDescent="0.35">
      <c r="A6" s="71"/>
      <c r="B6" s="102" t="s">
        <v>180</v>
      </c>
      <c r="C6" s="13" t="s">
        <v>4</v>
      </c>
      <c r="D6" s="13"/>
      <c r="E6" s="101" t="s">
        <v>7</v>
      </c>
      <c r="H6" s="20" t="s">
        <v>46</v>
      </c>
    </row>
    <row r="7" spans="1:11" x14ac:dyDescent="0.35">
      <c r="A7" s="71"/>
      <c r="B7" s="72" t="s">
        <v>178</v>
      </c>
      <c r="C7" s="13" t="s">
        <v>4</v>
      </c>
      <c r="D7" s="13"/>
      <c r="E7" s="73" t="s">
        <v>6</v>
      </c>
    </row>
    <row r="8" spans="1:11" x14ac:dyDescent="0.35">
      <c r="A8" s="71"/>
      <c r="B8" s="102" t="s">
        <v>181</v>
      </c>
      <c r="C8" s="13" t="s">
        <v>4</v>
      </c>
      <c r="D8" s="75"/>
      <c r="E8" s="101" t="s">
        <v>7</v>
      </c>
    </row>
    <row r="9" spans="1:11" x14ac:dyDescent="0.35">
      <c r="A9" s="71"/>
      <c r="B9" s="102" t="s">
        <v>182</v>
      </c>
      <c r="C9" s="13" t="s">
        <v>4</v>
      </c>
      <c r="D9" s="75"/>
      <c r="E9" s="101" t="s">
        <v>7</v>
      </c>
    </row>
    <row r="10" spans="1:11" x14ac:dyDescent="0.35">
      <c r="A10" s="21"/>
      <c r="B10" s="14"/>
      <c r="C10" s="13"/>
      <c r="D10" s="13"/>
      <c r="E10" s="13"/>
    </row>
    <row r="11" spans="1:11" ht="15" thickBot="1" x14ac:dyDescent="0.4"/>
    <row r="12" spans="1:11" ht="15" thickBot="1" x14ac:dyDescent="0.4">
      <c r="A12" s="103" t="s">
        <v>133</v>
      </c>
      <c r="B12" s="104"/>
      <c r="C12" s="104"/>
    </row>
    <row r="13" spans="1:11" ht="15" thickBot="1" x14ac:dyDescent="0.4">
      <c r="K13" s="20" t="s">
        <v>3</v>
      </c>
    </row>
    <row r="14" spans="1:11" ht="15" thickBot="1" x14ac:dyDescent="0.4">
      <c r="A14" s="76" t="s">
        <v>8</v>
      </c>
      <c r="B14" s="8" t="s">
        <v>9</v>
      </c>
      <c r="C14" s="77" t="s">
        <v>11</v>
      </c>
      <c r="D14" s="8" t="s">
        <v>13</v>
      </c>
      <c r="E14" s="9" t="s">
        <v>10</v>
      </c>
      <c r="K14" s="20" t="s">
        <v>1</v>
      </c>
    </row>
    <row r="15" spans="1:11" ht="105" thickBot="1" x14ac:dyDescent="0.4">
      <c r="A15" s="22">
        <v>1</v>
      </c>
      <c r="B15" s="23" t="s">
        <v>183</v>
      </c>
      <c r="C15" s="23" t="s">
        <v>55</v>
      </c>
      <c r="D15" s="23" t="s">
        <v>54</v>
      </c>
      <c r="E15" s="78" t="s">
        <v>12</v>
      </c>
      <c r="K15" s="20" t="s">
        <v>2</v>
      </c>
    </row>
    <row r="16" spans="1:11" ht="248" thickBot="1" x14ac:dyDescent="0.4">
      <c r="A16" s="10">
        <v>2</v>
      </c>
      <c r="B16" s="5" t="s">
        <v>184</v>
      </c>
      <c r="C16" s="5" t="s">
        <v>58</v>
      </c>
      <c r="D16" s="23" t="s">
        <v>57</v>
      </c>
      <c r="E16" s="78" t="s">
        <v>12</v>
      </c>
    </row>
    <row r="17" spans="1:5" ht="105" thickBot="1" x14ac:dyDescent="0.4">
      <c r="A17" s="11">
        <v>3</v>
      </c>
      <c r="B17" s="7" t="s">
        <v>49</v>
      </c>
      <c r="C17" s="7" t="s">
        <v>59</v>
      </c>
      <c r="D17" s="23" t="s">
        <v>56</v>
      </c>
      <c r="E17" s="78" t="s">
        <v>12</v>
      </c>
    </row>
    <row r="18" spans="1:5" ht="79" thickBot="1" x14ac:dyDescent="0.4">
      <c r="A18" s="11">
        <v>4</v>
      </c>
      <c r="B18" s="7" t="s">
        <v>50</v>
      </c>
      <c r="C18" s="7" t="s">
        <v>61</v>
      </c>
      <c r="D18" s="23" t="s">
        <v>60</v>
      </c>
      <c r="E18" s="78" t="s">
        <v>12</v>
      </c>
    </row>
    <row r="19" spans="1:5" ht="15" thickBot="1" x14ac:dyDescent="0.4">
      <c r="A19" s="12"/>
      <c r="B19" s="12"/>
      <c r="C19" s="12"/>
      <c r="D19" s="12"/>
      <c r="E19" s="12"/>
    </row>
    <row r="20" spans="1:5" ht="15" thickBot="1" x14ac:dyDescent="0.4">
      <c r="A20" s="30" t="s">
        <v>40</v>
      </c>
      <c r="B20" s="79"/>
      <c r="C20" s="3"/>
      <c r="D20" s="3"/>
      <c r="E20" s="12"/>
    </row>
    <row r="21" spans="1:5" ht="15" thickBot="1" x14ac:dyDescent="0.4">
      <c r="A21" s="3"/>
      <c r="B21" s="3"/>
      <c r="C21" s="3"/>
      <c r="D21" s="3"/>
      <c r="E21" s="12"/>
    </row>
    <row r="22" spans="1:5" ht="26.25" customHeight="1" x14ac:dyDescent="0.35">
      <c r="A22" s="3"/>
      <c r="B22" s="83" t="s">
        <v>51</v>
      </c>
      <c r="C22" s="84"/>
      <c r="D22" s="85"/>
      <c r="E22" s="12"/>
    </row>
    <row r="23" spans="1:5" ht="15" thickBot="1" x14ac:dyDescent="0.4">
      <c r="A23" s="3"/>
      <c r="B23" s="31"/>
      <c r="C23" s="32"/>
      <c r="D23" s="33"/>
      <c r="E23" s="12"/>
    </row>
    <row r="25" spans="1:5" x14ac:dyDescent="0.35">
      <c r="B25" s="12"/>
    </row>
    <row r="26" spans="1:5" ht="15" thickBot="1" x14ac:dyDescent="0.4"/>
    <row r="27" spans="1:5" ht="15" thickBot="1" x14ac:dyDescent="0.4">
      <c r="A27" s="80" t="s">
        <v>14</v>
      </c>
      <c r="B27" s="81"/>
      <c r="C27" s="3"/>
    </row>
    <row r="28" spans="1:5" ht="15" thickBot="1" x14ac:dyDescent="0.4">
      <c r="A28" s="3"/>
      <c r="B28" s="3"/>
      <c r="C28" s="3"/>
    </row>
    <row r="29" spans="1:5" x14ac:dyDescent="0.35">
      <c r="A29" s="25" t="s">
        <v>15</v>
      </c>
      <c r="B29" s="24" t="s">
        <v>36</v>
      </c>
      <c r="C29" s="26" t="s">
        <v>16</v>
      </c>
    </row>
    <row r="30" spans="1:5" x14ac:dyDescent="0.35">
      <c r="A30" s="4">
        <v>1</v>
      </c>
      <c r="B30" s="1" t="s">
        <v>52</v>
      </c>
      <c r="C30" s="6"/>
    </row>
    <row r="31" spans="1:5" x14ac:dyDescent="0.35">
      <c r="A31" s="4">
        <v>2</v>
      </c>
      <c r="B31" s="1" t="s">
        <v>53</v>
      </c>
      <c r="C31" s="6"/>
    </row>
    <row r="32" spans="1:5" x14ac:dyDescent="0.35">
      <c r="A32" s="4">
        <v>3</v>
      </c>
      <c r="B32" s="1" t="s">
        <v>17</v>
      </c>
      <c r="C32" s="6" t="s">
        <v>18</v>
      </c>
    </row>
    <row r="33" spans="1:3" ht="39.5" x14ac:dyDescent="0.35">
      <c r="A33" s="4">
        <v>4</v>
      </c>
      <c r="B33" s="5" t="s">
        <v>19</v>
      </c>
      <c r="C33" s="6" t="s">
        <v>20</v>
      </c>
    </row>
    <row r="34" spans="1:3" x14ac:dyDescent="0.35">
      <c r="A34" s="27">
        <v>5</v>
      </c>
      <c r="B34" s="28" t="s">
        <v>21</v>
      </c>
      <c r="C34" s="29" t="s">
        <v>35</v>
      </c>
    </row>
    <row r="35" spans="1:3" ht="39.5" x14ac:dyDescent="0.35">
      <c r="A35" s="1">
        <v>6</v>
      </c>
      <c r="B35" s="5" t="s">
        <v>37</v>
      </c>
      <c r="C35" s="1" t="s">
        <v>38</v>
      </c>
    </row>
  </sheetData>
  <mergeCells count="4">
    <mergeCell ref="A27:B27"/>
    <mergeCell ref="A1:D1"/>
    <mergeCell ref="A12:C12"/>
    <mergeCell ref="B22:D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workbookViewId="0">
      <selection activeCell="A19" sqref="A19"/>
    </sheetView>
  </sheetViews>
  <sheetFormatPr defaultColWidth="9.1796875" defaultRowHeight="12" x14ac:dyDescent="0.3"/>
  <cols>
    <col min="1" max="1" width="36" style="19" bestFit="1" customWidth="1"/>
    <col min="2" max="2" width="17" style="19" bestFit="1" customWidth="1"/>
    <col min="3" max="3" width="19" style="19" bestFit="1" customWidth="1"/>
    <col min="4" max="4" width="21" style="19" bestFit="1" customWidth="1"/>
    <col min="5" max="5" width="18" style="19" bestFit="1" customWidth="1"/>
    <col min="6" max="6" width="10.81640625" style="19" bestFit="1" customWidth="1"/>
    <col min="7" max="7" width="24.81640625" style="19" bestFit="1" customWidth="1"/>
    <col min="8" max="8" width="24.1796875" style="19" bestFit="1" customWidth="1"/>
    <col min="9" max="9" width="24.54296875" style="19" bestFit="1" customWidth="1"/>
    <col min="10" max="10" width="18.1796875" style="19" bestFit="1" customWidth="1"/>
    <col min="11" max="11" width="19.81640625" style="19" bestFit="1" customWidth="1"/>
    <col min="12" max="12" width="24.54296875" style="19" bestFit="1" customWidth="1"/>
    <col min="13" max="13" width="16.1796875" style="19" bestFit="1" customWidth="1"/>
    <col min="14" max="14" width="20.26953125" style="19" bestFit="1" customWidth="1"/>
    <col min="15" max="16384" width="9.1796875" style="19"/>
  </cols>
  <sheetData>
    <row r="2" spans="1:16" x14ac:dyDescent="0.3">
      <c r="A2" s="35" t="s">
        <v>92</v>
      </c>
    </row>
    <row r="3" spans="1:16" ht="14.5" x14ac:dyDescent="0.35">
      <c r="A3" s="2" t="s">
        <v>67</v>
      </c>
      <c r="B3" s="2" t="s">
        <v>68</v>
      </c>
      <c r="C3" s="2" t="s">
        <v>69</v>
      </c>
      <c r="D3" s="120" t="s">
        <v>70</v>
      </c>
      <c r="E3" s="2" t="s">
        <v>71</v>
      </c>
      <c r="F3" s="2" t="s">
        <v>72</v>
      </c>
      <c r="G3" s="2" t="s">
        <v>73</v>
      </c>
      <c r="H3" s="120" t="s">
        <v>74</v>
      </c>
      <c r="I3" s="2" t="s">
        <v>75</v>
      </c>
      <c r="J3" s="120" t="s">
        <v>76</v>
      </c>
      <c r="K3" s="2" t="s">
        <v>77</v>
      </c>
      <c r="L3" s="2" t="s">
        <v>78</v>
      </c>
      <c r="M3" s="2" t="s">
        <v>79</v>
      </c>
      <c r="N3" s="2" t="s">
        <v>80</v>
      </c>
      <c r="O3" s="2" t="s">
        <v>81</v>
      </c>
      <c r="P3" s="2" t="s">
        <v>82</v>
      </c>
    </row>
    <row r="4" spans="1:16" ht="14.5" x14ac:dyDescent="0.35">
      <c r="A4" s="2" t="s">
        <v>83</v>
      </c>
      <c r="B4" s="2" t="s">
        <v>84</v>
      </c>
      <c r="C4" s="2" t="s">
        <v>85</v>
      </c>
      <c r="D4" s="2" t="s">
        <v>86</v>
      </c>
      <c r="E4" s="2" t="s">
        <v>87</v>
      </c>
      <c r="F4" s="2" t="s">
        <v>85</v>
      </c>
      <c r="G4" s="2" t="s">
        <v>88</v>
      </c>
      <c r="H4" s="2" t="s">
        <v>89</v>
      </c>
      <c r="I4" s="2" t="s">
        <v>90</v>
      </c>
      <c r="J4" s="36" t="s">
        <v>91</v>
      </c>
      <c r="K4" s="2"/>
      <c r="L4" s="2" t="s">
        <v>85</v>
      </c>
      <c r="M4" s="2" t="s">
        <v>89</v>
      </c>
      <c r="N4" s="2"/>
      <c r="O4" s="2" t="s">
        <v>88</v>
      </c>
      <c r="P4" s="2"/>
    </row>
    <row r="7" spans="1:16" x14ac:dyDescent="0.3">
      <c r="A7" s="35" t="s">
        <v>99</v>
      </c>
    </row>
    <row r="8" spans="1:16" ht="14.5" x14ac:dyDescent="0.35">
      <c r="A8" s="2" t="s">
        <v>93</v>
      </c>
      <c r="B8" s="2" t="s">
        <v>68</v>
      </c>
      <c r="C8" s="2" t="s">
        <v>69</v>
      </c>
      <c r="D8" s="120" t="s">
        <v>70</v>
      </c>
      <c r="E8" s="2" t="s">
        <v>71</v>
      </c>
      <c r="F8" s="2" t="s">
        <v>72</v>
      </c>
      <c r="G8" s="2" t="s">
        <v>73</v>
      </c>
      <c r="H8" s="120" t="s">
        <v>74</v>
      </c>
      <c r="I8" s="2" t="s">
        <v>75</v>
      </c>
      <c r="J8" s="120" t="s">
        <v>76</v>
      </c>
      <c r="K8" s="2" t="s">
        <v>77</v>
      </c>
      <c r="L8" s="2" t="s">
        <v>78</v>
      </c>
      <c r="M8" s="2" t="s">
        <v>79</v>
      </c>
      <c r="N8" s="2" t="s">
        <v>80</v>
      </c>
      <c r="O8" s="2" t="s">
        <v>81</v>
      </c>
      <c r="P8" s="2" t="s">
        <v>82</v>
      </c>
    </row>
    <row r="9" spans="1:16" ht="14.5" x14ac:dyDescent="0.35">
      <c r="A9" s="2" t="s">
        <v>94</v>
      </c>
      <c r="B9" s="2" t="s">
        <v>94</v>
      </c>
      <c r="C9" s="2" t="s">
        <v>95</v>
      </c>
      <c r="D9" s="2" t="s">
        <v>96</v>
      </c>
      <c r="E9" s="2" t="s">
        <v>97</v>
      </c>
      <c r="F9" s="2" t="s">
        <v>95</v>
      </c>
      <c r="G9" s="2" t="s">
        <v>98</v>
      </c>
      <c r="H9" s="2" t="s">
        <v>89</v>
      </c>
      <c r="I9" s="2" t="s">
        <v>90</v>
      </c>
      <c r="J9" s="2" t="s">
        <v>91</v>
      </c>
      <c r="K9" s="2"/>
      <c r="L9" s="2" t="s">
        <v>95</v>
      </c>
      <c r="M9" s="2" t="s">
        <v>89</v>
      </c>
      <c r="N9" s="2"/>
      <c r="O9" s="2" t="s">
        <v>98</v>
      </c>
      <c r="P9" s="2"/>
    </row>
    <row r="12" spans="1:16" x14ac:dyDescent="0.3">
      <c r="A12" s="35" t="s">
        <v>100</v>
      </c>
    </row>
    <row r="13" spans="1:16" ht="14.5" x14ac:dyDescent="0.35">
      <c r="A13" s="2" t="s">
        <v>67</v>
      </c>
      <c r="B13" s="2" t="s">
        <v>68</v>
      </c>
      <c r="C13" s="2" t="s">
        <v>69</v>
      </c>
      <c r="D13" s="120" t="s">
        <v>70</v>
      </c>
      <c r="E13" s="2" t="s">
        <v>71</v>
      </c>
      <c r="F13" s="2" t="s">
        <v>72</v>
      </c>
      <c r="G13" s="2" t="s">
        <v>73</v>
      </c>
      <c r="H13" s="2" t="s">
        <v>74</v>
      </c>
      <c r="I13" s="2" t="s">
        <v>75</v>
      </c>
      <c r="J13" s="2" t="s">
        <v>76</v>
      </c>
      <c r="K13" s="2" t="s">
        <v>77</v>
      </c>
      <c r="L13" s="2" t="s">
        <v>78</v>
      </c>
      <c r="M13" s="2" t="s">
        <v>79</v>
      </c>
      <c r="N13" s="2" t="s">
        <v>80</v>
      </c>
      <c r="O13" s="2" t="s">
        <v>81</v>
      </c>
      <c r="P13" s="120" t="s">
        <v>82</v>
      </c>
    </row>
    <row r="14" spans="1:16" ht="14.5" x14ac:dyDescent="0.35">
      <c r="A14" s="2" t="s">
        <v>101</v>
      </c>
      <c r="B14" s="2"/>
      <c r="C14" s="2" t="s">
        <v>102</v>
      </c>
      <c r="D14" s="2" t="s">
        <v>103</v>
      </c>
      <c r="E14" s="2" t="s">
        <v>104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105</v>
      </c>
    </row>
    <row r="17" spans="1:16" x14ac:dyDescent="0.3">
      <c r="A17" s="35" t="s">
        <v>106</v>
      </c>
    </row>
    <row r="19" spans="1:16" ht="14.5" x14ac:dyDescent="0.35">
      <c r="A19" s="2" t="s">
        <v>93</v>
      </c>
      <c r="B19" s="2" t="s">
        <v>68</v>
      </c>
      <c r="C19" s="2" t="s">
        <v>69</v>
      </c>
      <c r="D19" s="120" t="s">
        <v>70</v>
      </c>
      <c r="E19" s="2" t="s">
        <v>71</v>
      </c>
      <c r="F19" s="2" t="s">
        <v>72</v>
      </c>
      <c r="G19" s="2" t="s">
        <v>73</v>
      </c>
      <c r="H19" s="2" t="s">
        <v>74</v>
      </c>
      <c r="I19" s="2" t="s">
        <v>75</v>
      </c>
      <c r="J19" s="2" t="s">
        <v>76</v>
      </c>
      <c r="K19" s="2" t="s">
        <v>77</v>
      </c>
      <c r="L19" s="2" t="s">
        <v>78</v>
      </c>
      <c r="M19" s="2" t="s">
        <v>79</v>
      </c>
      <c r="N19" s="2" t="s">
        <v>80</v>
      </c>
      <c r="O19" s="2" t="s">
        <v>81</v>
      </c>
      <c r="P19" s="120" t="s">
        <v>82</v>
      </c>
    </row>
    <row r="20" spans="1:16" ht="14.5" x14ac:dyDescent="0.35">
      <c r="A20" s="2" t="s">
        <v>107</v>
      </c>
      <c r="B20" s="2"/>
      <c r="C20" s="2" t="s">
        <v>108</v>
      </c>
      <c r="D20" s="2" t="s">
        <v>109</v>
      </c>
      <c r="E20" s="2" t="s">
        <v>110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 t="s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9" sqref="A9"/>
    </sheetView>
  </sheetViews>
  <sheetFormatPr defaultRowHeight="14.5" x14ac:dyDescent="0.35"/>
  <cols>
    <col min="1" max="1" width="9.36328125" bestFit="1" customWidth="1"/>
    <col min="2" max="2" width="10.6328125" bestFit="1" customWidth="1"/>
    <col min="3" max="3" width="10.81640625" bestFit="1" customWidth="1"/>
    <col min="4" max="4" width="19.6328125" bestFit="1" customWidth="1"/>
    <col min="5" max="5" width="12.7265625" bestFit="1" customWidth="1"/>
    <col min="6" max="6" width="17.90625" bestFit="1" customWidth="1"/>
    <col min="7" max="7" width="9.7265625" bestFit="1" customWidth="1"/>
    <col min="8" max="8" width="12" bestFit="1" customWidth="1"/>
    <col min="9" max="9" width="21.08984375" bestFit="1" customWidth="1"/>
    <col min="10" max="10" width="11.6328125" bestFit="1" customWidth="1"/>
    <col min="11" max="11" width="14.81640625" bestFit="1" customWidth="1"/>
    <col min="12" max="12" width="14.08984375" bestFit="1" customWidth="1"/>
    <col min="13" max="13" width="17.90625" bestFit="1" customWidth="1"/>
  </cols>
  <sheetData>
    <row r="1" spans="1:15" x14ac:dyDescent="0.35">
      <c r="A1" s="114" t="s">
        <v>217</v>
      </c>
      <c r="B1" s="114"/>
      <c r="C1" s="114"/>
    </row>
    <row r="3" spans="1:15" x14ac:dyDescent="0.35">
      <c r="A3" s="56" t="s">
        <v>140</v>
      </c>
      <c r="B3" s="121" t="s">
        <v>197</v>
      </c>
      <c r="C3" s="121" t="s">
        <v>33</v>
      </c>
      <c r="D3" s="54" t="s">
        <v>198</v>
      </c>
      <c r="E3" s="121" t="s">
        <v>134</v>
      </c>
      <c r="F3" s="121" t="s">
        <v>22</v>
      </c>
      <c r="G3" s="54" t="s">
        <v>136</v>
      </c>
      <c r="H3" s="54" t="s">
        <v>199</v>
      </c>
      <c r="I3" s="54" t="s">
        <v>135</v>
      </c>
      <c r="J3" s="54" t="s">
        <v>200</v>
      </c>
      <c r="K3" s="54" t="s">
        <v>201</v>
      </c>
      <c r="L3" s="54" t="s">
        <v>202</v>
      </c>
      <c r="M3" s="121" t="s">
        <v>203</v>
      </c>
    </row>
    <row r="4" spans="1:15" x14ac:dyDescent="0.35">
      <c r="A4" s="56" t="s">
        <v>204</v>
      </c>
      <c r="B4" s="56" t="s">
        <v>205</v>
      </c>
      <c r="C4" s="56" t="s">
        <v>34</v>
      </c>
      <c r="D4" s="56" t="s">
        <v>206</v>
      </c>
      <c r="E4" s="55">
        <v>44808</v>
      </c>
      <c r="F4" s="56" t="s">
        <v>64</v>
      </c>
      <c r="G4" s="56" t="s">
        <v>207</v>
      </c>
      <c r="H4" s="56" t="s">
        <v>208</v>
      </c>
      <c r="I4" s="56" t="s">
        <v>209</v>
      </c>
      <c r="J4" s="56" t="s">
        <v>210</v>
      </c>
      <c r="K4" s="56" t="s">
        <v>210</v>
      </c>
      <c r="L4" s="56" t="s">
        <v>211</v>
      </c>
      <c r="M4" s="56" t="s">
        <v>211</v>
      </c>
    </row>
    <row r="5" spans="1:15" x14ac:dyDescent="0.35">
      <c r="A5" s="118" t="s">
        <v>204</v>
      </c>
      <c r="B5" s="118" t="s">
        <v>205</v>
      </c>
      <c r="C5" s="118" t="s">
        <v>34</v>
      </c>
      <c r="D5" s="118" t="s">
        <v>206</v>
      </c>
      <c r="E5" s="119">
        <v>44808</v>
      </c>
      <c r="F5" s="118" t="s">
        <v>64</v>
      </c>
      <c r="G5" s="118" t="s">
        <v>207</v>
      </c>
      <c r="H5" s="118" t="s">
        <v>208</v>
      </c>
      <c r="I5" s="118" t="s">
        <v>212</v>
      </c>
      <c r="J5" s="118" t="s">
        <v>210</v>
      </c>
      <c r="K5" s="118" t="s">
        <v>210</v>
      </c>
      <c r="L5" s="118" t="s">
        <v>211</v>
      </c>
      <c r="M5" s="118" t="s">
        <v>211</v>
      </c>
    </row>
    <row r="6" spans="1:15" x14ac:dyDescent="0.35">
      <c r="A6" s="56" t="s">
        <v>213</v>
      </c>
      <c r="B6" s="56" t="s">
        <v>205</v>
      </c>
      <c r="C6" s="56" t="s">
        <v>34</v>
      </c>
      <c r="D6" s="56" t="s">
        <v>206</v>
      </c>
      <c r="E6" s="55">
        <v>44808</v>
      </c>
      <c r="F6" s="56" t="s">
        <v>64</v>
      </c>
      <c r="G6" s="56" t="s">
        <v>214</v>
      </c>
      <c r="H6" s="56" t="s">
        <v>208</v>
      </c>
      <c r="I6" s="56" t="s">
        <v>215</v>
      </c>
      <c r="J6" s="56" t="s">
        <v>216</v>
      </c>
      <c r="K6" s="56" t="s">
        <v>216</v>
      </c>
      <c r="L6" s="56" t="s">
        <v>211</v>
      </c>
      <c r="M6" s="56" t="s">
        <v>211</v>
      </c>
    </row>
    <row r="8" spans="1:15" x14ac:dyDescent="0.35">
      <c r="A8" s="114" t="s">
        <v>240</v>
      </c>
      <c r="B8" s="114"/>
    </row>
    <row r="9" spans="1:15" x14ac:dyDescent="0.35">
      <c r="A9" s="120" t="s">
        <v>218</v>
      </c>
      <c r="B9" s="2" t="s">
        <v>140</v>
      </c>
      <c r="C9" s="2" t="s">
        <v>219</v>
      </c>
      <c r="D9" s="2" t="s">
        <v>173</v>
      </c>
      <c r="E9" s="120" t="s">
        <v>220</v>
      </c>
      <c r="F9" s="2" t="s">
        <v>149</v>
      </c>
      <c r="G9" s="116" t="s">
        <v>141</v>
      </c>
      <c r="H9" s="115" t="s">
        <v>221</v>
      </c>
      <c r="I9" s="2" t="s">
        <v>222</v>
      </c>
      <c r="J9" s="2" t="s">
        <v>223</v>
      </c>
      <c r="K9" s="116" t="s">
        <v>142</v>
      </c>
      <c r="L9" s="2" t="s">
        <v>224</v>
      </c>
      <c r="M9" s="2" t="s">
        <v>225</v>
      </c>
      <c r="N9" s="2" t="s">
        <v>226</v>
      </c>
      <c r="O9" s="2" t="s">
        <v>227</v>
      </c>
    </row>
    <row r="10" spans="1:15" x14ac:dyDescent="0.35">
      <c r="A10" s="117">
        <v>44807.023981481485</v>
      </c>
      <c r="B10" s="2">
        <v>1045036</v>
      </c>
      <c r="C10" s="2">
        <v>220903003156444</v>
      </c>
      <c r="D10" s="2">
        <v>5.6102203093200298E+19</v>
      </c>
      <c r="E10" s="2" t="s">
        <v>228</v>
      </c>
      <c r="F10" s="2" t="s">
        <v>229</v>
      </c>
      <c r="G10" s="2">
        <v>107</v>
      </c>
      <c r="H10" s="2" t="s">
        <v>230</v>
      </c>
      <c r="I10" s="2">
        <v>2836016</v>
      </c>
      <c r="J10" s="2" t="s">
        <v>231</v>
      </c>
      <c r="K10" s="2" t="s">
        <v>146</v>
      </c>
      <c r="L10" s="2" t="s">
        <v>232</v>
      </c>
      <c r="M10" s="2">
        <v>1</v>
      </c>
      <c r="N10" s="2" t="s">
        <v>233</v>
      </c>
      <c r="O10" s="117">
        <v>44807.023981481485</v>
      </c>
    </row>
    <row r="11" spans="1:15" x14ac:dyDescent="0.35">
      <c r="A11" s="117">
        <v>44807.028020833335</v>
      </c>
      <c r="B11" s="2">
        <v>968045</v>
      </c>
      <c r="C11" s="2">
        <v>220903003734795</v>
      </c>
      <c r="D11" s="2">
        <v>5.4702203092100399E+19</v>
      </c>
      <c r="E11" s="2" t="s">
        <v>228</v>
      </c>
      <c r="F11" s="2" t="s">
        <v>234</v>
      </c>
      <c r="G11" s="2">
        <v>107</v>
      </c>
      <c r="H11" s="2" t="s">
        <v>235</v>
      </c>
      <c r="I11" s="2">
        <v>2836017</v>
      </c>
      <c r="J11" s="2" t="s">
        <v>236</v>
      </c>
      <c r="K11" s="2" t="s">
        <v>146</v>
      </c>
      <c r="L11" s="2" t="s">
        <v>232</v>
      </c>
      <c r="M11" s="2">
        <v>1</v>
      </c>
      <c r="N11" s="2" t="s">
        <v>233</v>
      </c>
      <c r="O11" s="117">
        <v>44807.028032407405</v>
      </c>
    </row>
    <row r="12" spans="1:15" x14ac:dyDescent="0.35">
      <c r="A12" s="117">
        <v>44807.039305555554</v>
      </c>
      <c r="B12" s="2">
        <v>603493</v>
      </c>
      <c r="C12" s="2">
        <v>220903004406726</v>
      </c>
      <c r="D12" s="2">
        <v>5.4702203093600502E+19</v>
      </c>
      <c r="E12" s="2" t="s">
        <v>228</v>
      </c>
      <c r="F12" s="2" t="s">
        <v>237</v>
      </c>
      <c r="G12" s="2">
        <v>107</v>
      </c>
      <c r="H12" s="2" t="s">
        <v>238</v>
      </c>
      <c r="I12" s="2">
        <v>2836019</v>
      </c>
      <c r="J12" s="2" t="s">
        <v>239</v>
      </c>
      <c r="K12" s="2" t="s">
        <v>146</v>
      </c>
      <c r="L12" s="2" t="s">
        <v>232</v>
      </c>
      <c r="M12" s="2">
        <v>1</v>
      </c>
      <c r="N12" s="2" t="s">
        <v>233</v>
      </c>
      <c r="O12" s="117">
        <v>44807.039317129631</v>
      </c>
    </row>
  </sheetData>
  <mergeCells count="2">
    <mergeCell ref="A1:C1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B3" sqref="B3:B4"/>
    </sheetView>
  </sheetViews>
  <sheetFormatPr defaultRowHeight="14.5" x14ac:dyDescent="0.35"/>
  <cols>
    <col min="2" max="2" width="61.54296875" customWidth="1"/>
    <col min="3" max="3" width="20.7265625" bestFit="1" customWidth="1"/>
  </cols>
  <sheetData>
    <row r="3" spans="2:3" x14ac:dyDescent="0.35">
      <c r="B3" s="86" t="s">
        <v>62</v>
      </c>
      <c r="C3" s="86" t="s">
        <v>63</v>
      </c>
    </row>
    <row r="4" spans="2:3" x14ac:dyDescent="0.35">
      <c r="B4" s="86"/>
      <c r="C4" s="87"/>
    </row>
  </sheetData>
  <mergeCells count="2">
    <mergeCell ref="B3:B4"/>
    <mergeCell ref="C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B6" sqref="B6"/>
    </sheetView>
  </sheetViews>
  <sheetFormatPr defaultColWidth="9.1796875" defaultRowHeight="12" x14ac:dyDescent="0.3"/>
  <cols>
    <col min="1" max="1" width="14.7265625" style="19" bestFit="1" customWidth="1"/>
    <col min="2" max="2" width="28.26953125" style="19" bestFit="1" customWidth="1"/>
    <col min="3" max="3" width="16.453125" style="19" bestFit="1" customWidth="1"/>
    <col min="4" max="4" width="24.54296875" style="19" bestFit="1" customWidth="1"/>
    <col min="5" max="5" width="11.1796875" style="19" bestFit="1" customWidth="1"/>
    <col min="6" max="16384" width="9.1796875" style="19"/>
  </cols>
  <sheetData>
    <row r="4" spans="2:3" x14ac:dyDescent="0.3">
      <c r="B4" s="18" t="s">
        <v>22</v>
      </c>
      <c r="C4" s="18" t="s">
        <v>33</v>
      </c>
    </row>
    <row r="5" spans="2:3" x14ac:dyDescent="0.3">
      <c r="B5" s="17" t="s">
        <v>64</v>
      </c>
      <c r="C5" s="17" t="s">
        <v>34</v>
      </c>
    </row>
    <row r="6" spans="2:3" x14ac:dyDescent="0.3">
      <c r="B6" s="17" t="s">
        <v>65</v>
      </c>
      <c r="C6" s="1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A6" workbookViewId="0">
      <selection activeCell="C11" sqref="C11"/>
    </sheetView>
  </sheetViews>
  <sheetFormatPr defaultRowHeight="14.5" x14ac:dyDescent="0.35"/>
  <cols>
    <col min="2" max="2" width="16.1796875" customWidth="1"/>
    <col min="13" max="13" width="26.81640625" customWidth="1"/>
    <col min="14" max="15" width="20.54296875" customWidth="1"/>
    <col min="16" max="16" width="18.453125" customWidth="1"/>
    <col min="17" max="17" width="16.26953125" customWidth="1"/>
    <col min="31" max="31" width="8.7265625" customWidth="1"/>
    <col min="32" max="32" width="18.26953125" customWidth="1"/>
  </cols>
  <sheetData>
    <row r="1" spans="1:24" x14ac:dyDescent="0.35">
      <c r="A1" s="53" t="s">
        <v>132</v>
      </c>
    </row>
    <row r="5" spans="1:24" x14ac:dyDescent="0.35">
      <c r="A5" s="92" t="s">
        <v>111</v>
      </c>
      <c r="B5" s="90" t="s">
        <v>112</v>
      </c>
      <c r="C5" s="90"/>
      <c r="D5" s="90"/>
      <c r="E5" s="90"/>
      <c r="F5" s="90" t="s">
        <v>113</v>
      </c>
      <c r="G5" s="90"/>
      <c r="H5" s="90"/>
      <c r="I5" s="90"/>
      <c r="J5" s="91" t="s">
        <v>114</v>
      </c>
      <c r="K5" s="91"/>
      <c r="L5" s="91"/>
      <c r="M5" s="91"/>
      <c r="N5" s="93" t="s">
        <v>115</v>
      </c>
      <c r="O5" s="93"/>
      <c r="P5" s="93"/>
      <c r="Q5" s="93"/>
      <c r="R5" s="88" t="s">
        <v>116</v>
      </c>
      <c r="S5" s="88"/>
      <c r="T5" s="88"/>
      <c r="U5" s="88" t="s">
        <v>116</v>
      </c>
      <c r="V5" s="88"/>
      <c r="W5" s="88"/>
      <c r="X5" s="89" t="s">
        <v>10</v>
      </c>
    </row>
    <row r="6" spans="1:24" x14ac:dyDescent="0.35">
      <c r="A6" s="92"/>
      <c r="B6" s="90" t="s">
        <v>117</v>
      </c>
      <c r="C6" s="90"/>
      <c r="D6" s="90" t="s">
        <v>118</v>
      </c>
      <c r="E6" s="90"/>
      <c r="F6" s="90" t="s">
        <v>117</v>
      </c>
      <c r="G6" s="90"/>
      <c r="H6" s="90" t="s">
        <v>118</v>
      </c>
      <c r="I6" s="90"/>
      <c r="J6" s="91" t="s">
        <v>117</v>
      </c>
      <c r="K6" s="91"/>
      <c r="L6" s="91" t="s">
        <v>118</v>
      </c>
      <c r="M6" s="91"/>
      <c r="N6" s="93" t="s">
        <v>117</v>
      </c>
      <c r="O6" s="93"/>
      <c r="P6" s="93" t="s">
        <v>118</v>
      </c>
      <c r="Q6" s="93"/>
      <c r="R6" s="88" t="s">
        <v>117</v>
      </c>
      <c r="S6" s="88"/>
      <c r="T6" s="88"/>
      <c r="U6" s="88" t="s">
        <v>118</v>
      </c>
      <c r="V6" s="88"/>
      <c r="W6" s="88"/>
      <c r="X6" s="89"/>
    </row>
    <row r="7" spans="1:24" x14ac:dyDescent="0.35">
      <c r="A7" s="92"/>
      <c r="B7" s="37" t="s">
        <v>119</v>
      </c>
      <c r="C7" s="37" t="s">
        <v>26</v>
      </c>
      <c r="D7" s="37" t="s">
        <v>119</v>
      </c>
      <c r="E7" s="37" t="s">
        <v>26</v>
      </c>
      <c r="F7" s="37" t="s">
        <v>119</v>
      </c>
      <c r="G7" s="37" t="s">
        <v>26</v>
      </c>
      <c r="H7" s="37" t="s">
        <v>119</v>
      </c>
      <c r="I7" s="37" t="s">
        <v>26</v>
      </c>
      <c r="J7" s="38" t="s">
        <v>119</v>
      </c>
      <c r="K7" s="38" t="s">
        <v>26</v>
      </c>
      <c r="L7" s="38" t="s">
        <v>119</v>
      </c>
      <c r="M7" s="38" t="s">
        <v>26</v>
      </c>
      <c r="N7" s="39" t="s">
        <v>119</v>
      </c>
      <c r="O7" s="39" t="s">
        <v>26</v>
      </c>
      <c r="P7" s="39" t="s">
        <v>119</v>
      </c>
      <c r="Q7" s="39" t="s">
        <v>26</v>
      </c>
      <c r="R7" s="86" t="s">
        <v>62</v>
      </c>
      <c r="S7" s="86" t="s">
        <v>63</v>
      </c>
      <c r="T7" s="86" t="s">
        <v>120</v>
      </c>
      <c r="U7" s="86" t="s">
        <v>62</v>
      </c>
      <c r="V7" s="86" t="s">
        <v>63</v>
      </c>
      <c r="W7" s="86" t="s">
        <v>120</v>
      </c>
      <c r="X7" s="89"/>
    </row>
    <row r="8" spans="1:24" ht="60.5" x14ac:dyDescent="0.35">
      <c r="A8" s="92"/>
      <c r="B8" s="40" t="s">
        <v>121</v>
      </c>
      <c r="C8" s="40" t="s">
        <v>122</v>
      </c>
      <c r="D8" s="40" t="s">
        <v>121</v>
      </c>
      <c r="E8" s="40" t="s">
        <v>122</v>
      </c>
      <c r="F8" s="41" t="s">
        <v>123</v>
      </c>
      <c r="G8" s="41" t="s">
        <v>124</v>
      </c>
      <c r="H8" s="41" t="s">
        <v>123</v>
      </c>
      <c r="I8" s="41" t="s">
        <v>125</v>
      </c>
      <c r="J8" s="42" t="s">
        <v>126</v>
      </c>
      <c r="K8" s="42" t="s">
        <v>127</v>
      </c>
      <c r="L8" s="42" t="s">
        <v>126</v>
      </c>
      <c r="M8" s="42" t="s">
        <v>127</v>
      </c>
      <c r="N8" s="43" t="s">
        <v>128</v>
      </c>
      <c r="O8" s="43" t="s">
        <v>129</v>
      </c>
      <c r="P8" s="43" t="s">
        <v>128</v>
      </c>
      <c r="Q8" s="43" t="s">
        <v>129</v>
      </c>
      <c r="R8" s="86"/>
      <c r="S8" s="87"/>
      <c r="T8" s="87"/>
      <c r="U8" s="86"/>
      <c r="V8" s="87"/>
      <c r="W8" s="87"/>
      <c r="X8" s="89"/>
    </row>
    <row r="9" spans="1:24" x14ac:dyDescent="0.35">
      <c r="A9" s="44">
        <v>44440</v>
      </c>
      <c r="B9" s="45">
        <v>3298</v>
      </c>
      <c r="C9" s="45">
        <v>351101</v>
      </c>
      <c r="D9" s="45">
        <v>226</v>
      </c>
      <c r="E9" s="45">
        <v>24112</v>
      </c>
      <c r="F9" s="46">
        <v>2638</v>
      </c>
      <c r="G9" s="46">
        <v>280866</v>
      </c>
      <c r="H9" s="46">
        <v>226</v>
      </c>
      <c r="I9" s="46">
        <v>24112</v>
      </c>
      <c r="J9" s="47">
        <f t="shared" ref="J9:M20" si="0">B9-F9</f>
        <v>660</v>
      </c>
      <c r="K9" s="47">
        <f t="shared" si="0"/>
        <v>70235</v>
      </c>
      <c r="L9" s="47">
        <f t="shared" si="0"/>
        <v>0</v>
      </c>
      <c r="M9" s="47">
        <f t="shared" si="0"/>
        <v>0</v>
      </c>
      <c r="N9" s="48">
        <v>2638</v>
      </c>
      <c r="O9" s="48">
        <v>280866</v>
      </c>
      <c r="P9" s="48">
        <v>226</v>
      </c>
      <c r="Q9" s="48">
        <v>24112</v>
      </c>
      <c r="R9" s="49">
        <f t="shared" ref="R9:R20" si="1">(N9)*14.5</f>
        <v>38251</v>
      </c>
      <c r="S9" s="50">
        <f t="shared" ref="S9:S20" si="2">R9*5%</f>
        <v>1912.5500000000002</v>
      </c>
      <c r="T9" s="50">
        <f t="shared" ref="T9:T20" si="3">O9-R9+S9</f>
        <v>244527.55</v>
      </c>
      <c r="U9" s="49">
        <f t="shared" ref="U9:U20" si="4">P9*14.5</f>
        <v>3277</v>
      </c>
      <c r="V9" s="50">
        <f t="shared" ref="V9:V20" si="5">U9*5%</f>
        <v>163.85000000000002</v>
      </c>
      <c r="W9" s="50">
        <f t="shared" ref="W9:W20" si="6">(Q9-U9+V9)</f>
        <v>20998.85</v>
      </c>
      <c r="X9" s="47" t="s">
        <v>130</v>
      </c>
    </row>
    <row r="10" spans="1:24" x14ac:dyDescent="0.35">
      <c r="A10" s="44">
        <v>44441</v>
      </c>
      <c r="B10" s="45">
        <v>3505</v>
      </c>
      <c r="C10" s="45">
        <v>372865</v>
      </c>
      <c r="D10" s="45">
        <v>194</v>
      </c>
      <c r="E10" s="45">
        <v>20723</v>
      </c>
      <c r="F10" s="46">
        <v>2653</v>
      </c>
      <c r="G10" s="46">
        <v>282436</v>
      </c>
      <c r="H10" s="46">
        <v>185</v>
      </c>
      <c r="I10" s="46">
        <v>19760</v>
      </c>
      <c r="J10" s="47">
        <f t="shared" si="0"/>
        <v>852</v>
      </c>
      <c r="K10" s="47">
        <f t="shared" si="0"/>
        <v>90429</v>
      </c>
      <c r="L10" s="47">
        <f t="shared" si="0"/>
        <v>9</v>
      </c>
      <c r="M10" s="47">
        <f t="shared" si="0"/>
        <v>963</v>
      </c>
      <c r="N10" s="48">
        <v>2653</v>
      </c>
      <c r="O10" s="48">
        <v>282436</v>
      </c>
      <c r="P10" s="48">
        <v>185</v>
      </c>
      <c r="Q10" s="48">
        <v>19760</v>
      </c>
      <c r="R10" s="49">
        <f t="shared" si="1"/>
        <v>38468.5</v>
      </c>
      <c r="S10" s="50">
        <f t="shared" si="2"/>
        <v>1923.4250000000002</v>
      </c>
      <c r="T10" s="50">
        <f t="shared" si="3"/>
        <v>245890.92499999999</v>
      </c>
      <c r="U10" s="49">
        <f t="shared" si="4"/>
        <v>2682.5</v>
      </c>
      <c r="V10" s="50">
        <f t="shared" si="5"/>
        <v>134.125</v>
      </c>
      <c r="W10" s="50">
        <f t="shared" si="6"/>
        <v>17211.625</v>
      </c>
      <c r="X10" s="47" t="s">
        <v>130</v>
      </c>
    </row>
    <row r="11" spans="1:24" x14ac:dyDescent="0.35">
      <c r="A11" s="44">
        <v>44442</v>
      </c>
      <c r="B11" s="45">
        <v>3247</v>
      </c>
      <c r="C11" s="45">
        <v>346134</v>
      </c>
      <c r="D11" s="45">
        <v>117</v>
      </c>
      <c r="E11" s="45">
        <v>12484</v>
      </c>
      <c r="F11" s="46">
        <v>2735</v>
      </c>
      <c r="G11" s="46">
        <v>291595</v>
      </c>
      <c r="H11" s="46">
        <v>117</v>
      </c>
      <c r="I11" s="46">
        <v>12484</v>
      </c>
      <c r="J11" s="47">
        <f t="shared" si="0"/>
        <v>512</v>
      </c>
      <c r="K11" s="47">
        <f t="shared" si="0"/>
        <v>54539</v>
      </c>
      <c r="L11" s="47">
        <f t="shared" si="0"/>
        <v>0</v>
      </c>
      <c r="M11" s="47">
        <f t="shared" si="0"/>
        <v>0</v>
      </c>
      <c r="N11" s="48">
        <v>2735</v>
      </c>
      <c r="O11" s="48">
        <v>291595</v>
      </c>
      <c r="P11" s="48">
        <v>117</v>
      </c>
      <c r="Q11" s="48">
        <v>12484</v>
      </c>
      <c r="R11" s="49">
        <f t="shared" si="1"/>
        <v>39657.5</v>
      </c>
      <c r="S11" s="50">
        <f t="shared" si="2"/>
        <v>1982.875</v>
      </c>
      <c r="T11" s="50">
        <f t="shared" si="3"/>
        <v>253920.375</v>
      </c>
      <c r="U11" s="49">
        <f t="shared" si="4"/>
        <v>1696.5</v>
      </c>
      <c r="V11" s="50">
        <f t="shared" si="5"/>
        <v>84.825000000000003</v>
      </c>
      <c r="W11" s="50">
        <f t="shared" si="6"/>
        <v>10872.325000000001</v>
      </c>
      <c r="X11" s="47" t="s">
        <v>130</v>
      </c>
    </row>
    <row r="12" spans="1:24" x14ac:dyDescent="0.35">
      <c r="A12" s="44">
        <v>44443</v>
      </c>
      <c r="B12" s="45">
        <v>3416</v>
      </c>
      <c r="C12" s="45">
        <v>363622</v>
      </c>
      <c r="D12" s="45">
        <v>200</v>
      </c>
      <c r="E12" s="45">
        <v>21260</v>
      </c>
      <c r="F12" s="46">
        <v>2647</v>
      </c>
      <c r="G12" s="46">
        <v>281759</v>
      </c>
      <c r="H12" s="46">
        <v>194</v>
      </c>
      <c r="I12" s="46">
        <v>20618</v>
      </c>
      <c r="J12" s="47">
        <f t="shared" si="0"/>
        <v>769</v>
      </c>
      <c r="K12" s="47">
        <f t="shared" si="0"/>
        <v>81863</v>
      </c>
      <c r="L12" s="47">
        <f t="shared" si="0"/>
        <v>6</v>
      </c>
      <c r="M12" s="47">
        <f t="shared" si="0"/>
        <v>642</v>
      </c>
      <c r="N12" s="48">
        <v>2647</v>
      </c>
      <c r="O12" s="48">
        <v>281759</v>
      </c>
      <c r="P12" s="48">
        <v>194</v>
      </c>
      <c r="Q12" s="48">
        <v>20618</v>
      </c>
      <c r="R12" s="49">
        <f t="shared" si="1"/>
        <v>38381.5</v>
      </c>
      <c r="S12" s="50">
        <f t="shared" si="2"/>
        <v>1919.075</v>
      </c>
      <c r="T12" s="50">
        <f t="shared" si="3"/>
        <v>245296.57500000001</v>
      </c>
      <c r="U12" s="49">
        <f t="shared" si="4"/>
        <v>2813</v>
      </c>
      <c r="V12" s="50">
        <f t="shared" si="5"/>
        <v>140.65</v>
      </c>
      <c r="W12" s="50">
        <f t="shared" si="6"/>
        <v>17945.650000000001</v>
      </c>
      <c r="X12" s="47" t="s">
        <v>130</v>
      </c>
    </row>
    <row r="13" spans="1:24" x14ac:dyDescent="0.35">
      <c r="A13" s="44">
        <v>44444</v>
      </c>
      <c r="B13" s="45">
        <v>3102</v>
      </c>
      <c r="C13" s="45">
        <v>330654</v>
      </c>
      <c r="D13" s="45">
        <v>166</v>
      </c>
      <c r="E13" s="45">
        <v>17657</v>
      </c>
      <c r="F13" s="46">
        <v>2736</v>
      </c>
      <c r="G13" s="46">
        <v>291632</v>
      </c>
      <c r="H13" s="46">
        <v>166</v>
      </c>
      <c r="I13" s="46">
        <v>17657</v>
      </c>
      <c r="J13" s="47">
        <f t="shared" si="0"/>
        <v>366</v>
      </c>
      <c r="K13" s="47">
        <f t="shared" si="0"/>
        <v>39022</v>
      </c>
      <c r="L13" s="47">
        <f t="shared" si="0"/>
        <v>0</v>
      </c>
      <c r="M13" s="47">
        <f t="shared" si="0"/>
        <v>0</v>
      </c>
      <c r="N13" s="48">
        <v>2736</v>
      </c>
      <c r="O13" s="48">
        <v>291632</v>
      </c>
      <c r="P13" s="48">
        <v>166</v>
      </c>
      <c r="Q13" s="48">
        <v>17657</v>
      </c>
      <c r="R13" s="49">
        <f t="shared" si="1"/>
        <v>39672</v>
      </c>
      <c r="S13" s="50">
        <f t="shared" si="2"/>
        <v>1983.6000000000001</v>
      </c>
      <c r="T13" s="50">
        <f t="shared" si="3"/>
        <v>253943.6</v>
      </c>
      <c r="U13" s="49">
        <f t="shared" si="4"/>
        <v>2407</v>
      </c>
      <c r="V13" s="50">
        <f t="shared" si="5"/>
        <v>120.35000000000001</v>
      </c>
      <c r="W13" s="50">
        <f t="shared" si="6"/>
        <v>15370.35</v>
      </c>
      <c r="X13" s="47" t="s">
        <v>130</v>
      </c>
    </row>
    <row r="14" spans="1:24" x14ac:dyDescent="0.35">
      <c r="A14" s="44">
        <v>44445</v>
      </c>
      <c r="B14" s="45">
        <v>3047</v>
      </c>
      <c r="C14" s="45">
        <v>324384</v>
      </c>
      <c r="D14" s="45">
        <v>147</v>
      </c>
      <c r="E14" s="45">
        <v>15659</v>
      </c>
      <c r="F14" s="46">
        <v>2701</v>
      </c>
      <c r="G14" s="46">
        <v>287642</v>
      </c>
      <c r="H14" s="46">
        <v>146</v>
      </c>
      <c r="I14" s="46">
        <v>15552</v>
      </c>
      <c r="J14" s="47">
        <f t="shared" si="0"/>
        <v>346</v>
      </c>
      <c r="K14" s="47">
        <f t="shared" si="0"/>
        <v>36742</v>
      </c>
      <c r="L14" s="47">
        <f t="shared" si="0"/>
        <v>1</v>
      </c>
      <c r="M14" s="47">
        <f t="shared" si="0"/>
        <v>107</v>
      </c>
      <c r="N14" s="48">
        <v>2701</v>
      </c>
      <c r="O14" s="48">
        <v>287642</v>
      </c>
      <c r="P14" s="48">
        <v>146</v>
      </c>
      <c r="Q14" s="48">
        <v>15552</v>
      </c>
      <c r="R14" s="49">
        <f t="shared" si="1"/>
        <v>39164.5</v>
      </c>
      <c r="S14" s="50">
        <f t="shared" si="2"/>
        <v>1958.2250000000001</v>
      </c>
      <c r="T14" s="50">
        <f t="shared" si="3"/>
        <v>250435.72500000001</v>
      </c>
      <c r="U14" s="49">
        <f t="shared" si="4"/>
        <v>2117</v>
      </c>
      <c r="V14" s="50">
        <f t="shared" si="5"/>
        <v>105.85000000000001</v>
      </c>
      <c r="W14" s="50">
        <f t="shared" si="6"/>
        <v>13540.85</v>
      </c>
      <c r="X14" s="47" t="s">
        <v>130</v>
      </c>
    </row>
    <row r="15" spans="1:24" x14ac:dyDescent="0.35">
      <c r="A15" s="44">
        <v>44446</v>
      </c>
      <c r="B15" s="45">
        <v>3075</v>
      </c>
      <c r="C15" s="45">
        <v>327310</v>
      </c>
      <c r="D15" s="45">
        <v>166</v>
      </c>
      <c r="E15" s="45">
        <v>17692</v>
      </c>
      <c r="F15" s="46">
        <v>1078</v>
      </c>
      <c r="G15" s="46">
        <v>114891</v>
      </c>
      <c r="H15" s="46">
        <v>161</v>
      </c>
      <c r="I15" s="46">
        <v>17157</v>
      </c>
      <c r="J15" s="47">
        <f t="shared" si="0"/>
        <v>1997</v>
      </c>
      <c r="K15" s="47">
        <f t="shared" si="0"/>
        <v>212419</v>
      </c>
      <c r="L15" s="47">
        <f t="shared" si="0"/>
        <v>5</v>
      </c>
      <c r="M15" s="47">
        <f t="shared" si="0"/>
        <v>535</v>
      </c>
      <c r="N15" s="48">
        <v>1078</v>
      </c>
      <c r="O15" s="48">
        <v>114891</v>
      </c>
      <c r="P15" s="48">
        <v>161</v>
      </c>
      <c r="Q15" s="48">
        <v>17157</v>
      </c>
      <c r="R15" s="49">
        <f t="shared" si="1"/>
        <v>15631</v>
      </c>
      <c r="S15" s="50">
        <f t="shared" si="2"/>
        <v>781.55000000000007</v>
      </c>
      <c r="T15" s="50">
        <f t="shared" si="3"/>
        <v>100041.55</v>
      </c>
      <c r="U15" s="49">
        <f t="shared" si="4"/>
        <v>2334.5</v>
      </c>
      <c r="V15" s="50">
        <f t="shared" si="5"/>
        <v>116.72500000000001</v>
      </c>
      <c r="W15" s="50">
        <f t="shared" si="6"/>
        <v>14939.225</v>
      </c>
      <c r="X15" s="47" t="s">
        <v>130</v>
      </c>
    </row>
    <row r="16" spans="1:24" x14ac:dyDescent="0.35">
      <c r="A16" s="44">
        <v>44447</v>
      </c>
      <c r="B16" s="45">
        <v>3532</v>
      </c>
      <c r="C16" s="45">
        <v>376244</v>
      </c>
      <c r="D16" s="45">
        <v>185</v>
      </c>
      <c r="E16" s="45">
        <v>19760</v>
      </c>
      <c r="F16" s="46">
        <v>2982</v>
      </c>
      <c r="G16" s="46">
        <v>317639</v>
      </c>
      <c r="H16" s="46">
        <v>179</v>
      </c>
      <c r="I16" s="46">
        <v>19118</v>
      </c>
      <c r="J16" s="47">
        <f t="shared" si="0"/>
        <v>550</v>
      </c>
      <c r="K16" s="47">
        <f t="shared" si="0"/>
        <v>58605</v>
      </c>
      <c r="L16" s="47">
        <f t="shared" si="0"/>
        <v>6</v>
      </c>
      <c r="M16" s="47">
        <f t="shared" si="0"/>
        <v>642</v>
      </c>
      <c r="N16" s="48">
        <v>2982</v>
      </c>
      <c r="O16" s="48">
        <v>317639</v>
      </c>
      <c r="P16" s="48">
        <v>179</v>
      </c>
      <c r="Q16" s="48">
        <v>19118</v>
      </c>
      <c r="R16" s="49">
        <f t="shared" si="1"/>
        <v>43239</v>
      </c>
      <c r="S16" s="50">
        <f t="shared" si="2"/>
        <v>2161.9500000000003</v>
      </c>
      <c r="T16" s="50">
        <f t="shared" si="3"/>
        <v>276561.95</v>
      </c>
      <c r="U16" s="49">
        <f t="shared" si="4"/>
        <v>2595.5</v>
      </c>
      <c r="V16" s="50">
        <f t="shared" si="5"/>
        <v>129.77500000000001</v>
      </c>
      <c r="W16" s="50">
        <f t="shared" si="6"/>
        <v>16652.275000000001</v>
      </c>
      <c r="X16" s="47" t="s">
        <v>130</v>
      </c>
    </row>
    <row r="17" spans="1:24" x14ac:dyDescent="0.35">
      <c r="A17" s="44">
        <v>44448</v>
      </c>
      <c r="B17" s="45">
        <v>3627</v>
      </c>
      <c r="C17" s="45">
        <v>386444</v>
      </c>
      <c r="D17" s="45">
        <v>162</v>
      </c>
      <c r="E17" s="45">
        <v>17334</v>
      </c>
      <c r="F17" s="46">
        <v>2288</v>
      </c>
      <c r="G17" s="46">
        <v>243801</v>
      </c>
      <c r="H17" s="46">
        <v>162</v>
      </c>
      <c r="I17" s="46">
        <v>17334</v>
      </c>
      <c r="J17" s="47">
        <f t="shared" si="0"/>
        <v>1339</v>
      </c>
      <c r="K17" s="47">
        <f t="shared" si="0"/>
        <v>142643</v>
      </c>
      <c r="L17" s="47">
        <f t="shared" si="0"/>
        <v>0</v>
      </c>
      <c r="M17" s="47">
        <f t="shared" si="0"/>
        <v>0</v>
      </c>
      <c r="N17" s="48">
        <v>2288</v>
      </c>
      <c r="O17" s="48">
        <v>243801</v>
      </c>
      <c r="P17" s="48">
        <v>162</v>
      </c>
      <c r="Q17" s="48">
        <v>17334</v>
      </c>
      <c r="R17" s="49">
        <f t="shared" si="1"/>
        <v>33176</v>
      </c>
      <c r="S17" s="50">
        <f t="shared" si="2"/>
        <v>1658.8000000000002</v>
      </c>
      <c r="T17" s="50">
        <f t="shared" si="3"/>
        <v>212283.8</v>
      </c>
      <c r="U17" s="49">
        <f t="shared" si="4"/>
        <v>2349</v>
      </c>
      <c r="V17" s="50">
        <f t="shared" si="5"/>
        <v>117.45</v>
      </c>
      <c r="W17" s="50">
        <f t="shared" si="6"/>
        <v>15102.45</v>
      </c>
      <c r="X17" s="47" t="s">
        <v>130</v>
      </c>
    </row>
    <row r="18" spans="1:24" x14ac:dyDescent="0.35">
      <c r="A18" s="44">
        <v>44449</v>
      </c>
      <c r="B18" s="45">
        <v>3650</v>
      </c>
      <c r="C18" s="45">
        <v>389080</v>
      </c>
      <c r="D18" s="45">
        <v>169</v>
      </c>
      <c r="E18" s="45">
        <v>18083</v>
      </c>
      <c r="F18" s="46">
        <v>2728</v>
      </c>
      <c r="G18" s="46">
        <v>290846</v>
      </c>
      <c r="H18" s="46">
        <v>168</v>
      </c>
      <c r="I18" s="46">
        <v>17976</v>
      </c>
      <c r="J18" s="47">
        <f t="shared" si="0"/>
        <v>922</v>
      </c>
      <c r="K18" s="47">
        <f t="shared" si="0"/>
        <v>98234</v>
      </c>
      <c r="L18" s="47">
        <f t="shared" si="0"/>
        <v>1</v>
      </c>
      <c r="M18" s="47">
        <f t="shared" si="0"/>
        <v>107</v>
      </c>
      <c r="N18" s="48">
        <v>2728</v>
      </c>
      <c r="O18" s="48">
        <v>290846</v>
      </c>
      <c r="P18" s="48">
        <v>168</v>
      </c>
      <c r="Q18" s="48">
        <v>17976</v>
      </c>
      <c r="R18" s="49">
        <f t="shared" si="1"/>
        <v>39556</v>
      </c>
      <c r="S18" s="50">
        <f t="shared" si="2"/>
        <v>1977.8000000000002</v>
      </c>
      <c r="T18" s="50">
        <f t="shared" si="3"/>
        <v>253267.8</v>
      </c>
      <c r="U18" s="49">
        <f t="shared" si="4"/>
        <v>2436</v>
      </c>
      <c r="V18" s="50">
        <f t="shared" si="5"/>
        <v>121.80000000000001</v>
      </c>
      <c r="W18" s="50">
        <f t="shared" si="6"/>
        <v>15661.8</v>
      </c>
      <c r="X18" s="47" t="s">
        <v>130</v>
      </c>
    </row>
    <row r="19" spans="1:24" x14ac:dyDescent="0.35">
      <c r="A19" s="44">
        <v>44450</v>
      </c>
      <c r="B19" s="45">
        <v>3494</v>
      </c>
      <c r="C19" s="45">
        <v>372318</v>
      </c>
      <c r="D19" s="45">
        <v>173</v>
      </c>
      <c r="E19" s="45">
        <v>18406</v>
      </c>
      <c r="F19" s="46">
        <v>2804</v>
      </c>
      <c r="G19" s="46">
        <v>299013</v>
      </c>
      <c r="H19" s="46">
        <v>172</v>
      </c>
      <c r="I19" s="46">
        <v>18299</v>
      </c>
      <c r="J19" s="47">
        <f t="shared" si="0"/>
        <v>690</v>
      </c>
      <c r="K19" s="47">
        <f t="shared" si="0"/>
        <v>73305</v>
      </c>
      <c r="L19" s="47">
        <f t="shared" si="0"/>
        <v>1</v>
      </c>
      <c r="M19" s="47">
        <f t="shared" si="0"/>
        <v>107</v>
      </c>
      <c r="N19" s="48">
        <v>2804</v>
      </c>
      <c r="O19" s="48">
        <v>299013</v>
      </c>
      <c r="P19" s="48">
        <v>172</v>
      </c>
      <c r="Q19" s="48">
        <v>18299</v>
      </c>
      <c r="R19" s="49">
        <f t="shared" si="1"/>
        <v>40658</v>
      </c>
      <c r="S19" s="50">
        <f t="shared" si="2"/>
        <v>2032.9</v>
      </c>
      <c r="T19" s="50">
        <f t="shared" si="3"/>
        <v>260387.9</v>
      </c>
      <c r="U19" s="49">
        <f t="shared" si="4"/>
        <v>2494</v>
      </c>
      <c r="V19" s="50">
        <f t="shared" si="5"/>
        <v>124.7</v>
      </c>
      <c r="W19" s="50">
        <f t="shared" si="6"/>
        <v>15929.7</v>
      </c>
      <c r="X19" s="47" t="s">
        <v>130</v>
      </c>
    </row>
    <row r="20" spans="1:24" x14ac:dyDescent="0.35">
      <c r="A20" s="44">
        <v>44451</v>
      </c>
      <c r="B20" s="45">
        <v>2722</v>
      </c>
      <c r="C20" s="45">
        <v>289994</v>
      </c>
      <c r="D20" s="45">
        <v>124</v>
      </c>
      <c r="E20" s="45">
        <v>13128</v>
      </c>
      <c r="F20" s="46">
        <v>1865</v>
      </c>
      <c r="G20" s="46">
        <v>198995</v>
      </c>
      <c r="H20" s="46">
        <v>123</v>
      </c>
      <c r="I20" s="46">
        <v>13021</v>
      </c>
      <c r="J20" s="47">
        <f t="shared" si="0"/>
        <v>857</v>
      </c>
      <c r="K20" s="47">
        <f t="shared" si="0"/>
        <v>90999</v>
      </c>
      <c r="L20" s="47">
        <f t="shared" si="0"/>
        <v>1</v>
      </c>
      <c r="M20" s="47">
        <f t="shared" si="0"/>
        <v>107</v>
      </c>
      <c r="N20" s="48">
        <v>1865</v>
      </c>
      <c r="O20" s="48">
        <v>198995</v>
      </c>
      <c r="P20" s="48">
        <v>123</v>
      </c>
      <c r="Q20" s="48">
        <v>13021</v>
      </c>
      <c r="R20" s="49">
        <f t="shared" si="1"/>
        <v>27042.5</v>
      </c>
      <c r="S20" s="50">
        <f t="shared" si="2"/>
        <v>1352.125</v>
      </c>
      <c r="T20" s="50">
        <f t="shared" si="3"/>
        <v>173304.625</v>
      </c>
      <c r="U20" s="49">
        <f t="shared" si="4"/>
        <v>1783.5</v>
      </c>
      <c r="V20" s="50">
        <f t="shared" si="5"/>
        <v>89.175000000000011</v>
      </c>
      <c r="W20" s="50">
        <f t="shared" si="6"/>
        <v>11326.674999999999</v>
      </c>
      <c r="X20" s="47" t="s">
        <v>130</v>
      </c>
    </row>
    <row r="21" spans="1:24" x14ac:dyDescent="0.35">
      <c r="A21" s="51" t="s">
        <v>131</v>
      </c>
      <c r="B21" s="52">
        <f t="shared" ref="B21:W21" si="7">SUM(B9:B20)</f>
        <v>39715</v>
      </c>
      <c r="C21" s="52">
        <f t="shared" si="7"/>
        <v>4230150</v>
      </c>
      <c r="D21" s="52">
        <f t="shared" si="7"/>
        <v>2029</v>
      </c>
      <c r="E21" s="52">
        <f t="shared" si="7"/>
        <v>216298</v>
      </c>
      <c r="F21" s="52">
        <f t="shared" si="7"/>
        <v>29855</v>
      </c>
      <c r="G21" s="52">
        <f t="shared" si="7"/>
        <v>3181115</v>
      </c>
      <c r="H21" s="52">
        <f t="shared" si="7"/>
        <v>1999</v>
      </c>
      <c r="I21" s="52">
        <f t="shared" si="7"/>
        <v>213088</v>
      </c>
      <c r="J21" s="52">
        <f t="shared" si="7"/>
        <v>9860</v>
      </c>
      <c r="K21" s="52">
        <f t="shared" si="7"/>
        <v>1049035</v>
      </c>
      <c r="L21" s="52">
        <f t="shared" si="7"/>
        <v>30</v>
      </c>
      <c r="M21" s="52">
        <f t="shared" si="7"/>
        <v>3210</v>
      </c>
      <c r="N21" s="52">
        <f t="shared" si="7"/>
        <v>29855</v>
      </c>
      <c r="O21" s="52">
        <f t="shared" si="7"/>
        <v>3181115</v>
      </c>
      <c r="P21" s="52">
        <f t="shared" si="7"/>
        <v>1999</v>
      </c>
      <c r="Q21" s="52">
        <f t="shared" si="7"/>
        <v>213088</v>
      </c>
      <c r="R21" s="52">
        <f t="shared" si="7"/>
        <v>432897.5</v>
      </c>
      <c r="S21" s="52">
        <f t="shared" si="7"/>
        <v>21644.875</v>
      </c>
      <c r="T21" s="52">
        <f t="shared" si="7"/>
        <v>2769862.375</v>
      </c>
      <c r="U21" s="52">
        <f t="shared" si="7"/>
        <v>28985.5</v>
      </c>
      <c r="V21" s="52">
        <f t="shared" si="7"/>
        <v>1449.2750000000001</v>
      </c>
      <c r="W21" s="52">
        <f t="shared" si="7"/>
        <v>185551.77500000002</v>
      </c>
      <c r="X21" s="47"/>
    </row>
  </sheetData>
  <mergeCells count="24">
    <mergeCell ref="A5:A8"/>
    <mergeCell ref="B5:E5"/>
    <mergeCell ref="F5:I5"/>
    <mergeCell ref="J5:M5"/>
    <mergeCell ref="N5:Q5"/>
    <mergeCell ref="L6:M6"/>
    <mergeCell ref="N6:O6"/>
    <mergeCell ref="P6:Q6"/>
    <mergeCell ref="R5:T5"/>
    <mergeCell ref="U5:W5"/>
    <mergeCell ref="X5:X8"/>
    <mergeCell ref="B6:C6"/>
    <mergeCell ref="D6:E6"/>
    <mergeCell ref="F6:G6"/>
    <mergeCell ref="H6:I6"/>
    <mergeCell ref="J6:K6"/>
    <mergeCell ref="R6:T6"/>
    <mergeCell ref="U6:W6"/>
    <mergeCell ref="W7:W8"/>
    <mergeCell ref="R7:R8"/>
    <mergeCell ref="S7:S8"/>
    <mergeCell ref="T7:T8"/>
    <mergeCell ref="U7:U8"/>
    <mergeCell ref="V7:V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workbookViewId="0">
      <selection activeCell="A3" sqref="A3"/>
    </sheetView>
  </sheetViews>
  <sheetFormatPr defaultRowHeight="14.5" x14ac:dyDescent="0.35"/>
  <cols>
    <col min="2" max="2" width="10.7265625" bestFit="1" customWidth="1"/>
    <col min="3" max="3" width="43.453125" bestFit="1" customWidth="1"/>
    <col min="4" max="4" width="26.54296875" bestFit="1" customWidth="1"/>
    <col min="5" max="5" width="20.453125" bestFit="1" customWidth="1"/>
    <col min="6" max="6" width="26.54296875" bestFit="1" customWidth="1"/>
    <col min="7" max="7" width="20.453125" bestFit="1" customWidth="1"/>
    <col min="8" max="8" width="29.90625" bestFit="1" customWidth="1"/>
    <col min="9" max="9" width="25.90625" bestFit="1" customWidth="1"/>
  </cols>
  <sheetData>
    <row r="2" spans="2:9" ht="14.5" customHeight="1" x14ac:dyDescent="0.35">
      <c r="B2" s="105"/>
      <c r="C2" s="106" t="s">
        <v>185</v>
      </c>
      <c r="D2" s="107"/>
      <c r="E2" s="107"/>
      <c r="F2" s="107"/>
      <c r="G2" s="108"/>
      <c r="H2" s="109" t="s">
        <v>186</v>
      </c>
      <c r="I2" s="109"/>
    </row>
    <row r="3" spans="2:9" x14ac:dyDescent="0.35">
      <c r="B3" s="110" t="s">
        <v>187</v>
      </c>
      <c r="C3" s="111" t="s">
        <v>188</v>
      </c>
      <c r="D3" s="111" t="s">
        <v>189</v>
      </c>
      <c r="E3" s="112" t="s">
        <v>190</v>
      </c>
      <c r="F3" s="112" t="s">
        <v>191</v>
      </c>
      <c r="G3" s="112" t="s">
        <v>192</v>
      </c>
      <c r="H3" s="113" t="s">
        <v>193</v>
      </c>
      <c r="I3" s="113" t="s">
        <v>194</v>
      </c>
    </row>
    <row r="4" spans="2:9" x14ac:dyDescent="0.35">
      <c r="B4" s="105" t="s">
        <v>195</v>
      </c>
      <c r="C4" s="105" t="s">
        <v>196</v>
      </c>
      <c r="D4" s="105">
        <v>1</v>
      </c>
      <c r="E4" s="2">
        <v>50000</v>
      </c>
      <c r="F4" s="2"/>
      <c r="G4" s="2"/>
      <c r="H4" s="105">
        <v>50</v>
      </c>
      <c r="I4" s="105">
        <v>100000</v>
      </c>
    </row>
  </sheetData>
  <mergeCells count="2">
    <mergeCell ref="C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8" workbookViewId="0">
      <selection activeCell="F25" sqref="F25"/>
    </sheetView>
  </sheetViews>
  <sheetFormatPr defaultColWidth="9.1796875" defaultRowHeight="12" x14ac:dyDescent="0.3"/>
  <cols>
    <col min="1" max="1" width="30.453125" style="19" bestFit="1" customWidth="1"/>
    <col min="2" max="2" width="16.81640625" style="19" bestFit="1" customWidth="1"/>
    <col min="3" max="3" width="22.54296875" style="19" bestFit="1" customWidth="1"/>
    <col min="4" max="4" width="24.54296875" style="19" bestFit="1" customWidth="1"/>
    <col min="5" max="5" width="22.54296875" style="19" bestFit="1" customWidth="1"/>
    <col min="6" max="6" width="27.54296875" style="19" bestFit="1" customWidth="1"/>
    <col min="7" max="7" width="16.81640625" style="19" bestFit="1" customWidth="1"/>
    <col min="8" max="8" width="31" style="19" bestFit="1" customWidth="1"/>
    <col min="9" max="9" width="14.453125" style="19" bestFit="1" customWidth="1"/>
    <col min="10" max="10" width="52.1796875" style="19" bestFit="1" customWidth="1"/>
    <col min="11" max="11" width="71.26953125" style="19" bestFit="1" customWidth="1"/>
    <col min="12" max="12" width="20.26953125" style="19" bestFit="1" customWidth="1"/>
    <col min="13" max="13" width="16.81640625" style="19" bestFit="1" customWidth="1"/>
    <col min="14" max="16384" width="9.1796875" style="19"/>
  </cols>
  <sheetData>
    <row r="1" spans="1:13" ht="13.5" thickBot="1" x14ac:dyDescent="0.35">
      <c r="A1" s="97" t="s">
        <v>133</v>
      </c>
      <c r="B1" s="98"/>
      <c r="C1" s="98"/>
    </row>
    <row r="3" spans="1:13" x14ac:dyDescent="0.3">
      <c r="A3" s="34">
        <v>1</v>
      </c>
    </row>
    <row r="4" spans="1:13" x14ac:dyDescent="0.3">
      <c r="A4" s="95" t="s">
        <v>147</v>
      </c>
      <c r="B4" s="95"/>
      <c r="C4" s="95"/>
      <c r="D4" s="95"/>
      <c r="E4" s="95"/>
      <c r="F4" s="95"/>
      <c r="G4" s="99" t="s">
        <v>148</v>
      </c>
      <c r="H4" s="99"/>
      <c r="I4" s="99"/>
    </row>
    <row r="5" spans="1:13" ht="14.5" x14ac:dyDescent="0.35">
      <c r="A5" s="54" t="s">
        <v>134</v>
      </c>
      <c r="B5" s="54" t="s">
        <v>135</v>
      </c>
      <c r="C5" s="54" t="s">
        <v>136</v>
      </c>
      <c r="D5" s="54" t="s">
        <v>137</v>
      </c>
      <c r="E5" s="54" t="s">
        <v>138</v>
      </c>
      <c r="F5" s="54" t="s">
        <v>139</v>
      </c>
      <c r="G5" s="2" t="s">
        <v>140</v>
      </c>
      <c r="H5" s="2" t="s">
        <v>141</v>
      </c>
      <c r="I5" s="2" t="s">
        <v>142</v>
      </c>
      <c r="J5" s="2" t="s">
        <v>143</v>
      </c>
    </row>
    <row r="6" spans="1:13" ht="14.5" x14ac:dyDescent="0.35">
      <c r="A6" s="55">
        <v>44440</v>
      </c>
      <c r="B6" s="56" t="s">
        <v>144</v>
      </c>
      <c r="C6" s="56" t="s">
        <v>145</v>
      </c>
      <c r="D6" s="56">
        <v>107</v>
      </c>
      <c r="E6" s="56">
        <v>0</v>
      </c>
      <c r="F6" s="2">
        <f>D6-E6</f>
        <v>107</v>
      </c>
      <c r="G6" s="2">
        <v>298625</v>
      </c>
      <c r="H6" s="2">
        <v>107</v>
      </c>
      <c r="I6" s="2" t="s">
        <v>146</v>
      </c>
      <c r="J6" s="2">
        <f>F6-H6</f>
        <v>0</v>
      </c>
    </row>
    <row r="8" spans="1:13" x14ac:dyDescent="0.3">
      <c r="A8" s="57">
        <v>2</v>
      </c>
    </row>
    <row r="9" spans="1:13" x14ac:dyDescent="0.3">
      <c r="A9" s="99" t="s">
        <v>166</v>
      </c>
      <c r="B9" s="99"/>
      <c r="C9" s="99"/>
      <c r="D9" s="99"/>
      <c r="E9" s="99"/>
      <c r="F9" s="99"/>
      <c r="G9" s="63" t="s">
        <v>167</v>
      </c>
      <c r="I9" s="100" t="s">
        <v>168</v>
      </c>
      <c r="J9" s="100"/>
      <c r="L9" s="64" t="s">
        <v>154</v>
      </c>
    </row>
    <row r="10" spans="1:13" ht="14.5" x14ac:dyDescent="0.35">
      <c r="A10" s="54" t="s">
        <v>134</v>
      </c>
      <c r="B10" s="54" t="s">
        <v>135</v>
      </c>
      <c r="C10" s="2" t="s">
        <v>149</v>
      </c>
      <c r="D10" s="2" t="s">
        <v>140</v>
      </c>
      <c r="E10" s="2" t="s">
        <v>141</v>
      </c>
      <c r="F10" s="2" t="s">
        <v>142</v>
      </c>
      <c r="G10" s="58" t="s">
        <v>150</v>
      </c>
      <c r="H10" s="59" t="s">
        <v>151</v>
      </c>
      <c r="I10" s="2" t="s">
        <v>74</v>
      </c>
      <c r="J10" s="2" t="s">
        <v>152</v>
      </c>
      <c r="K10" s="60" t="s">
        <v>153</v>
      </c>
      <c r="L10" s="2" t="s">
        <v>154</v>
      </c>
      <c r="M10" s="2" t="s">
        <v>155</v>
      </c>
    </row>
    <row r="11" spans="1:13" ht="14.5" x14ac:dyDescent="0.35">
      <c r="A11" s="55">
        <v>44440</v>
      </c>
      <c r="B11" s="56" t="s">
        <v>144</v>
      </c>
      <c r="C11" s="61" t="s">
        <v>156</v>
      </c>
      <c r="D11" s="2">
        <v>298625</v>
      </c>
      <c r="E11" s="2">
        <v>107</v>
      </c>
      <c r="F11" s="2" t="s">
        <v>146</v>
      </c>
      <c r="G11" s="2">
        <v>107</v>
      </c>
      <c r="H11" s="60">
        <f>E11-G11</f>
        <v>0</v>
      </c>
      <c r="I11" s="2" t="s">
        <v>89</v>
      </c>
      <c r="J11" s="2">
        <v>107</v>
      </c>
      <c r="K11" s="60">
        <f>E11-J11</f>
        <v>0</v>
      </c>
      <c r="L11" s="2"/>
      <c r="M11" s="2" t="s">
        <v>157</v>
      </c>
    </row>
    <row r="12" spans="1:13" ht="14.5" x14ac:dyDescent="0.35">
      <c r="A12" s="55">
        <v>44440</v>
      </c>
      <c r="B12" s="2" t="s">
        <v>98</v>
      </c>
      <c r="C12" s="2" t="s">
        <v>95</v>
      </c>
      <c r="D12" s="2" t="s">
        <v>158</v>
      </c>
      <c r="E12" s="2">
        <v>107</v>
      </c>
      <c r="F12" s="2" t="s">
        <v>146</v>
      </c>
      <c r="G12" s="2">
        <v>107</v>
      </c>
      <c r="H12" s="60">
        <f>E12-G12</f>
        <v>0</v>
      </c>
      <c r="I12" s="2" t="s">
        <v>89</v>
      </c>
      <c r="J12" s="2">
        <v>107</v>
      </c>
      <c r="K12" s="60">
        <f>E12-J12</f>
        <v>0</v>
      </c>
      <c r="L12" s="2"/>
      <c r="M12" s="2" t="s">
        <v>157</v>
      </c>
    </row>
    <row r="13" spans="1:13" ht="14.5" x14ac:dyDescent="0.35">
      <c r="A13" s="55">
        <v>44440</v>
      </c>
      <c r="B13" s="62" t="s">
        <v>159</v>
      </c>
      <c r="C13" s="62" t="s">
        <v>160</v>
      </c>
      <c r="D13" s="62" t="s">
        <v>87</v>
      </c>
      <c r="E13" s="2">
        <v>107</v>
      </c>
      <c r="F13" s="2" t="s">
        <v>146</v>
      </c>
      <c r="G13" s="2">
        <v>107</v>
      </c>
      <c r="H13" s="60">
        <f>E13-G13</f>
        <v>0</v>
      </c>
      <c r="I13" s="2" t="s">
        <v>161</v>
      </c>
      <c r="J13" s="2">
        <v>0</v>
      </c>
      <c r="K13" s="60">
        <f>E13-J13</f>
        <v>107</v>
      </c>
      <c r="L13" s="2" t="s">
        <v>102</v>
      </c>
      <c r="M13" s="2" t="s">
        <v>162</v>
      </c>
    </row>
    <row r="14" spans="1:13" ht="14.5" x14ac:dyDescent="0.35">
      <c r="A14" s="55">
        <v>44440</v>
      </c>
      <c r="B14" s="62" t="s">
        <v>163</v>
      </c>
      <c r="C14" s="2" t="s">
        <v>164</v>
      </c>
      <c r="D14" s="62" t="s">
        <v>165</v>
      </c>
      <c r="E14" s="2">
        <v>107</v>
      </c>
      <c r="F14" s="2" t="s">
        <v>146</v>
      </c>
      <c r="G14" s="2">
        <v>107</v>
      </c>
      <c r="H14" s="60">
        <f>E14-G14</f>
        <v>0</v>
      </c>
      <c r="I14" s="2" t="s">
        <v>161</v>
      </c>
      <c r="J14" s="2">
        <v>0</v>
      </c>
      <c r="K14" s="60">
        <f>E14-J14</f>
        <v>107</v>
      </c>
      <c r="L14" s="2" t="s">
        <v>164</v>
      </c>
      <c r="M14" s="2" t="s">
        <v>162</v>
      </c>
    </row>
    <row r="16" spans="1:13" x14ac:dyDescent="0.3">
      <c r="A16" s="65">
        <v>3</v>
      </c>
    </row>
    <row r="17" spans="1:10" x14ac:dyDescent="0.3">
      <c r="B17" s="94" t="s">
        <v>171</v>
      </c>
      <c r="C17" s="94"/>
      <c r="D17" s="94"/>
      <c r="E17" s="94"/>
      <c r="F17" s="94"/>
      <c r="G17" s="95" t="s">
        <v>172</v>
      </c>
      <c r="H17" s="95"/>
    </row>
    <row r="18" spans="1:10" ht="14.5" x14ac:dyDescent="0.35">
      <c r="A18" s="2" t="s">
        <v>70</v>
      </c>
      <c r="B18" s="2" t="s">
        <v>73</v>
      </c>
      <c r="C18" s="2" t="s">
        <v>72</v>
      </c>
      <c r="D18" s="2" t="s">
        <v>71</v>
      </c>
      <c r="E18" s="2" t="s">
        <v>76</v>
      </c>
      <c r="F18" s="2" t="s">
        <v>74</v>
      </c>
      <c r="G18" s="2" t="s">
        <v>141</v>
      </c>
      <c r="H18" s="2" t="s">
        <v>142</v>
      </c>
      <c r="I18" s="58" t="s">
        <v>169</v>
      </c>
      <c r="J18" s="58" t="s">
        <v>155</v>
      </c>
    </row>
    <row r="19" spans="1:10" ht="14.5" x14ac:dyDescent="0.35">
      <c r="A19" s="55">
        <v>44440</v>
      </c>
      <c r="B19" s="56" t="s">
        <v>144</v>
      </c>
      <c r="C19" s="61" t="s">
        <v>156</v>
      </c>
      <c r="D19" s="2" t="s">
        <v>97</v>
      </c>
      <c r="E19" s="2">
        <v>107</v>
      </c>
      <c r="F19" s="2" t="s">
        <v>89</v>
      </c>
      <c r="G19" s="2">
        <v>107</v>
      </c>
      <c r="H19" s="2" t="s">
        <v>146</v>
      </c>
      <c r="I19" s="2">
        <f>E19-G19</f>
        <v>0</v>
      </c>
      <c r="J19" s="2" t="s">
        <v>170</v>
      </c>
    </row>
    <row r="20" spans="1:10" ht="14.5" x14ac:dyDescent="0.35">
      <c r="A20" s="55">
        <v>44440</v>
      </c>
      <c r="B20" s="2" t="s">
        <v>98</v>
      </c>
      <c r="C20" s="2" t="s">
        <v>95</v>
      </c>
      <c r="D20" s="2" t="s">
        <v>158</v>
      </c>
      <c r="E20" s="2">
        <v>107</v>
      </c>
      <c r="F20" s="2" t="s">
        <v>89</v>
      </c>
      <c r="G20" s="2">
        <v>107</v>
      </c>
      <c r="H20" s="2" t="s">
        <v>146</v>
      </c>
      <c r="I20" s="2">
        <f>E20-G20</f>
        <v>0</v>
      </c>
      <c r="J20" s="2" t="s">
        <v>170</v>
      </c>
    </row>
    <row r="23" spans="1:10" x14ac:dyDescent="0.3">
      <c r="A23" s="65">
        <v>4</v>
      </c>
    </row>
    <row r="24" spans="1:10" x14ac:dyDescent="0.3">
      <c r="A24" s="94" t="s">
        <v>174</v>
      </c>
      <c r="B24" s="94"/>
      <c r="C24" s="94"/>
      <c r="D24" s="96" t="s">
        <v>175</v>
      </c>
      <c r="E24" s="96"/>
      <c r="F24" s="96"/>
    </row>
    <row r="25" spans="1:10" ht="14.5" x14ac:dyDescent="0.35">
      <c r="A25" s="2" t="s">
        <v>70</v>
      </c>
      <c r="B25" s="2" t="s">
        <v>69</v>
      </c>
      <c r="C25" s="2" t="s">
        <v>71</v>
      </c>
      <c r="D25" s="2" t="s">
        <v>173</v>
      </c>
      <c r="E25" s="2" t="s">
        <v>141</v>
      </c>
      <c r="F25" s="2" t="s">
        <v>142</v>
      </c>
      <c r="G25" s="19" t="s">
        <v>155</v>
      </c>
    </row>
    <row r="26" spans="1:10" ht="14.5" x14ac:dyDescent="0.35">
      <c r="A26" s="2" t="s">
        <v>109</v>
      </c>
      <c r="B26" s="62" t="s">
        <v>160</v>
      </c>
      <c r="C26" s="62" t="s">
        <v>87</v>
      </c>
      <c r="D26" s="62" t="s">
        <v>159</v>
      </c>
      <c r="E26" s="2">
        <v>107</v>
      </c>
      <c r="F26" s="2" t="s">
        <v>146</v>
      </c>
      <c r="G26" s="19" t="s">
        <v>176</v>
      </c>
    </row>
    <row r="27" spans="1:10" ht="14.5" x14ac:dyDescent="0.35">
      <c r="A27" s="2" t="s">
        <v>109</v>
      </c>
      <c r="B27" s="2" t="s">
        <v>164</v>
      </c>
      <c r="C27" s="62" t="s">
        <v>165</v>
      </c>
      <c r="D27" s="62" t="s">
        <v>163</v>
      </c>
      <c r="E27" s="2">
        <v>107</v>
      </c>
      <c r="F27" s="2" t="s">
        <v>146</v>
      </c>
      <c r="G27" s="19" t="s">
        <v>176</v>
      </c>
    </row>
  </sheetData>
  <mergeCells count="9">
    <mergeCell ref="B17:F17"/>
    <mergeCell ref="G17:H17"/>
    <mergeCell ref="A24:C24"/>
    <mergeCell ref="D24:F24"/>
    <mergeCell ref="A1:C1"/>
    <mergeCell ref="A4:F4"/>
    <mergeCell ref="G4:I4"/>
    <mergeCell ref="A9:F9"/>
    <mergeCell ref="I9:J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5" sqref="D5"/>
    </sheetView>
  </sheetViews>
  <sheetFormatPr defaultRowHeight="14.5" x14ac:dyDescent="0.35"/>
  <cols>
    <col min="1" max="1" width="41.453125" customWidth="1"/>
    <col min="2" max="2" width="8.1796875" customWidth="1"/>
    <col min="3" max="3" width="5.26953125" customWidth="1"/>
    <col min="4" max="4" width="11.26953125" bestFit="1" customWidth="1"/>
    <col min="5" max="5" width="14.7265625" bestFit="1" customWidth="1"/>
  </cols>
  <sheetData>
    <row r="1" spans="1:5" x14ac:dyDescent="0.35">
      <c r="A1" s="15" t="s">
        <v>24</v>
      </c>
    </row>
    <row r="3" spans="1:5" x14ac:dyDescent="0.35">
      <c r="A3" s="2" t="s">
        <v>25</v>
      </c>
      <c r="B3" s="2" t="s">
        <v>26</v>
      </c>
      <c r="C3" s="2" t="s">
        <v>27</v>
      </c>
      <c r="D3" s="16" t="s">
        <v>30</v>
      </c>
      <c r="E3" s="16" t="s">
        <v>32</v>
      </c>
    </row>
    <row r="4" spans="1:5" x14ac:dyDescent="0.35">
      <c r="A4" s="2"/>
      <c r="B4" s="2"/>
      <c r="C4" s="2" t="s">
        <v>28</v>
      </c>
      <c r="D4" s="16" t="s">
        <v>31</v>
      </c>
      <c r="E4" s="17" t="s">
        <v>66</v>
      </c>
    </row>
    <row r="5" spans="1:5" x14ac:dyDescent="0.35">
      <c r="A5" s="2"/>
      <c r="B5" s="2"/>
      <c r="C5" s="2" t="s">
        <v>29</v>
      </c>
      <c r="D5" s="16" t="s">
        <v>31</v>
      </c>
      <c r="E5" s="17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workbookViewId="0">
      <selection sqref="A1:XFD1048576"/>
    </sheetView>
  </sheetViews>
  <sheetFormatPr defaultColWidth="9.1796875" defaultRowHeight="12" x14ac:dyDescent="0.3"/>
  <cols>
    <col min="1" max="1" width="36" style="19" bestFit="1" customWidth="1"/>
    <col min="2" max="2" width="17" style="19" bestFit="1" customWidth="1"/>
    <col min="3" max="3" width="19" style="19" bestFit="1" customWidth="1"/>
    <col min="4" max="4" width="21" style="19" bestFit="1" customWidth="1"/>
    <col min="5" max="5" width="18" style="19" bestFit="1" customWidth="1"/>
    <col min="6" max="6" width="10.81640625" style="19" bestFit="1" customWidth="1"/>
    <col min="7" max="7" width="24.81640625" style="19" bestFit="1" customWidth="1"/>
    <col min="8" max="8" width="24.1796875" style="19" bestFit="1" customWidth="1"/>
    <col min="9" max="9" width="24.54296875" style="19" bestFit="1" customWidth="1"/>
    <col min="10" max="10" width="18.1796875" style="19" bestFit="1" customWidth="1"/>
    <col min="11" max="11" width="19.81640625" style="19" bestFit="1" customWidth="1"/>
    <col min="12" max="12" width="24.54296875" style="19" bestFit="1" customWidth="1"/>
    <col min="13" max="13" width="16.1796875" style="19" bestFit="1" customWidth="1"/>
    <col min="14" max="14" width="20.26953125" style="19" bestFit="1" customWidth="1"/>
    <col min="15" max="16384" width="9.1796875" style="19"/>
  </cols>
  <sheetData>
    <row r="2" spans="1:16" x14ac:dyDescent="0.3">
      <c r="A2" s="35" t="s">
        <v>92</v>
      </c>
    </row>
    <row r="3" spans="1:16" ht="14.5" x14ac:dyDescent="0.35">
      <c r="A3" s="2" t="s">
        <v>67</v>
      </c>
      <c r="B3" s="2" t="s">
        <v>68</v>
      </c>
      <c r="C3" s="120" t="s">
        <v>69</v>
      </c>
      <c r="D3" s="120" t="s">
        <v>70</v>
      </c>
      <c r="E3" s="2" t="s">
        <v>71</v>
      </c>
      <c r="F3" s="2" t="s">
        <v>72</v>
      </c>
      <c r="G3" s="120" t="s">
        <v>73</v>
      </c>
      <c r="H3" s="120" t="s">
        <v>74</v>
      </c>
      <c r="I3" s="2" t="s">
        <v>75</v>
      </c>
      <c r="J3" s="120" t="s">
        <v>76</v>
      </c>
      <c r="K3" s="2" t="s">
        <v>77</v>
      </c>
      <c r="L3" s="2" t="s">
        <v>78</v>
      </c>
      <c r="M3" s="2" t="s">
        <v>79</v>
      </c>
      <c r="N3" s="2" t="s">
        <v>80</v>
      </c>
      <c r="O3" s="2" t="s">
        <v>81</v>
      </c>
      <c r="P3" s="2" t="s">
        <v>82</v>
      </c>
    </row>
    <row r="4" spans="1:16" ht="14.5" x14ac:dyDescent="0.35">
      <c r="A4" s="2" t="s">
        <v>83</v>
      </c>
      <c r="B4" s="2" t="s">
        <v>84</v>
      </c>
      <c r="C4" s="36" t="s">
        <v>85</v>
      </c>
      <c r="D4" s="2" t="s">
        <v>86</v>
      </c>
      <c r="E4" s="2" t="s">
        <v>87</v>
      </c>
      <c r="F4" s="2" t="s">
        <v>85</v>
      </c>
      <c r="G4" s="36" t="s">
        <v>88</v>
      </c>
      <c r="H4" s="2" t="s">
        <v>89</v>
      </c>
      <c r="I4" s="2" t="s">
        <v>90</v>
      </c>
      <c r="J4" s="36" t="s">
        <v>91</v>
      </c>
      <c r="K4" s="2"/>
      <c r="L4" s="2" t="s">
        <v>85</v>
      </c>
      <c r="M4" s="2" t="s">
        <v>89</v>
      </c>
      <c r="N4" s="2"/>
      <c r="O4" s="2" t="s">
        <v>88</v>
      </c>
      <c r="P4" s="2"/>
    </row>
    <row r="7" spans="1:16" x14ac:dyDescent="0.3">
      <c r="A7" s="35" t="s">
        <v>99</v>
      </c>
    </row>
    <row r="8" spans="1:16" ht="14.5" x14ac:dyDescent="0.35">
      <c r="A8" s="2" t="s">
        <v>93</v>
      </c>
      <c r="B8" s="2" t="s">
        <v>68</v>
      </c>
      <c r="C8" s="120" t="s">
        <v>69</v>
      </c>
      <c r="D8" s="120" t="s">
        <v>70</v>
      </c>
      <c r="E8" s="2" t="s">
        <v>71</v>
      </c>
      <c r="F8" s="2" t="s">
        <v>72</v>
      </c>
      <c r="G8" s="120" t="s">
        <v>73</v>
      </c>
      <c r="H8" s="120" t="s">
        <v>74</v>
      </c>
      <c r="I8" s="2" t="s">
        <v>75</v>
      </c>
      <c r="J8" s="120" t="s">
        <v>76</v>
      </c>
      <c r="K8" s="2" t="s">
        <v>77</v>
      </c>
      <c r="L8" s="2" t="s">
        <v>78</v>
      </c>
      <c r="M8" s="2" t="s">
        <v>79</v>
      </c>
      <c r="N8" s="2" t="s">
        <v>80</v>
      </c>
      <c r="O8" s="2" t="s">
        <v>81</v>
      </c>
      <c r="P8" s="2" t="s">
        <v>82</v>
      </c>
    </row>
    <row r="9" spans="1:16" ht="14.5" x14ac:dyDescent="0.35">
      <c r="A9" s="2" t="s">
        <v>94</v>
      </c>
      <c r="B9" s="2" t="s">
        <v>94</v>
      </c>
      <c r="C9" s="2" t="s">
        <v>95</v>
      </c>
      <c r="D9" s="2" t="s">
        <v>96</v>
      </c>
      <c r="E9" s="2" t="s">
        <v>97</v>
      </c>
      <c r="F9" s="2" t="s">
        <v>95</v>
      </c>
      <c r="G9" s="2" t="s">
        <v>98</v>
      </c>
      <c r="H9" s="2" t="s">
        <v>89</v>
      </c>
      <c r="I9" s="2" t="s">
        <v>90</v>
      </c>
      <c r="J9" s="2" t="s">
        <v>91</v>
      </c>
      <c r="K9" s="2"/>
      <c r="L9" s="2" t="s">
        <v>95</v>
      </c>
      <c r="M9" s="2" t="s">
        <v>89</v>
      </c>
      <c r="N9" s="2"/>
      <c r="O9" s="2" t="s">
        <v>98</v>
      </c>
      <c r="P9" s="2"/>
    </row>
    <row r="12" spans="1:16" x14ac:dyDescent="0.3">
      <c r="A12" s="35" t="s">
        <v>100</v>
      </c>
    </row>
    <row r="13" spans="1:16" ht="14.5" x14ac:dyDescent="0.35">
      <c r="A13" s="2" t="s">
        <v>67</v>
      </c>
      <c r="B13" s="2" t="s">
        <v>68</v>
      </c>
      <c r="C13" s="120" t="s">
        <v>69</v>
      </c>
      <c r="D13" s="120" t="s">
        <v>70</v>
      </c>
      <c r="E13" s="2" t="s">
        <v>71</v>
      </c>
      <c r="F13" s="2" t="s">
        <v>72</v>
      </c>
      <c r="G13" s="2" t="s">
        <v>73</v>
      </c>
      <c r="H13" s="2" t="s">
        <v>74</v>
      </c>
      <c r="I13" s="2" t="s">
        <v>75</v>
      </c>
      <c r="J13" s="2" t="s">
        <v>76</v>
      </c>
      <c r="K13" s="2" t="s">
        <v>77</v>
      </c>
      <c r="L13" s="2" t="s">
        <v>78</v>
      </c>
      <c r="M13" s="2" t="s">
        <v>79</v>
      </c>
      <c r="N13" s="2" t="s">
        <v>80</v>
      </c>
      <c r="O13" s="2" t="s">
        <v>81</v>
      </c>
      <c r="P13" s="120" t="s">
        <v>82</v>
      </c>
    </row>
    <row r="14" spans="1:16" ht="14.5" x14ac:dyDescent="0.35">
      <c r="A14" s="2" t="s">
        <v>101</v>
      </c>
      <c r="B14" s="2"/>
      <c r="C14" s="2" t="s">
        <v>102</v>
      </c>
      <c r="D14" s="2" t="s">
        <v>103</v>
      </c>
      <c r="E14" s="2" t="s">
        <v>104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105</v>
      </c>
    </row>
    <row r="17" spans="1:16" x14ac:dyDescent="0.3">
      <c r="A17" s="35" t="s">
        <v>106</v>
      </c>
    </row>
    <row r="19" spans="1:16" ht="14.5" x14ac:dyDescent="0.35">
      <c r="A19" s="2" t="s">
        <v>93</v>
      </c>
      <c r="B19" s="2" t="s">
        <v>68</v>
      </c>
      <c r="C19" s="120" t="s">
        <v>69</v>
      </c>
      <c r="D19" s="120" t="s">
        <v>70</v>
      </c>
      <c r="E19" s="2" t="s">
        <v>71</v>
      </c>
      <c r="F19" s="2" t="s">
        <v>72</v>
      </c>
      <c r="G19" s="2" t="s">
        <v>73</v>
      </c>
      <c r="H19" s="2" t="s">
        <v>74</v>
      </c>
      <c r="I19" s="2" t="s">
        <v>75</v>
      </c>
      <c r="J19" s="2" t="s">
        <v>76</v>
      </c>
      <c r="K19" s="2" t="s">
        <v>77</v>
      </c>
      <c r="L19" s="2" t="s">
        <v>78</v>
      </c>
      <c r="M19" s="2" t="s">
        <v>79</v>
      </c>
      <c r="N19" s="2" t="s">
        <v>80</v>
      </c>
      <c r="O19" s="2" t="s">
        <v>81</v>
      </c>
      <c r="P19" s="120" t="s">
        <v>82</v>
      </c>
    </row>
    <row r="20" spans="1:16" ht="14.5" x14ac:dyDescent="0.35">
      <c r="A20" s="2" t="s">
        <v>107</v>
      </c>
      <c r="B20" s="2"/>
      <c r="C20" s="2" t="s">
        <v>108</v>
      </c>
      <c r="D20" s="2" t="s">
        <v>109</v>
      </c>
      <c r="E20" s="2" t="s">
        <v>110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5" x14ac:dyDescent="0.35"/>
  <cols>
    <col min="1" max="1" width="9.36328125" bestFit="1" customWidth="1"/>
    <col min="2" max="2" width="10.6328125" bestFit="1" customWidth="1"/>
    <col min="3" max="3" width="10.81640625" bestFit="1" customWidth="1"/>
    <col min="4" max="4" width="19.6328125" bestFit="1" customWidth="1"/>
    <col min="5" max="5" width="12.7265625" bestFit="1" customWidth="1"/>
    <col min="6" max="6" width="17.90625" bestFit="1" customWidth="1"/>
    <col min="7" max="7" width="9.7265625" bestFit="1" customWidth="1"/>
    <col min="8" max="8" width="12" bestFit="1" customWidth="1"/>
    <col min="9" max="9" width="21.08984375" bestFit="1" customWidth="1"/>
    <col min="10" max="10" width="11.6328125" bestFit="1" customWidth="1"/>
    <col min="11" max="11" width="14.81640625" bestFit="1" customWidth="1"/>
    <col min="12" max="12" width="14.08984375" bestFit="1" customWidth="1"/>
    <col min="13" max="13" width="17.90625" bestFit="1" customWidth="1"/>
  </cols>
  <sheetData>
    <row r="1" spans="1:15" x14ac:dyDescent="0.35">
      <c r="A1" s="114" t="s">
        <v>217</v>
      </c>
      <c r="B1" s="114"/>
      <c r="C1" s="114"/>
    </row>
    <row r="3" spans="1:15" x14ac:dyDescent="0.35">
      <c r="A3" s="121" t="s">
        <v>140</v>
      </c>
      <c r="B3" s="121" t="s">
        <v>197</v>
      </c>
      <c r="C3" s="121" t="s">
        <v>33</v>
      </c>
      <c r="D3" s="54" t="s">
        <v>198</v>
      </c>
      <c r="E3" s="121" t="s">
        <v>134</v>
      </c>
      <c r="F3" s="121" t="s">
        <v>22</v>
      </c>
      <c r="G3" s="54" t="s">
        <v>136</v>
      </c>
      <c r="H3" s="54" t="s">
        <v>199</v>
      </c>
      <c r="I3" s="121" t="s">
        <v>135</v>
      </c>
      <c r="J3" s="54" t="s">
        <v>200</v>
      </c>
      <c r="K3" s="54" t="s">
        <v>201</v>
      </c>
      <c r="L3" s="54" t="s">
        <v>202</v>
      </c>
      <c r="M3" s="121" t="s">
        <v>203</v>
      </c>
    </row>
    <row r="4" spans="1:15" x14ac:dyDescent="0.35">
      <c r="A4" s="56" t="s">
        <v>204</v>
      </c>
      <c r="B4" s="56" t="s">
        <v>205</v>
      </c>
      <c r="C4" s="56" t="s">
        <v>34</v>
      </c>
      <c r="D4" s="56" t="s">
        <v>206</v>
      </c>
      <c r="E4" s="55">
        <v>44808</v>
      </c>
      <c r="F4" s="56" t="s">
        <v>64</v>
      </c>
      <c r="G4" s="56" t="s">
        <v>207</v>
      </c>
      <c r="H4" s="56" t="s">
        <v>208</v>
      </c>
      <c r="I4" s="56" t="s">
        <v>209</v>
      </c>
      <c r="J4" s="56" t="s">
        <v>210</v>
      </c>
      <c r="K4" s="56" t="s">
        <v>210</v>
      </c>
      <c r="L4" s="56" t="s">
        <v>211</v>
      </c>
      <c r="M4" s="56" t="s">
        <v>211</v>
      </c>
    </row>
    <row r="5" spans="1:15" x14ac:dyDescent="0.35">
      <c r="A5" s="118" t="s">
        <v>204</v>
      </c>
      <c r="B5" s="118" t="s">
        <v>205</v>
      </c>
      <c r="C5" s="118" t="s">
        <v>34</v>
      </c>
      <c r="D5" s="118" t="s">
        <v>206</v>
      </c>
      <c r="E5" s="119">
        <v>44808</v>
      </c>
      <c r="F5" s="118" t="s">
        <v>64</v>
      </c>
      <c r="G5" s="118" t="s">
        <v>207</v>
      </c>
      <c r="H5" s="118" t="s">
        <v>208</v>
      </c>
      <c r="I5" s="118" t="s">
        <v>212</v>
      </c>
      <c r="J5" s="118" t="s">
        <v>210</v>
      </c>
      <c r="K5" s="118" t="s">
        <v>210</v>
      </c>
      <c r="L5" s="118" t="s">
        <v>211</v>
      </c>
      <c r="M5" s="118" t="s">
        <v>211</v>
      </c>
    </row>
    <row r="6" spans="1:15" x14ac:dyDescent="0.35">
      <c r="A6" s="56" t="s">
        <v>213</v>
      </c>
      <c r="B6" s="56" t="s">
        <v>205</v>
      </c>
      <c r="C6" s="56" t="s">
        <v>34</v>
      </c>
      <c r="D6" s="56" t="s">
        <v>206</v>
      </c>
      <c r="E6" s="55">
        <v>44808</v>
      </c>
      <c r="F6" s="56" t="s">
        <v>64</v>
      </c>
      <c r="G6" s="56" t="s">
        <v>214</v>
      </c>
      <c r="H6" s="56" t="s">
        <v>208</v>
      </c>
      <c r="I6" s="56" t="s">
        <v>215</v>
      </c>
      <c r="J6" s="56" t="s">
        <v>216</v>
      </c>
      <c r="K6" s="56" t="s">
        <v>216</v>
      </c>
      <c r="L6" s="56" t="s">
        <v>211</v>
      </c>
      <c r="M6" s="56" t="s">
        <v>211</v>
      </c>
    </row>
    <row r="8" spans="1:15" x14ac:dyDescent="0.35">
      <c r="A8" s="114" t="s">
        <v>240</v>
      </c>
      <c r="B8" s="114"/>
    </row>
    <row r="9" spans="1:15" x14ac:dyDescent="0.35">
      <c r="A9" s="120" t="s">
        <v>218</v>
      </c>
      <c r="B9" s="116" t="s">
        <v>140</v>
      </c>
      <c r="C9" s="2" t="s">
        <v>219</v>
      </c>
      <c r="D9" s="116" t="s">
        <v>173</v>
      </c>
      <c r="E9" s="2" t="s">
        <v>220</v>
      </c>
      <c r="F9" s="116" t="s">
        <v>149</v>
      </c>
      <c r="G9" s="116" t="s">
        <v>141</v>
      </c>
      <c r="H9" s="115" t="s">
        <v>221</v>
      </c>
      <c r="I9" s="2" t="s">
        <v>222</v>
      </c>
      <c r="J9" s="2" t="s">
        <v>223</v>
      </c>
      <c r="K9" s="116" t="s">
        <v>142</v>
      </c>
      <c r="L9" s="2" t="s">
        <v>224</v>
      </c>
      <c r="M9" s="2" t="s">
        <v>225</v>
      </c>
      <c r="N9" s="2" t="s">
        <v>226</v>
      </c>
      <c r="O9" s="2" t="s">
        <v>227</v>
      </c>
    </row>
    <row r="10" spans="1:15" x14ac:dyDescent="0.35">
      <c r="A10" s="117">
        <v>44807.023981481485</v>
      </c>
      <c r="B10" s="2">
        <v>1045036</v>
      </c>
      <c r="C10" s="2">
        <v>220903003156444</v>
      </c>
      <c r="D10" s="2">
        <v>5.6102203093200298E+19</v>
      </c>
      <c r="E10" s="2" t="s">
        <v>228</v>
      </c>
      <c r="F10" s="2" t="s">
        <v>229</v>
      </c>
      <c r="G10" s="2">
        <v>107</v>
      </c>
      <c r="H10" s="2" t="s">
        <v>230</v>
      </c>
      <c r="I10" s="2">
        <v>2836016</v>
      </c>
      <c r="J10" s="2" t="s">
        <v>231</v>
      </c>
      <c r="K10" s="2" t="s">
        <v>146</v>
      </c>
      <c r="L10" s="2" t="s">
        <v>232</v>
      </c>
      <c r="M10" s="2">
        <v>1</v>
      </c>
      <c r="N10" s="2" t="s">
        <v>233</v>
      </c>
      <c r="O10" s="117">
        <v>44807.023981481485</v>
      </c>
    </row>
    <row r="11" spans="1:15" x14ac:dyDescent="0.35">
      <c r="A11" s="117">
        <v>44807.028020833335</v>
      </c>
      <c r="B11" s="2">
        <v>968045</v>
      </c>
      <c r="C11" s="2">
        <v>220903003734795</v>
      </c>
      <c r="D11" s="2">
        <v>5.4702203092100399E+19</v>
      </c>
      <c r="E11" s="2" t="s">
        <v>228</v>
      </c>
      <c r="F11" s="2" t="s">
        <v>234</v>
      </c>
      <c r="G11" s="2">
        <v>107</v>
      </c>
      <c r="H11" s="2" t="s">
        <v>235</v>
      </c>
      <c r="I11" s="2">
        <v>2836017</v>
      </c>
      <c r="J11" s="2" t="s">
        <v>236</v>
      </c>
      <c r="K11" s="2" t="s">
        <v>146</v>
      </c>
      <c r="L11" s="2" t="s">
        <v>232</v>
      </c>
      <c r="M11" s="2">
        <v>1</v>
      </c>
      <c r="N11" s="2" t="s">
        <v>233</v>
      </c>
      <c r="O11" s="117">
        <v>44807.028032407405</v>
      </c>
    </row>
    <row r="12" spans="1:15" x14ac:dyDescent="0.35">
      <c r="A12" s="117">
        <v>44807.039305555554</v>
      </c>
      <c r="B12" s="2">
        <v>603493</v>
      </c>
      <c r="C12" s="2">
        <v>220903004406726</v>
      </c>
      <c r="D12" s="2">
        <v>5.4702203093600502E+19</v>
      </c>
      <c r="E12" s="2" t="s">
        <v>228</v>
      </c>
      <c r="F12" s="2" t="s">
        <v>237</v>
      </c>
      <c r="G12" s="2">
        <v>107</v>
      </c>
      <c r="H12" s="2" t="s">
        <v>238</v>
      </c>
      <c r="I12" s="2">
        <v>2836019</v>
      </c>
      <c r="J12" s="2" t="s">
        <v>239</v>
      </c>
      <c r="K12" s="2" t="s">
        <v>146</v>
      </c>
      <c r="L12" s="2" t="s">
        <v>232</v>
      </c>
      <c r="M12" s="2">
        <v>1</v>
      </c>
      <c r="N12" s="2" t="s">
        <v>233</v>
      </c>
      <c r="O12" s="117">
        <v>44807.039317129631</v>
      </c>
    </row>
  </sheetData>
  <mergeCells count="2">
    <mergeCell ref="A1:C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UTI Pan card</vt:lpstr>
      <vt:lpstr>commercial</vt:lpstr>
      <vt:lpstr>Module comments</vt:lpstr>
      <vt:lpstr>Recon tracker output</vt:lpstr>
      <vt:lpstr>Limit detail</vt:lpstr>
      <vt:lpstr>Recon output format</vt:lpstr>
      <vt:lpstr>Limit and MTD format</vt:lpstr>
      <vt:lpstr>partner files</vt:lpstr>
      <vt:lpstr>Internal files</vt:lpstr>
      <vt:lpstr>Partner summary</vt:lpstr>
      <vt:lpstr>Internal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Susheel Kumar</dc:creator>
  <cp:lastModifiedBy>Susheel Kumar</cp:lastModifiedBy>
  <dcterms:created xsi:type="dcterms:W3CDTF">2021-09-09T12:21:39Z</dcterms:created>
  <dcterms:modified xsi:type="dcterms:W3CDTF">2022-09-23T06:38:16Z</dcterms:modified>
</cp:coreProperties>
</file>