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73D6EE47-FAA4-43B5-B6ED-16C7024AB4AE}" xr6:coauthVersionLast="45" xr6:coauthVersionMax="45" xr10:uidLastSave="{00000000-0000-0000-0000-000000000000}"/>
  <bookViews>
    <workbookView xWindow="-120" yWindow="-120" windowWidth="29040" windowHeight="15840" xr2:uid="{EC0BE328-5765-4F0A-9D5B-741B24803A70}"/>
  </bookViews>
  <sheets>
    <sheet name="ESP32-WROOM-32D - Root Pins" sheetId="2" r:id="rId1"/>
    <sheet name="Root CNC scope" sheetId="1" r:id="rId2"/>
    <sheet name="Online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8" i="1"/>
  <c r="H18" i="2"/>
  <c r="H19" i="2"/>
  <c r="H20" i="2"/>
  <c r="H30" i="2"/>
  <c r="H31" i="2"/>
  <c r="H36" i="2"/>
  <c r="G5" i="2"/>
  <c r="G6" i="2"/>
  <c r="G18" i="2"/>
  <c r="G23" i="2"/>
  <c r="G24" i="2"/>
  <c r="G35" i="2"/>
  <c r="G36" i="2"/>
  <c r="F3" i="2"/>
  <c r="F4" i="2"/>
  <c r="F5" i="2"/>
  <c r="F10" i="2"/>
  <c r="F16" i="2"/>
  <c r="F18" i="2"/>
  <c r="F22" i="2"/>
  <c r="F30" i="2"/>
  <c r="F36" i="2"/>
  <c r="A7" i="2"/>
  <c r="G7" i="2" s="1"/>
  <c r="A3" i="2"/>
  <c r="H3" i="2" s="1"/>
  <c r="A4" i="2"/>
  <c r="H4" i="2" s="1"/>
  <c r="H5" i="2"/>
  <c r="F6" i="2"/>
  <c r="A8" i="2"/>
  <c r="G8" i="2" s="1"/>
  <c r="A9" i="2"/>
  <c r="H9" i="2" s="1"/>
  <c r="A10" i="2"/>
  <c r="H10" i="2" s="1"/>
  <c r="A11" i="2"/>
  <c r="F11" i="2" s="1"/>
  <c r="A12" i="2"/>
  <c r="G12" i="2" s="1"/>
  <c r="A13" i="2"/>
  <c r="G13" i="2" s="1"/>
  <c r="A14" i="2"/>
  <c r="G14" i="2" s="1"/>
  <c r="A15" i="2"/>
  <c r="H15" i="2" s="1"/>
  <c r="A16" i="2"/>
  <c r="H16" i="2" s="1"/>
  <c r="A17" i="2"/>
  <c r="F17" i="2" s="1"/>
  <c r="G19" i="2"/>
  <c r="G20" i="2"/>
  <c r="H21" i="2"/>
  <c r="H22" i="2"/>
  <c r="F23" i="2"/>
  <c r="A24" i="2"/>
  <c r="F24" i="2" s="1"/>
  <c r="A25" i="2"/>
  <c r="G25" i="2" s="1"/>
  <c r="A26" i="2"/>
  <c r="G26" i="2" s="1"/>
  <c r="A27" i="2"/>
  <c r="H27" i="2" s="1"/>
  <c r="A28" i="2"/>
  <c r="H28" i="2" s="1"/>
  <c r="A29" i="2"/>
  <c r="F29" i="2" s="1"/>
  <c r="A30" i="2"/>
  <c r="G30" i="2" s="1"/>
  <c r="A31" i="2"/>
  <c r="G31" i="2" s="1"/>
  <c r="A32" i="2"/>
  <c r="G32" i="2" s="1"/>
  <c r="A33" i="2"/>
  <c r="H33" i="2" s="1"/>
  <c r="A34" i="2"/>
  <c r="H34" i="2" s="1"/>
  <c r="F35" i="2"/>
  <c r="A37" i="2"/>
  <c r="G37" i="2" s="1"/>
  <c r="A38" i="2"/>
  <c r="G38" i="2" s="1"/>
  <c r="A39" i="2"/>
  <c r="H39" i="2" s="1"/>
  <c r="A2" i="2"/>
  <c r="G2" i="2" s="1"/>
  <c r="G17" i="2" l="1"/>
  <c r="H37" i="2"/>
  <c r="H25" i="2"/>
  <c r="H13" i="2"/>
  <c r="H24" i="2"/>
  <c r="H12" i="2"/>
  <c r="F12" i="2"/>
  <c r="F28" i="2"/>
  <c r="G29" i="2"/>
  <c r="G11" i="2"/>
  <c r="H32" i="2"/>
  <c r="H8" i="2"/>
  <c r="H2" i="2"/>
  <c r="F34" i="2"/>
  <c r="H38" i="2"/>
  <c r="H26" i="2"/>
  <c r="H14" i="2"/>
  <c r="F33" i="2"/>
  <c r="F21" i="2"/>
  <c r="H7" i="2"/>
  <c r="F38" i="2"/>
  <c r="F32" i="2"/>
  <c r="F26" i="2"/>
  <c r="F20" i="2"/>
  <c r="F14" i="2"/>
  <c r="F8" i="2"/>
  <c r="F2" i="2"/>
  <c r="G34" i="2"/>
  <c r="G28" i="2"/>
  <c r="G22" i="2"/>
  <c r="G16" i="2"/>
  <c r="G10" i="2"/>
  <c r="G4" i="2"/>
  <c r="H6" i="2"/>
  <c r="F37" i="2"/>
  <c r="F31" i="2"/>
  <c r="F25" i="2"/>
  <c r="F19" i="2"/>
  <c r="F13" i="2"/>
  <c r="F7" i="2"/>
  <c r="G39" i="2"/>
  <c r="G33" i="2"/>
  <c r="G27" i="2"/>
  <c r="G21" i="2"/>
  <c r="G15" i="2"/>
  <c r="G9" i="2"/>
  <c r="G3" i="2"/>
  <c r="H35" i="2"/>
  <c r="H29" i="2"/>
  <c r="H23" i="2"/>
  <c r="H17" i="2"/>
  <c r="H11" i="2"/>
  <c r="F39" i="2"/>
  <c r="F27" i="2"/>
  <c r="F15" i="2"/>
  <c r="F9" i="2"/>
</calcChain>
</file>

<file path=xl/sharedStrings.xml><?xml version="1.0" encoding="utf-8"?>
<sst xmlns="http://schemas.openxmlformats.org/spreadsheetml/2006/main" count="374" uniqueCount="184">
  <si>
    <t>X Axis</t>
  </si>
  <si>
    <t>STEPPER_DISSABLE_PIN</t>
  </si>
  <si>
    <t>X_STEP_PIN</t>
  </si>
  <si>
    <t>X_DIRECTION_PIN</t>
  </si>
  <si>
    <t>Y Axis</t>
  </si>
  <si>
    <t>Y_STEP_PIN</t>
  </si>
  <si>
    <t>Y_DIRECTION_PIN</t>
  </si>
  <si>
    <t>Y2 Axis</t>
  </si>
  <si>
    <t>Y2_STEP_PIN</t>
  </si>
  <si>
    <t>Y2_DIRECTION_PIN</t>
  </si>
  <si>
    <t>Z Axis</t>
  </si>
  <si>
    <t>Z_STEP_PIN</t>
  </si>
  <si>
    <t>Z_DIRECTION_PIN</t>
  </si>
  <si>
    <t>A Axis</t>
  </si>
  <si>
    <t>A_STEP_PIN</t>
  </si>
  <si>
    <t>A_DIRECTION_PIN</t>
  </si>
  <si>
    <t>Limit switches</t>
  </si>
  <si>
    <t>X_MAX_PIN</t>
  </si>
  <si>
    <t>Y_MAX_PIN</t>
  </si>
  <si>
    <t>Y2_MAX_PIN</t>
  </si>
  <si>
    <t>Z_MAX_PIN</t>
  </si>
  <si>
    <t>A_MAX_PIN</t>
  </si>
  <si>
    <t>X_MIN_PIN</t>
  </si>
  <si>
    <t>Y_MIN_PIN</t>
  </si>
  <si>
    <t>Y2_MIN_PIN</t>
  </si>
  <si>
    <t>Z_MIN_PIN</t>
  </si>
  <si>
    <t>PROBE_PIN</t>
  </si>
  <si>
    <t>SPINDLE</t>
  </si>
  <si>
    <t>RS485_TX</t>
  </si>
  <si>
    <t>RS482_RX</t>
  </si>
  <si>
    <t>SPINDLE_EN_PIN</t>
  </si>
  <si>
    <t>SPINDLE_DIR_PIN</t>
  </si>
  <si>
    <t>SPINDLE_RPM_PIN</t>
  </si>
  <si>
    <t>Stepper Control</t>
  </si>
  <si>
    <t>MISC Inputs</t>
  </si>
  <si>
    <t>CONTROL_RESET_PIN</t>
  </si>
  <si>
    <t>CONTROL_FEED_HOLD_PIN</t>
  </si>
  <si>
    <t>CONTROL_CYCLE_START_PIN</t>
  </si>
  <si>
    <t>MACRO_RUN_PIN</t>
  </si>
  <si>
    <t>device Specific</t>
  </si>
  <si>
    <t>RESET</t>
  </si>
  <si>
    <t>IO0</t>
  </si>
  <si>
    <t>OUTPUTS</t>
  </si>
  <si>
    <t>EXTRACTOR_EN_PIN</t>
  </si>
  <si>
    <t>MIST_EN_PIN</t>
  </si>
  <si>
    <t>COOLANT_EN_PIN</t>
  </si>
  <si>
    <t xml:space="preserve">SENSOR_VP </t>
  </si>
  <si>
    <t>I</t>
  </si>
  <si>
    <t xml:space="preserve">SENSOR_VN </t>
  </si>
  <si>
    <t xml:space="preserve">I </t>
  </si>
  <si>
    <t>GPIO39, ADC1_CH3, RTC_GPIO3</t>
  </si>
  <si>
    <t xml:space="preserve">IO34 </t>
  </si>
  <si>
    <t xml:space="preserve"> I</t>
  </si>
  <si>
    <t>IO35</t>
  </si>
  <si>
    <t>GPIO35, ADC1_CH7, RTC_GPIO5</t>
  </si>
  <si>
    <t xml:space="preserve">IO32 </t>
  </si>
  <si>
    <t>I/O</t>
  </si>
  <si>
    <t>GPIO32, XTAL_32K_P (32.768 kHz crystal oscillator input), ADC1_CH4,TOUCH9, RTC_GPIO9</t>
  </si>
  <si>
    <t>IO33</t>
  </si>
  <si>
    <t>GPIO33, XTAL_32K_N (32.768 kHz crystal oscillator output), ADC1_CH5,TOUCH8, RTC_GPIO8</t>
  </si>
  <si>
    <t xml:space="preserve">IO25 </t>
  </si>
  <si>
    <t xml:space="preserve">I/O </t>
  </si>
  <si>
    <t xml:space="preserve">IO26 </t>
  </si>
  <si>
    <t xml:space="preserve"> I/O</t>
  </si>
  <si>
    <t xml:space="preserve">IO27 </t>
  </si>
  <si>
    <t>GPIO27, ADC2_CH7, TOUCH7, RTC_GPIO17, EMAC_RX_DV</t>
  </si>
  <si>
    <t xml:space="preserve">IO14 </t>
  </si>
  <si>
    <t>GPIO14, ADC2_CH6, TOUCH6, RTC_GPIO16, MTMS, HSPICLK, HS2_CLK,SD_CLK, EMAC_TXD2</t>
  </si>
  <si>
    <t xml:space="preserve">IO12 </t>
  </si>
  <si>
    <t>GPIO12, ADC2_CH5, TOUCH5, RTC_GPIO15, MTDI, HSPIQ, HS2_DATA2,SD_DATA2, EMAC_TXD3</t>
  </si>
  <si>
    <t xml:space="preserve">GND </t>
  </si>
  <si>
    <t xml:space="preserve">P </t>
  </si>
  <si>
    <t>Ground</t>
  </si>
  <si>
    <t xml:space="preserve">IO13 </t>
  </si>
  <si>
    <t>GPIO13, ADC2_CH4, TOUCH4, RTC_GPIO14, MTCK, HSPID, HS2_DATA3,SD_DATA3, EMAC_RX_ER</t>
  </si>
  <si>
    <t xml:space="preserve">SHD/SD2* </t>
  </si>
  <si>
    <t xml:space="preserve"> GPIO9, SD_DATA2, SPIHD, HS1_DATA2, U1RXD</t>
  </si>
  <si>
    <t xml:space="preserve">SWP/SD3* </t>
  </si>
  <si>
    <t xml:space="preserve">SCS/CMD* </t>
  </si>
  <si>
    <t xml:space="preserve">SCK/CLK* </t>
  </si>
  <si>
    <t xml:space="preserve">SDO/SD0* </t>
  </si>
  <si>
    <t>GPIO7, SD_DATA0, SPIQ, HS1_DATA0, U2RTS</t>
  </si>
  <si>
    <t>SDI/SD1*</t>
  </si>
  <si>
    <t xml:space="preserve">IO15 </t>
  </si>
  <si>
    <t xml:space="preserve">IO2 </t>
  </si>
  <si>
    <t>GPIO2, ADC2_CH2, TOUCH2, RTC_GPIO12, HSPIWP, HS2_DATA0,SD_DATA0</t>
  </si>
  <si>
    <t xml:space="preserve">IO0 </t>
  </si>
  <si>
    <t xml:space="preserve">IO4 </t>
  </si>
  <si>
    <t xml:space="preserve">IO16 </t>
  </si>
  <si>
    <t>IO17</t>
  </si>
  <si>
    <t xml:space="preserve">IO5 </t>
  </si>
  <si>
    <t xml:space="preserve">IO18 </t>
  </si>
  <si>
    <t xml:space="preserve">IO19 </t>
  </si>
  <si>
    <t xml:space="preserve">N C </t>
  </si>
  <si>
    <t xml:space="preserve">IO21 </t>
  </si>
  <si>
    <t xml:space="preserve">RXD0 </t>
  </si>
  <si>
    <t xml:space="preserve">TXD0 </t>
  </si>
  <si>
    <t xml:space="preserve">IO22 </t>
  </si>
  <si>
    <t xml:space="preserve">IO23 </t>
  </si>
  <si>
    <t xml:space="preserve">Name </t>
  </si>
  <si>
    <t>No.</t>
  </si>
  <si>
    <t xml:space="preserve"> Type</t>
  </si>
  <si>
    <t xml:space="preserve"> Function</t>
  </si>
  <si>
    <t xml:space="preserve">3V3 </t>
  </si>
  <si>
    <t>ower supply</t>
  </si>
  <si>
    <t xml:space="preserve">EN </t>
  </si>
  <si>
    <t>Module-enable signal. Active high.</t>
  </si>
  <si>
    <t>GPIO36, ADC1_CH0, RTC_GPIO0</t>
  </si>
  <si>
    <t>GPIO34, ADC1_CH6, RTC_GPIO4</t>
  </si>
  <si>
    <t>GPIO10, SD_DATA3, SPIWP, HS1_DATA3, U1TXD</t>
  </si>
  <si>
    <t>GPIO11, SD_CMD, SPICS0, HS1_CMD, U1RTS</t>
  </si>
  <si>
    <t>GPIO6, SD_CLK, SPICLK, HS1_CLK, U1CTS</t>
  </si>
  <si>
    <t>GPIO8, SD_DATA1, SPID, HS1_DATA1, U2CTS</t>
  </si>
  <si>
    <t>GPIO15, ADC2_CH3, TOUCH3, MTDO, HSPICS0, RTC_GPIO13, HS2_CMD,SD_CMD, EMAC_RXD3</t>
  </si>
  <si>
    <t>GPIO0, ADC2_CH1, TOUCH1, RTC_GPIO11, CLK_OUT1, EMAC_TX_CLK</t>
  </si>
  <si>
    <t>GPIO4, ADC2_CH0, TOUCH0, RTC_GPIO10, HSPIHD, HS2_DATA1,SD_DATA1, EMAC_TX_ER</t>
  </si>
  <si>
    <t>GPIO16, HS1_DATA4, U2RXD, EMAC_CLK_OUT</t>
  </si>
  <si>
    <t>GPIO17, HS1_DATA5, U2TXD, EMAC_CLK_OUT_180</t>
  </si>
  <si>
    <t>GPIO3, U0RXD, CLK_OUT2</t>
  </si>
  <si>
    <t>GPIO1, U0TXD, CLK_OUT3, EMAC_RXD2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</si>
  <si>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</si>
  <si>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</si>
  <si>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</si>
  <si>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</si>
  <si>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</si>
  <si>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</si>
  <si>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</si>
  <si>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</si>
  <si>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</si>
  <si>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</si>
  <si>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</si>
  <si>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</si>
  <si>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x</t>
  </si>
  <si>
    <t>connected to the integrated SPI flash</t>
  </si>
  <si>
    <t>boot fail if pulled high</t>
  </si>
  <si>
    <t>input only</t>
  </si>
  <si>
    <t>Column1</t>
  </si>
  <si>
    <t>O</t>
  </si>
  <si>
    <t>UART</t>
  </si>
  <si>
    <t>DAC/PWM</t>
  </si>
  <si>
    <t>Outputs</t>
  </si>
  <si>
    <t>Inputs</t>
  </si>
  <si>
    <r>
      <t xml:space="preserve">GPIO5, </t>
    </r>
    <r>
      <rPr>
        <b/>
        <sz val="11"/>
        <color theme="1"/>
        <rFont val="Calibri"/>
        <family val="2"/>
        <scheme val="minor"/>
      </rPr>
      <t>VSPICS0</t>
    </r>
    <r>
      <rPr>
        <sz val="11"/>
        <color theme="1"/>
        <rFont val="Calibri"/>
        <family val="2"/>
        <scheme val="minor"/>
      </rPr>
      <t>, HS1_DATA6, EMAC_RX_CLK</t>
    </r>
  </si>
  <si>
    <r>
      <t xml:space="preserve">GPIO18, </t>
    </r>
    <r>
      <rPr>
        <b/>
        <sz val="11"/>
        <color theme="1"/>
        <rFont val="Calibri"/>
        <family val="2"/>
        <scheme val="minor"/>
      </rPr>
      <t>VSPICLK,</t>
    </r>
    <r>
      <rPr>
        <sz val="11"/>
        <color theme="1"/>
        <rFont val="Calibri"/>
        <family val="2"/>
        <scheme val="minor"/>
      </rPr>
      <t xml:space="preserve"> HS1_DATA7</t>
    </r>
  </si>
  <si>
    <r>
      <t xml:space="preserve">GPIO23, </t>
    </r>
    <r>
      <rPr>
        <b/>
        <sz val="11"/>
        <color theme="1"/>
        <rFont val="Calibri"/>
        <family val="2"/>
        <scheme val="minor"/>
      </rPr>
      <t>VSPID,</t>
    </r>
    <r>
      <rPr>
        <sz val="11"/>
        <color theme="1"/>
        <rFont val="Calibri"/>
        <family val="2"/>
        <scheme val="minor"/>
      </rPr>
      <t xml:space="preserve"> HS1_STROBE</t>
    </r>
  </si>
  <si>
    <r>
      <t xml:space="preserve">GPIO19, </t>
    </r>
    <r>
      <rPr>
        <b/>
        <sz val="11"/>
        <color theme="1"/>
        <rFont val="Calibri"/>
        <family val="2"/>
        <scheme val="minor"/>
      </rPr>
      <t>VSPIQ,</t>
    </r>
    <r>
      <rPr>
        <sz val="11"/>
        <color theme="1"/>
        <rFont val="Calibri"/>
        <family val="2"/>
        <scheme val="minor"/>
      </rPr>
      <t xml:space="preserve"> U0CTS, EMAC_TXD0</t>
    </r>
  </si>
  <si>
    <r>
      <t xml:space="preserve">GPIO21, </t>
    </r>
    <r>
      <rPr>
        <b/>
        <sz val="11"/>
        <color theme="1"/>
        <rFont val="Calibri"/>
        <family val="2"/>
        <scheme val="minor"/>
      </rPr>
      <t>VSPIHD,</t>
    </r>
    <r>
      <rPr>
        <sz val="11"/>
        <color theme="1"/>
        <rFont val="Calibri"/>
        <family val="2"/>
        <scheme val="minor"/>
      </rPr>
      <t xml:space="preserve"> EMAC_TX_EN</t>
    </r>
  </si>
  <si>
    <r>
      <t xml:space="preserve">GPIO22, </t>
    </r>
    <r>
      <rPr>
        <b/>
        <sz val="11"/>
        <color theme="1"/>
        <rFont val="Calibri"/>
        <family val="2"/>
        <scheme val="minor"/>
      </rPr>
      <t>VSPIWP,</t>
    </r>
    <r>
      <rPr>
        <sz val="11"/>
        <color theme="1"/>
        <rFont val="Calibri"/>
        <family val="2"/>
        <scheme val="minor"/>
      </rPr>
      <t xml:space="preserve"> U0RTS, EMAC_TXD1</t>
    </r>
  </si>
  <si>
    <t>Root CNC</t>
  </si>
  <si>
    <t>SPI_CLK</t>
  </si>
  <si>
    <t>SPI_CS</t>
  </si>
  <si>
    <t>SPI_MOSI - SPID = MOSI = data out</t>
  </si>
  <si>
    <t>SPI_MISO SPIQ = MISO = data in</t>
  </si>
  <si>
    <t>Programming_RD</t>
  </si>
  <si>
    <t>Programming_RTX</t>
  </si>
  <si>
    <t>EN</t>
  </si>
  <si>
    <t>IO0-Programming</t>
  </si>
  <si>
    <t>RS_485_RX</t>
  </si>
  <si>
    <t>RS_485_TX</t>
  </si>
  <si>
    <t>NOT USED</t>
  </si>
  <si>
    <r>
      <t xml:space="preserve">GPIO25, </t>
    </r>
    <r>
      <rPr>
        <b/>
        <sz val="11"/>
        <color theme="1"/>
        <rFont val="Calibri"/>
        <family val="2"/>
        <scheme val="minor"/>
      </rPr>
      <t>DAC</t>
    </r>
    <r>
      <rPr>
        <sz val="11"/>
        <color theme="1"/>
        <rFont val="Calibri"/>
        <family val="2"/>
        <scheme val="minor"/>
      </rPr>
      <t>_1, ADC2_CH8, RTC_GPIO6, EMAC_RXD0</t>
    </r>
  </si>
  <si>
    <r>
      <t xml:space="preserve">GPIO26, </t>
    </r>
    <r>
      <rPr>
        <b/>
        <sz val="11"/>
        <color theme="1"/>
        <rFont val="Calibri"/>
        <family val="2"/>
        <scheme val="minor"/>
      </rPr>
      <t>DAC</t>
    </r>
    <r>
      <rPr>
        <sz val="11"/>
        <color theme="1"/>
        <rFont val="Calibri"/>
        <family val="2"/>
        <scheme val="minor"/>
      </rPr>
      <t>_2, ADC2_CH9, RTC_GPIO7, EMAC_RXD1</t>
    </r>
  </si>
  <si>
    <t>Stepper_EN</t>
  </si>
  <si>
    <t>X_STEP</t>
  </si>
  <si>
    <t>X_DIR</t>
  </si>
  <si>
    <t>Y_STEP</t>
  </si>
  <si>
    <t>Y_DIR</t>
  </si>
  <si>
    <t>Y2/B_STEP</t>
  </si>
  <si>
    <t>Y2/B_DIR</t>
  </si>
  <si>
    <t>Z_STEP</t>
  </si>
  <si>
    <t>Z_DIR</t>
  </si>
  <si>
    <t>A_STEP</t>
  </si>
  <si>
    <t>I2C_GPIO EXPANDER</t>
  </si>
  <si>
    <t>A_DIR</t>
  </si>
  <si>
    <t>4-20MA OUTPUT</t>
  </si>
  <si>
    <t>4-20mA OUTPUT??</t>
  </si>
  <si>
    <t>ESP32</t>
  </si>
  <si>
    <t>PORT_A</t>
  </si>
  <si>
    <t>PORT_B</t>
  </si>
  <si>
    <t>TBD</t>
  </si>
  <si>
    <t>TBD - NON ISOLATED</t>
  </si>
  <si>
    <t>GPIO_INT</t>
  </si>
  <si>
    <t>GPIO_INT_EXPANSION_BOARD?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</si>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</sst>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/>
    <xf numFmtId="0" fontId="1" fillId="0" borderId="0" xfId="0" applyFont="1"/>
    <xf numFmtId="0" fontId="1" fillId="0" borderId="0" xfId="0" applyNumberFormat="1" applyFont="1"/>
  </cellXfs>
  <cellStyles count="2">
    <cellStyle name="Good" xfId="1" builtinId="26"/>
    <cellStyle name="Normal" xfId="0" builtinId="0"/>
  </cellStyles>
  <dxfs count="6">
    <dxf>
      <font>
        <b/>
      </font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0</xdr:row>
      <xdr:rowOff>133350</xdr:rowOff>
    </xdr:from>
    <xdr:to>
      <xdr:col>20</xdr:col>
      <xdr:colOff>504825</xdr:colOff>
      <xdr:row>22</xdr:row>
      <xdr:rowOff>19050</xdr:rowOff>
    </xdr:to>
    <xdr:pic>
      <xdr:nvPicPr>
        <xdr:cNvPr id="2" name="Picture 1" descr="ESP32 Pinout chip ESP-WROOM-32">
          <a:extLst>
            <a:ext uri="{FF2B5EF4-FFF2-40B4-BE49-F238E27FC236}">
              <a16:creationId xmlns:a16="http://schemas.microsoft.com/office/drawing/2014/main" id="{7763774E-E0C9-4289-A8D6-E9225642F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33350"/>
          <a:ext cx="800100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70559-50CE-45AC-9C32-A2C69C032BD7}" name="Table1" displayName="Table1" ref="A1:I39" totalsRowShown="0">
  <autoFilter ref="A1:I39" xr:uid="{9E783D07-8BD2-4417-BF45-2F921A6A181C}"/>
  <sortState xmlns:xlrd2="http://schemas.microsoft.com/office/spreadsheetml/2017/richdata2" ref="A2:I39">
    <sortCondition ref="C1:C39"/>
  </sortState>
  <tableColumns count="9">
    <tableColumn id="1" xr3:uid="{E937457C-B884-4AF8-BAD9-6A80D66FBA64}" name="Column1">
      <calculatedColumnFormula>IF(ISNUMBER(SEARCH("IO",B2,1)),SUBSTITUTE(B2,"IO",""),"")</calculatedColumnFormula>
    </tableColumn>
    <tableColumn id="2" xr3:uid="{A285C6CB-0A31-4E68-9415-E3A3551DABED}" name="Name "/>
    <tableColumn id="3" xr3:uid="{53DA9FAA-5650-402F-AF5F-69E4933553FA}" name="No."/>
    <tableColumn id="4" xr3:uid="{7834DBAD-90FC-4890-8C9E-27D49CAF7043}" name=" Type"/>
    <tableColumn id="5" xr3:uid="{378273BE-3B3F-4F36-A0F9-9F2505EEE2EC}" name=" Function"/>
    <tableColumn id="6" xr3:uid="{CEA9E6B2-3CF7-4B98-B33B-DC5311FE1DB7}" name="Input" dataDxfId="5">
      <calculatedColumnFormula>IFERROR(VLOOKUP(VALUE('ESP32-WROOM-32D - Root Pins'!A2),OnlineData!$A$2:$D$33,2,FALSE),"")</calculatedColumnFormula>
    </tableColumn>
    <tableColumn id="7" xr3:uid="{92DC6669-9171-47AE-A1D4-B54E4C2419C4}" name="Output" dataDxfId="4">
      <calculatedColumnFormula>IFERROR(VLOOKUP(VALUE('ESP32-WROOM-32D - Root Pins'!A2),OnlineData!$A$2:$D$33,3,FALSE),"")</calculatedColumnFormula>
    </tableColumn>
    <tableColumn id="8" xr3:uid="{F2825146-22F0-4C55-91A6-829DD0741CF0}" name="Notes" dataDxfId="1">
      <calculatedColumnFormula>IFERROR(VLOOKUP(VALUE('ESP32-WROOM-32D - Root Pins'!A2),OnlineData!$A$2:$D$33,4,FALSE),"")</calculatedColumnFormula>
    </tableColumn>
    <tableColumn id="9" xr3:uid="{C58FC4E7-4656-4DFE-B897-F19523BE40A2}" name="Root CN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8EE-E650-4A16-B50D-F94F42C75CD9}">
  <dimension ref="A1:I39"/>
  <sheetViews>
    <sheetView tabSelected="1" workbookViewId="0">
      <selection activeCell="E18" sqref="E18"/>
    </sheetView>
  </sheetViews>
  <sheetFormatPr defaultRowHeight="15" x14ac:dyDescent="0.25"/>
  <cols>
    <col min="1" max="1" width="11" customWidth="1"/>
    <col min="2" max="2" width="12.140625" bestFit="1" customWidth="1"/>
    <col min="3" max="3" width="6.28515625" customWidth="1"/>
    <col min="4" max="4" width="7.85546875" customWidth="1"/>
    <col min="5" max="5" width="85.7109375" bestFit="1" customWidth="1"/>
    <col min="6" max="6" width="9.42578125" bestFit="1" customWidth="1"/>
    <col min="7" max="7" width="9.42578125" customWidth="1"/>
    <col min="8" max="8" width="25.85546875" bestFit="1" customWidth="1"/>
    <col min="9" max="9" width="31.42578125" style="2" bestFit="1" customWidth="1"/>
  </cols>
  <sheetData>
    <row r="1" spans="1:9" x14ac:dyDescent="0.25">
      <c r="A1" t="s">
        <v>136</v>
      </c>
      <c r="B1" t="s">
        <v>99</v>
      </c>
      <c r="C1" t="s">
        <v>100</v>
      </c>
      <c r="D1" t="s">
        <v>101</v>
      </c>
      <c r="E1" t="s">
        <v>102</v>
      </c>
      <c r="F1" t="s">
        <v>121</v>
      </c>
      <c r="G1" t="s">
        <v>122</v>
      </c>
      <c r="H1" t="s">
        <v>123</v>
      </c>
      <c r="I1" s="2" t="s">
        <v>148</v>
      </c>
    </row>
    <row r="2" spans="1:9" x14ac:dyDescent="0.25">
      <c r="A2" t="str">
        <f>IF(ISNUMBER(SEARCH("IO",B2,1)),SUBSTITUTE(B2,"IO",""),"")</f>
        <v/>
      </c>
      <c r="B2" t="s">
        <v>70</v>
      </c>
      <c r="C2">
        <v>1</v>
      </c>
      <c r="D2" t="s">
        <v>71</v>
      </c>
      <c r="E2" t="s">
        <v>72</v>
      </c>
      <c r="F2" t="str">
        <f>IFERROR(VLOOKUP(VALUE('ESP32-WROOM-32D - Root Pins'!A2),OnlineData!$A$2:$D$33,2,FALSE),"")</f>
        <v/>
      </c>
      <c r="G2" t="str">
        <f>IFERROR(VLOOKUP(VALUE('ESP32-WROOM-32D - Root Pins'!A2),OnlineData!$A$2:$D$33,3,FALSE),"")</f>
        <v/>
      </c>
      <c r="H2" t="str">
        <f>IFERROR(VLOOKUP(VALUE('ESP32-WROOM-32D - Root Pins'!A2),OnlineData!$A$2:$D$33,4,FALSE),"")</f>
        <v/>
      </c>
      <c r="I2" s="3" t="s">
        <v>159</v>
      </c>
    </row>
    <row r="3" spans="1:9" x14ac:dyDescent="0.25">
      <c r="A3" t="str">
        <f>IF(ISNUMBER(SEARCH("IO",B3,1)),SUBSTITUTE(B3,"IO",""),"")</f>
        <v/>
      </c>
      <c r="B3" t="s">
        <v>103</v>
      </c>
      <c r="C3">
        <v>2</v>
      </c>
      <c r="D3" t="s">
        <v>71</v>
      </c>
      <c r="E3" t="s">
        <v>104</v>
      </c>
      <c r="F3" t="str">
        <f>IFERROR(VLOOKUP(VALUE('ESP32-WROOM-32D - Root Pins'!A3),OnlineData!$A$2:$D$33,2,FALSE),"")</f>
        <v/>
      </c>
      <c r="G3" t="str">
        <f>IFERROR(VLOOKUP(VALUE('ESP32-WROOM-32D - Root Pins'!A3),OnlineData!$A$2:$D$33,3,FALSE),"")</f>
        <v/>
      </c>
      <c r="H3" t="str">
        <f>IFERROR(VLOOKUP(VALUE('ESP32-WROOM-32D - Root Pins'!A3),OnlineData!$A$2:$D$33,4,FALSE),"")</f>
        <v/>
      </c>
      <c r="I3" s="3" t="s">
        <v>159</v>
      </c>
    </row>
    <row r="4" spans="1:9" x14ac:dyDescent="0.25">
      <c r="A4" t="str">
        <f>IF(ISNUMBER(SEARCH("IO",B4,1)),SUBSTITUTE(B4,"IO",""),"")</f>
        <v/>
      </c>
      <c r="B4" t="s">
        <v>105</v>
      </c>
      <c r="C4">
        <v>3</v>
      </c>
      <c r="D4" t="s">
        <v>52</v>
      </c>
      <c r="E4" t="s">
        <v>106</v>
      </c>
      <c r="F4" t="str">
        <f>IFERROR(VLOOKUP(VALUE('ESP32-WROOM-32D - Root Pins'!A4),OnlineData!$A$2:$D$33,2,FALSE),"")</f>
        <v/>
      </c>
      <c r="G4" t="str">
        <f>IFERROR(VLOOKUP(VALUE('ESP32-WROOM-32D - Root Pins'!A4),OnlineData!$A$2:$D$33,3,FALSE),"")</f>
        <v/>
      </c>
      <c r="H4" t="str">
        <f>IFERROR(VLOOKUP(VALUE('ESP32-WROOM-32D - Root Pins'!A4),OnlineData!$A$2:$D$33,4,FALSE),"")</f>
        <v/>
      </c>
      <c r="I4" s="3" t="s">
        <v>155</v>
      </c>
    </row>
    <row r="5" spans="1:9" x14ac:dyDescent="0.25">
      <c r="A5">
        <v>36</v>
      </c>
      <c r="B5" t="s">
        <v>46</v>
      </c>
      <c r="C5">
        <v>4</v>
      </c>
      <c r="D5" t="s">
        <v>47</v>
      </c>
      <c r="E5" t="s">
        <v>107</v>
      </c>
      <c r="F5" t="str">
        <f>IFERROR(VLOOKUP(VALUE('ESP32-WROOM-32D - Root Pins'!A5),OnlineData!$A$2:$D$33,2,FALSE),"")</f>
        <v>OK</v>
      </c>
      <c r="G5">
        <f>IFERROR(VLOOKUP(VALUE('ESP32-WROOM-32D - Root Pins'!A5),OnlineData!$A$2:$D$33,3,FALSE),"")</f>
        <v>0</v>
      </c>
      <c r="H5" t="str">
        <f>IFERROR(VLOOKUP(VALUE('ESP32-WROOM-32D - Root Pins'!A5),OnlineData!$A$2:$D$33,4,FALSE),"")</f>
        <v>input only</v>
      </c>
      <c r="I5" s="3" t="s">
        <v>181</v>
      </c>
    </row>
    <row r="6" spans="1:9" x14ac:dyDescent="0.25">
      <c r="A6">
        <v>39</v>
      </c>
      <c r="B6" t="s">
        <v>48</v>
      </c>
      <c r="C6">
        <v>5</v>
      </c>
      <c r="D6" t="s">
        <v>49</v>
      </c>
      <c r="E6" t="s">
        <v>50</v>
      </c>
      <c r="F6" t="str">
        <f>IFERROR(VLOOKUP(VALUE('ESP32-WROOM-32D - Root Pins'!A6),OnlineData!$A$2:$D$33,2,FALSE),"")</f>
        <v>OK</v>
      </c>
      <c r="G6">
        <f>IFERROR(VLOOKUP(VALUE('ESP32-WROOM-32D - Root Pins'!A6),OnlineData!$A$2:$D$33,3,FALSE),"")</f>
        <v>0</v>
      </c>
      <c r="H6" t="str">
        <f>IFERROR(VLOOKUP(VALUE('ESP32-WROOM-32D - Root Pins'!A6),OnlineData!$A$2:$D$33,4,FALSE),"")</f>
        <v>input only</v>
      </c>
      <c r="I6" s="3" t="s">
        <v>182</v>
      </c>
    </row>
    <row r="7" spans="1:9" x14ac:dyDescent="0.25">
      <c r="A7" t="str">
        <f>IF(ISNUMBER(SEARCH("IO",B7,1)),SUBSTITUTE(B7,"IO",""),"")</f>
        <v xml:space="preserve">34 </v>
      </c>
      <c r="B7" t="s">
        <v>51</v>
      </c>
      <c r="C7">
        <v>6</v>
      </c>
      <c r="D7" t="s">
        <v>52</v>
      </c>
      <c r="E7" t="s">
        <v>108</v>
      </c>
      <c r="F7" t="str">
        <f>IFERROR(VLOOKUP(VALUE('ESP32-WROOM-32D - Root Pins'!A7),OnlineData!$A$2:$D$33,2,FALSE),"")</f>
        <v>OK</v>
      </c>
      <c r="G7">
        <f>IFERROR(VLOOKUP(VALUE('ESP32-WROOM-32D - Root Pins'!A7),OnlineData!$A$2:$D$33,3,FALSE),"")</f>
        <v>0</v>
      </c>
      <c r="H7" t="str">
        <f>IFERROR(VLOOKUP(VALUE('ESP32-WROOM-32D - Root Pins'!A7),OnlineData!$A$2:$D$33,4,FALSE),"")</f>
        <v>input only</v>
      </c>
      <c r="I7" s="3" t="s">
        <v>183</v>
      </c>
    </row>
    <row r="8" spans="1:9" x14ac:dyDescent="0.25">
      <c r="A8" t="str">
        <f>IF(ISNUMBER(SEARCH("IO",B8,1)),SUBSTITUTE(B8,"IO",""),"")</f>
        <v>35</v>
      </c>
      <c r="B8" t="s">
        <v>53</v>
      </c>
      <c r="C8">
        <v>7</v>
      </c>
      <c r="D8" t="s">
        <v>49</v>
      </c>
      <c r="E8" t="s">
        <v>54</v>
      </c>
      <c r="F8" t="str">
        <f>IFERROR(VLOOKUP(VALUE('ESP32-WROOM-32D - Root Pins'!A8),OnlineData!$A$2:$D$33,2,FALSE),"")</f>
        <v>OK</v>
      </c>
      <c r="G8">
        <f>IFERROR(VLOOKUP(VALUE('ESP32-WROOM-32D - Root Pins'!A8),OnlineData!$A$2:$D$33,3,FALSE),"")</f>
        <v>0</v>
      </c>
      <c r="H8" t="str">
        <f>IFERROR(VLOOKUP(VALUE('ESP32-WROOM-32D - Root Pins'!A8),OnlineData!$A$2:$D$33,4,FALSE),"")</f>
        <v>input only</v>
      </c>
      <c r="I8" s="3" t="s">
        <v>183</v>
      </c>
    </row>
    <row r="9" spans="1:9" x14ac:dyDescent="0.25">
      <c r="A9" t="str">
        <f>IF(ISNUMBER(SEARCH("IO",B9,1)),SUBSTITUTE(B9,"IO",""),"")</f>
        <v xml:space="preserve">32 </v>
      </c>
      <c r="B9" t="s">
        <v>55</v>
      </c>
      <c r="C9">
        <v>8</v>
      </c>
      <c r="D9" t="s">
        <v>56</v>
      </c>
      <c r="E9" t="s">
        <v>57</v>
      </c>
      <c r="F9" t="str">
        <f>IFERROR(VLOOKUP(VALUE('ESP32-WROOM-32D - Root Pins'!A9),OnlineData!$A$2:$D$33,2,FALSE),"")</f>
        <v>OK</v>
      </c>
      <c r="G9" t="str">
        <f>IFERROR(VLOOKUP(VALUE('ESP32-WROOM-32D - Root Pins'!A9),OnlineData!$A$2:$D$33,3,FALSE),"")</f>
        <v>OK</v>
      </c>
      <c r="H9">
        <f>IFERROR(VLOOKUP(VALUE('ESP32-WROOM-32D - Root Pins'!A9),OnlineData!$A$2:$D$33,4,FALSE),"")</f>
        <v>0</v>
      </c>
      <c r="I9" s="3" t="s">
        <v>162</v>
      </c>
    </row>
    <row r="10" spans="1:9" x14ac:dyDescent="0.25">
      <c r="A10" t="str">
        <f>IF(ISNUMBER(SEARCH("IO",B10,1)),SUBSTITUTE(B10,"IO",""),"")</f>
        <v>33</v>
      </c>
      <c r="B10" t="s">
        <v>58</v>
      </c>
      <c r="C10">
        <v>9</v>
      </c>
      <c r="D10" t="s">
        <v>56</v>
      </c>
      <c r="E10" t="s">
        <v>59</v>
      </c>
      <c r="F10" t="str">
        <f>IFERROR(VLOOKUP(VALUE('ESP32-WROOM-32D - Root Pins'!A10),OnlineData!$A$2:$D$33,2,FALSE),"")</f>
        <v>OK</v>
      </c>
      <c r="G10" t="str">
        <f>IFERROR(VLOOKUP(VALUE('ESP32-WROOM-32D - Root Pins'!A10),OnlineData!$A$2:$D$33,3,FALSE),"")</f>
        <v>OK</v>
      </c>
      <c r="H10">
        <f>IFERROR(VLOOKUP(VALUE('ESP32-WROOM-32D - Root Pins'!A10),OnlineData!$A$2:$D$33,4,FALSE),"")</f>
        <v>0</v>
      </c>
      <c r="I10" s="3" t="s">
        <v>163</v>
      </c>
    </row>
    <row r="11" spans="1:9" x14ac:dyDescent="0.25">
      <c r="A11" t="str">
        <f>IF(ISNUMBER(SEARCH("IO",B11,1)),SUBSTITUTE(B11,"IO",""),"")</f>
        <v xml:space="preserve">25 </v>
      </c>
      <c r="B11" t="s">
        <v>60</v>
      </c>
      <c r="C11">
        <v>10</v>
      </c>
      <c r="D11" t="s">
        <v>61</v>
      </c>
      <c r="E11" t="s">
        <v>160</v>
      </c>
      <c r="F11" t="str">
        <f>IFERROR(VLOOKUP(VALUE('ESP32-WROOM-32D - Root Pins'!A11),OnlineData!$A$2:$D$33,2,FALSE),"")</f>
        <v>OK</v>
      </c>
      <c r="G11" t="str">
        <f>IFERROR(VLOOKUP(VALUE('ESP32-WROOM-32D - Root Pins'!A11),OnlineData!$A$2:$D$33,3,FALSE),"")</f>
        <v>OK</v>
      </c>
      <c r="H11">
        <f>IFERROR(VLOOKUP(VALUE('ESP32-WROOM-32D - Root Pins'!A11),OnlineData!$A$2:$D$33,4,FALSE),"")</f>
        <v>0</v>
      </c>
      <c r="I11" s="3" t="s">
        <v>164</v>
      </c>
    </row>
    <row r="12" spans="1:9" x14ac:dyDescent="0.25">
      <c r="A12" t="str">
        <f>IF(ISNUMBER(SEARCH("IO",B12,1)),SUBSTITUTE(B12,"IO",""),"")</f>
        <v xml:space="preserve">26 </v>
      </c>
      <c r="B12" t="s">
        <v>62</v>
      </c>
      <c r="C12">
        <v>11</v>
      </c>
      <c r="D12" t="s">
        <v>63</v>
      </c>
      <c r="E12" t="s">
        <v>161</v>
      </c>
      <c r="F12" t="str">
        <f>IFERROR(VLOOKUP(VALUE('ESP32-WROOM-32D - Root Pins'!A12),OnlineData!$A$2:$D$33,2,FALSE),"")</f>
        <v>OK</v>
      </c>
      <c r="G12" t="str">
        <f>IFERROR(VLOOKUP(VALUE('ESP32-WROOM-32D - Root Pins'!A12),OnlineData!$A$2:$D$33,3,FALSE),"")</f>
        <v>OK</v>
      </c>
      <c r="H12">
        <f>IFERROR(VLOOKUP(VALUE('ESP32-WROOM-32D - Root Pins'!A12),OnlineData!$A$2:$D$33,4,FALSE),"")</f>
        <v>0</v>
      </c>
      <c r="I12" s="3" t="s">
        <v>174</v>
      </c>
    </row>
    <row r="13" spans="1:9" x14ac:dyDescent="0.25">
      <c r="A13" t="str">
        <f>IF(ISNUMBER(SEARCH("IO",B13,1)),SUBSTITUTE(B13,"IO",""),"")</f>
        <v xml:space="preserve">27 </v>
      </c>
      <c r="B13" t="s">
        <v>64</v>
      </c>
      <c r="C13">
        <v>12</v>
      </c>
      <c r="D13" t="s">
        <v>61</v>
      </c>
      <c r="E13" t="s">
        <v>65</v>
      </c>
      <c r="F13" t="str">
        <f>IFERROR(VLOOKUP(VALUE('ESP32-WROOM-32D - Root Pins'!A13),OnlineData!$A$2:$D$33,2,FALSE),"")</f>
        <v>OK</v>
      </c>
      <c r="G13" t="str">
        <f>IFERROR(VLOOKUP(VALUE('ESP32-WROOM-32D - Root Pins'!A13),OnlineData!$A$2:$D$33,3,FALSE),"")</f>
        <v>OK</v>
      </c>
      <c r="H13">
        <f>IFERROR(VLOOKUP(VALUE('ESP32-WROOM-32D - Root Pins'!A13),OnlineData!$A$2:$D$33,4,FALSE),"")</f>
        <v>0</v>
      </c>
      <c r="I13" s="3" t="s">
        <v>165</v>
      </c>
    </row>
    <row r="14" spans="1:9" x14ac:dyDescent="0.25">
      <c r="A14" t="str">
        <f>IF(ISNUMBER(SEARCH("IO",B14,1)),SUBSTITUTE(B14,"IO",""),"")</f>
        <v xml:space="preserve">14 </v>
      </c>
      <c r="B14" t="s">
        <v>66</v>
      </c>
      <c r="C14">
        <v>13</v>
      </c>
      <c r="D14" t="s">
        <v>56</v>
      </c>
      <c r="E14" t="s">
        <v>67</v>
      </c>
      <c r="F14" t="str">
        <f>IFERROR(VLOOKUP(VALUE('ESP32-WROOM-32D - Root Pins'!A14),OnlineData!$A$2:$D$33,2,FALSE),"")</f>
        <v>OK</v>
      </c>
      <c r="G14" t="str">
        <f>IFERROR(VLOOKUP(VALUE('ESP32-WROOM-32D - Root Pins'!A14),OnlineData!$A$2:$D$33,3,FALSE),"")</f>
        <v>OK</v>
      </c>
      <c r="H14" t="str">
        <f>IFERROR(VLOOKUP(VALUE('ESP32-WROOM-32D - Root Pins'!A14),OnlineData!$A$2:$D$33,4,FALSE),"")</f>
        <v>outputs PWM signal at boot</v>
      </c>
      <c r="I14" s="3" t="s">
        <v>166</v>
      </c>
    </row>
    <row r="15" spans="1:9" x14ac:dyDescent="0.25">
      <c r="A15" t="str">
        <f>IF(ISNUMBER(SEARCH("IO",B15,1)),SUBSTITUTE(B15,"IO",""),"")</f>
        <v xml:space="preserve">12 </v>
      </c>
      <c r="B15" t="s">
        <v>68</v>
      </c>
      <c r="C15">
        <v>14</v>
      </c>
      <c r="D15" t="s">
        <v>56</v>
      </c>
      <c r="E15" t="s">
        <v>69</v>
      </c>
      <c r="F15" t="str">
        <f>IFERROR(VLOOKUP(VALUE('ESP32-WROOM-32D - Root Pins'!A15),OnlineData!$A$2:$D$33,2,FALSE),"")</f>
        <v>OK</v>
      </c>
      <c r="G15" t="str">
        <f>IFERROR(VLOOKUP(VALUE('ESP32-WROOM-32D - Root Pins'!A15),OnlineData!$A$2:$D$33,3,FALSE),"")</f>
        <v>OK</v>
      </c>
      <c r="H15" t="str">
        <f>IFERROR(VLOOKUP(VALUE('ESP32-WROOM-32D - Root Pins'!A15),OnlineData!$A$2:$D$33,4,FALSE),"")</f>
        <v>boot fail if pulled high</v>
      </c>
      <c r="I15" s="3" t="s">
        <v>167</v>
      </c>
    </row>
    <row r="16" spans="1:9" x14ac:dyDescent="0.25">
      <c r="A16" t="str">
        <f>IF(ISNUMBER(SEARCH("IO",B16,1)),SUBSTITUTE(B16,"IO",""),"")</f>
        <v/>
      </c>
      <c r="B16" t="s">
        <v>70</v>
      </c>
      <c r="C16">
        <v>15</v>
      </c>
      <c r="D16" t="s">
        <v>71</v>
      </c>
      <c r="E16" t="s">
        <v>72</v>
      </c>
      <c r="F16" t="str">
        <f>IFERROR(VLOOKUP(VALUE('ESP32-WROOM-32D - Root Pins'!A16),OnlineData!$A$2:$D$33,2,FALSE),"")</f>
        <v/>
      </c>
      <c r="G16" t="str">
        <f>IFERROR(VLOOKUP(VALUE('ESP32-WROOM-32D - Root Pins'!A16),OnlineData!$A$2:$D$33,3,FALSE),"")</f>
        <v/>
      </c>
      <c r="H16" t="str">
        <f>IFERROR(VLOOKUP(VALUE('ESP32-WROOM-32D - Root Pins'!A16),OnlineData!$A$2:$D$33,4,FALSE),"")</f>
        <v/>
      </c>
      <c r="I16" s="3" t="s">
        <v>159</v>
      </c>
    </row>
    <row r="17" spans="1:9" x14ac:dyDescent="0.25">
      <c r="A17" t="str">
        <f>IF(ISNUMBER(SEARCH("IO",B17,1)),SUBSTITUTE(B17,"IO",""),"")</f>
        <v xml:space="preserve">13 </v>
      </c>
      <c r="B17" t="s">
        <v>73</v>
      </c>
      <c r="C17">
        <v>16</v>
      </c>
      <c r="D17" t="s">
        <v>56</v>
      </c>
      <c r="E17" t="s">
        <v>74</v>
      </c>
      <c r="F17" t="str">
        <f>IFERROR(VLOOKUP(VALUE('ESP32-WROOM-32D - Root Pins'!A17),OnlineData!$A$2:$D$33,2,FALSE),"")</f>
        <v>OK</v>
      </c>
      <c r="G17" t="str">
        <f>IFERROR(VLOOKUP(VALUE('ESP32-WROOM-32D - Root Pins'!A17),OnlineData!$A$2:$D$33,3,FALSE),"")</f>
        <v>OK</v>
      </c>
      <c r="H17">
        <f>IFERROR(VLOOKUP(VALUE('ESP32-WROOM-32D - Root Pins'!A17),OnlineData!$A$2:$D$33,4,FALSE),"")</f>
        <v>0</v>
      </c>
      <c r="I17" s="3" t="s">
        <v>168</v>
      </c>
    </row>
    <row r="18" spans="1:9" x14ac:dyDescent="0.25">
      <c r="A18">
        <v>9</v>
      </c>
      <c r="B18" t="s">
        <v>75</v>
      </c>
      <c r="C18">
        <v>17</v>
      </c>
      <c r="D18" t="s">
        <v>63</v>
      </c>
      <c r="E18" t="s">
        <v>76</v>
      </c>
      <c r="F18" t="str">
        <f>IFERROR(VLOOKUP(VALUE('ESP32-WROOM-32D - Root Pins'!A18),OnlineData!$A$2:$D$33,2,FALSE),"")</f>
        <v>x</v>
      </c>
      <c r="G18" t="str">
        <f>IFERROR(VLOOKUP(VALUE('ESP32-WROOM-32D - Root Pins'!A18),OnlineData!$A$2:$D$33,3,FALSE),"")</f>
        <v>x</v>
      </c>
      <c r="H18" t="str">
        <f>IFERROR(VLOOKUP(VALUE('ESP32-WROOM-32D - Root Pins'!A18),OnlineData!$A$2:$D$33,4,FALSE),"")</f>
        <v>connected to the integrated SPI flash</v>
      </c>
      <c r="I18" s="3" t="s">
        <v>159</v>
      </c>
    </row>
    <row r="19" spans="1:9" x14ac:dyDescent="0.25">
      <c r="A19">
        <v>10</v>
      </c>
      <c r="B19" t="s">
        <v>77</v>
      </c>
      <c r="C19">
        <v>18</v>
      </c>
      <c r="D19" t="s">
        <v>56</v>
      </c>
      <c r="E19" t="s">
        <v>109</v>
      </c>
      <c r="F19" t="str">
        <f>IFERROR(VLOOKUP(VALUE('ESP32-WROOM-32D - Root Pins'!A19),OnlineData!$A$2:$D$33,2,FALSE),"")</f>
        <v>x</v>
      </c>
      <c r="G19" t="str">
        <f>IFERROR(VLOOKUP(VALUE('ESP32-WROOM-32D - Root Pins'!A19),OnlineData!$A$2:$D$33,3,FALSE),"")</f>
        <v>x</v>
      </c>
      <c r="H19" t="str">
        <f>IFERROR(VLOOKUP(VALUE('ESP32-WROOM-32D - Root Pins'!A19),OnlineData!$A$2:$D$33,4,FALSE),"")</f>
        <v>connected to the integrated SPI flash</v>
      </c>
      <c r="I19" s="3" t="s">
        <v>159</v>
      </c>
    </row>
    <row r="20" spans="1:9" x14ac:dyDescent="0.25">
      <c r="A20">
        <v>11</v>
      </c>
      <c r="B20" t="s">
        <v>78</v>
      </c>
      <c r="C20">
        <v>19</v>
      </c>
      <c r="D20" t="s">
        <v>56</v>
      </c>
      <c r="E20" t="s">
        <v>110</v>
      </c>
      <c r="F20" t="str">
        <f>IFERROR(VLOOKUP(VALUE('ESP32-WROOM-32D - Root Pins'!A20),OnlineData!$A$2:$D$33,2,FALSE),"")</f>
        <v>x</v>
      </c>
      <c r="G20" t="str">
        <f>IFERROR(VLOOKUP(VALUE('ESP32-WROOM-32D - Root Pins'!A20),OnlineData!$A$2:$D$33,3,FALSE),"")</f>
        <v>x</v>
      </c>
      <c r="H20" t="str">
        <f>IFERROR(VLOOKUP(VALUE('ESP32-WROOM-32D - Root Pins'!A20),OnlineData!$A$2:$D$33,4,FALSE),"")</f>
        <v>connected to the integrated SPI flash</v>
      </c>
      <c r="I20" s="3" t="s">
        <v>159</v>
      </c>
    </row>
    <row r="21" spans="1:9" x14ac:dyDescent="0.25">
      <c r="A21">
        <v>6</v>
      </c>
      <c r="B21" t="s">
        <v>79</v>
      </c>
      <c r="C21">
        <v>20</v>
      </c>
      <c r="D21" t="s">
        <v>56</v>
      </c>
      <c r="E21" t="s">
        <v>111</v>
      </c>
      <c r="F21" t="str">
        <f>IFERROR(VLOOKUP(VALUE('ESP32-WROOM-32D - Root Pins'!A21),OnlineData!$A$2:$D$33,2,FALSE),"")</f>
        <v>x</v>
      </c>
      <c r="G21" t="str">
        <f>IFERROR(VLOOKUP(VALUE('ESP32-WROOM-32D - Root Pins'!A21),OnlineData!$A$2:$D$33,3,FALSE),"")</f>
        <v>x</v>
      </c>
      <c r="H21" t="str">
        <f>IFERROR(VLOOKUP(VALUE('ESP32-WROOM-32D - Root Pins'!A21),OnlineData!$A$2:$D$33,4,FALSE),"")</f>
        <v>connected to the integrated SPI flash</v>
      </c>
      <c r="I21" s="3" t="s">
        <v>159</v>
      </c>
    </row>
    <row r="22" spans="1:9" x14ac:dyDescent="0.25">
      <c r="A22">
        <v>7</v>
      </c>
      <c r="B22" t="s">
        <v>80</v>
      </c>
      <c r="C22">
        <v>21</v>
      </c>
      <c r="D22" t="s">
        <v>61</v>
      </c>
      <c r="E22" t="s">
        <v>81</v>
      </c>
      <c r="F22" t="str">
        <f>IFERROR(VLOOKUP(VALUE('ESP32-WROOM-32D - Root Pins'!A22),OnlineData!$A$2:$D$33,2,FALSE),"")</f>
        <v>x</v>
      </c>
      <c r="G22" t="str">
        <f>IFERROR(VLOOKUP(VALUE('ESP32-WROOM-32D - Root Pins'!A22),OnlineData!$A$2:$D$33,3,FALSE),"")</f>
        <v>x</v>
      </c>
      <c r="H22" t="str">
        <f>IFERROR(VLOOKUP(VALUE('ESP32-WROOM-32D - Root Pins'!A22),OnlineData!$A$2:$D$33,4,FALSE),"")</f>
        <v>connected to the integrated SPI flash</v>
      </c>
      <c r="I22" s="3" t="s">
        <v>159</v>
      </c>
    </row>
    <row r="23" spans="1:9" x14ac:dyDescent="0.25">
      <c r="A23">
        <v>8</v>
      </c>
      <c r="B23" t="s">
        <v>82</v>
      </c>
      <c r="C23">
        <v>22</v>
      </c>
      <c r="D23" t="s">
        <v>56</v>
      </c>
      <c r="E23" t="s">
        <v>112</v>
      </c>
      <c r="F23" t="str">
        <f>IFERROR(VLOOKUP(VALUE('ESP32-WROOM-32D - Root Pins'!A23),OnlineData!$A$2:$D$33,2,FALSE),"")</f>
        <v>x</v>
      </c>
      <c r="G23" t="str">
        <f>IFERROR(VLOOKUP(VALUE('ESP32-WROOM-32D - Root Pins'!A23),OnlineData!$A$2:$D$33,3,FALSE),"")</f>
        <v>x</v>
      </c>
      <c r="H23" t="str">
        <f>IFERROR(VLOOKUP(VALUE('ESP32-WROOM-32D - Root Pins'!A23),OnlineData!$A$2:$D$33,4,FALSE),"")</f>
        <v>connected to the integrated SPI flash</v>
      </c>
      <c r="I23" s="3" t="s">
        <v>159</v>
      </c>
    </row>
    <row r="24" spans="1:9" x14ac:dyDescent="0.25">
      <c r="A24" t="str">
        <f>IF(ISNUMBER(SEARCH("IO",B24,1)),SUBSTITUTE(B24,"IO",""),"")</f>
        <v xml:space="preserve">15 </v>
      </c>
      <c r="B24" t="s">
        <v>83</v>
      </c>
      <c r="C24">
        <v>23</v>
      </c>
      <c r="D24" t="s">
        <v>56</v>
      </c>
      <c r="E24" t="s">
        <v>113</v>
      </c>
      <c r="F24" t="str">
        <f>IFERROR(VLOOKUP(VALUE('ESP32-WROOM-32D - Root Pins'!A24),OnlineData!$A$2:$D$33,2,FALSE),"")</f>
        <v>OK</v>
      </c>
      <c r="G24" t="str">
        <f>IFERROR(VLOOKUP(VALUE('ESP32-WROOM-32D - Root Pins'!A24),OnlineData!$A$2:$D$33,3,FALSE),"")</f>
        <v>OK</v>
      </c>
      <c r="H24" t="str">
        <f>IFERROR(VLOOKUP(VALUE('ESP32-WROOM-32D - Root Pins'!A24),OnlineData!$A$2:$D$33,4,FALSE),"")</f>
        <v>outputs PWM signal at boot</v>
      </c>
      <c r="I24" s="3" t="s">
        <v>169</v>
      </c>
    </row>
    <row r="25" spans="1:9" x14ac:dyDescent="0.25">
      <c r="A25" t="str">
        <f>IF(ISNUMBER(SEARCH("IO",B25,1)),SUBSTITUTE(B25,"IO",""),"")</f>
        <v xml:space="preserve">2 </v>
      </c>
      <c r="B25" t="s">
        <v>84</v>
      </c>
      <c r="C25">
        <v>24</v>
      </c>
      <c r="D25" t="s">
        <v>56</v>
      </c>
      <c r="E25" t="s">
        <v>85</v>
      </c>
      <c r="F25" t="str">
        <f>IFERROR(VLOOKUP(VALUE('ESP32-WROOM-32D - Root Pins'!A25),OnlineData!$A$2:$D$33,2,FALSE),"")</f>
        <v>OK</v>
      </c>
      <c r="G25" t="str">
        <f>IFERROR(VLOOKUP(VALUE('ESP32-WROOM-32D - Root Pins'!A25),OnlineData!$A$2:$D$33,3,FALSE),"")</f>
        <v>OK</v>
      </c>
      <c r="H25" t="str">
        <f>IFERROR(VLOOKUP(VALUE('ESP32-WROOM-32D - Root Pins'!A25),OnlineData!$A$2:$D$33,4,FALSE),"")</f>
        <v>connected to on-board LED</v>
      </c>
      <c r="I25" s="3" t="s">
        <v>170</v>
      </c>
    </row>
    <row r="26" spans="1:9" x14ac:dyDescent="0.25">
      <c r="A26" t="str">
        <f>IF(ISNUMBER(SEARCH("IO",B26,1)),SUBSTITUTE(B26,"IO",""),"")</f>
        <v xml:space="preserve">0 </v>
      </c>
      <c r="B26" t="s">
        <v>86</v>
      </c>
      <c r="C26">
        <v>25</v>
      </c>
      <c r="D26" t="s">
        <v>56</v>
      </c>
      <c r="E26" t="s">
        <v>114</v>
      </c>
      <c r="F26" t="str">
        <f>IFERROR(VLOOKUP(VALUE('ESP32-WROOM-32D - Root Pins'!A26),OnlineData!$A$2:$D$33,2,FALSE),"")</f>
        <v>pulled up</v>
      </c>
      <c r="G26" t="str">
        <f>IFERROR(VLOOKUP(VALUE('ESP32-WROOM-32D - Root Pins'!A26),OnlineData!$A$2:$D$33,3,FALSE),"")</f>
        <v>OK</v>
      </c>
      <c r="H26" t="str">
        <f>IFERROR(VLOOKUP(VALUE('ESP32-WROOM-32D - Root Pins'!A26),OnlineData!$A$2:$D$33,4,FALSE),"")</f>
        <v>outputs PWM signal at boot</v>
      </c>
      <c r="I26" s="3" t="s">
        <v>156</v>
      </c>
    </row>
    <row r="27" spans="1:9" x14ac:dyDescent="0.25">
      <c r="A27" t="str">
        <f>IF(ISNUMBER(SEARCH("IO",B27,1)),SUBSTITUTE(B27,"IO",""),"")</f>
        <v xml:space="preserve">4 </v>
      </c>
      <c r="B27" t="s">
        <v>87</v>
      </c>
      <c r="C27">
        <v>26</v>
      </c>
      <c r="D27" t="s">
        <v>56</v>
      </c>
      <c r="E27" t="s">
        <v>115</v>
      </c>
      <c r="F27" t="str">
        <f>IFERROR(VLOOKUP(VALUE('ESP32-WROOM-32D - Root Pins'!A27),OnlineData!$A$2:$D$33,2,FALSE),"")</f>
        <v>OK</v>
      </c>
      <c r="G27" t="str">
        <f>IFERROR(VLOOKUP(VALUE('ESP32-WROOM-32D - Root Pins'!A27),OnlineData!$A$2:$D$33,3,FALSE),"")</f>
        <v>OK</v>
      </c>
      <c r="H27">
        <f>IFERROR(VLOOKUP(VALUE('ESP32-WROOM-32D - Root Pins'!A27),OnlineData!$A$2:$D$33,4,FALSE),"")</f>
        <v>0</v>
      </c>
      <c r="I27" s="3" t="s">
        <v>171</v>
      </c>
    </row>
    <row r="28" spans="1:9" x14ac:dyDescent="0.25">
      <c r="A28" t="str">
        <f>IF(ISNUMBER(SEARCH("IO",B28,1)),SUBSTITUTE(B28,"IO",""),"")</f>
        <v xml:space="preserve">16 </v>
      </c>
      <c r="B28" t="s">
        <v>88</v>
      </c>
      <c r="C28">
        <v>27</v>
      </c>
      <c r="D28" t="s">
        <v>56</v>
      </c>
      <c r="E28" t="s">
        <v>116</v>
      </c>
      <c r="F28" t="str">
        <f>IFERROR(VLOOKUP(VALUE('ESP32-WROOM-32D - Root Pins'!A28),OnlineData!$A$2:$D$33,2,FALSE),"")</f>
        <v>OK</v>
      </c>
      <c r="G28" t="str">
        <f>IFERROR(VLOOKUP(VALUE('ESP32-WROOM-32D - Root Pins'!A28),OnlineData!$A$2:$D$33,3,FALSE),"")</f>
        <v>OK</v>
      </c>
      <c r="H28">
        <f>IFERROR(VLOOKUP(VALUE('ESP32-WROOM-32D - Root Pins'!A28),OnlineData!$A$2:$D$33,4,FALSE),"")</f>
        <v>0</v>
      </c>
      <c r="I28" s="3" t="s">
        <v>157</v>
      </c>
    </row>
    <row r="29" spans="1:9" x14ac:dyDescent="0.25">
      <c r="A29" t="str">
        <f>IF(ISNUMBER(SEARCH("IO",B29,1)),SUBSTITUTE(B29,"IO",""),"")</f>
        <v>17</v>
      </c>
      <c r="B29" t="s">
        <v>89</v>
      </c>
      <c r="C29">
        <v>28</v>
      </c>
      <c r="D29" t="s">
        <v>56</v>
      </c>
      <c r="E29" t="s">
        <v>117</v>
      </c>
      <c r="F29" t="str">
        <f>IFERROR(VLOOKUP(VALUE('ESP32-WROOM-32D - Root Pins'!A29),OnlineData!$A$2:$D$33,2,FALSE),"")</f>
        <v>OK</v>
      </c>
      <c r="G29" t="str">
        <f>IFERROR(VLOOKUP(VALUE('ESP32-WROOM-32D - Root Pins'!A29),OnlineData!$A$2:$D$33,3,FALSE),"")</f>
        <v>OK</v>
      </c>
      <c r="H29">
        <f>IFERROR(VLOOKUP(VALUE('ESP32-WROOM-32D - Root Pins'!A29),OnlineData!$A$2:$D$33,4,FALSE),"")</f>
        <v>0</v>
      </c>
      <c r="I29" s="3" t="s">
        <v>158</v>
      </c>
    </row>
    <row r="30" spans="1:9" x14ac:dyDescent="0.25">
      <c r="A30" t="str">
        <f>IF(ISNUMBER(SEARCH("IO",B30,1)),SUBSTITUTE(B30,"IO",""),"")</f>
        <v xml:space="preserve">5 </v>
      </c>
      <c r="B30" t="s">
        <v>90</v>
      </c>
      <c r="C30">
        <v>29</v>
      </c>
      <c r="D30" t="s">
        <v>56</v>
      </c>
      <c r="E30" t="s">
        <v>142</v>
      </c>
      <c r="F30" t="str">
        <f>IFERROR(VLOOKUP(VALUE('ESP32-WROOM-32D - Root Pins'!A30),OnlineData!$A$2:$D$33,2,FALSE),"")</f>
        <v>OK</v>
      </c>
      <c r="G30" t="str">
        <f>IFERROR(VLOOKUP(VALUE('ESP32-WROOM-32D - Root Pins'!A30),OnlineData!$A$2:$D$33,3,FALSE),"")</f>
        <v>OK</v>
      </c>
      <c r="H30" t="str">
        <f>IFERROR(VLOOKUP(VALUE('ESP32-WROOM-32D - Root Pins'!A30),OnlineData!$A$2:$D$33,4,FALSE),"")</f>
        <v>outputs PWM signal at boot</v>
      </c>
      <c r="I30" s="3" t="s">
        <v>150</v>
      </c>
    </row>
    <row r="31" spans="1:9" x14ac:dyDescent="0.25">
      <c r="A31" t="str">
        <f>IF(ISNUMBER(SEARCH("IO",B31,1)),SUBSTITUTE(B31,"IO",""),"")</f>
        <v xml:space="preserve">18 </v>
      </c>
      <c r="B31" t="s">
        <v>91</v>
      </c>
      <c r="C31">
        <v>30</v>
      </c>
      <c r="D31" t="s">
        <v>56</v>
      </c>
      <c r="E31" t="s">
        <v>143</v>
      </c>
      <c r="F31" t="str">
        <f>IFERROR(VLOOKUP(VALUE('ESP32-WROOM-32D - Root Pins'!A31),OnlineData!$A$2:$D$33,2,FALSE),"")</f>
        <v>OK</v>
      </c>
      <c r="G31" t="str">
        <f>IFERROR(VLOOKUP(VALUE('ESP32-WROOM-32D - Root Pins'!A31),OnlineData!$A$2:$D$33,3,FALSE),"")</f>
        <v>OK</v>
      </c>
      <c r="H31">
        <f>IFERROR(VLOOKUP(VALUE('ESP32-WROOM-32D - Root Pins'!A31),OnlineData!$A$2:$D$33,4,FALSE),"")</f>
        <v>0</v>
      </c>
      <c r="I31" s="3" t="s">
        <v>149</v>
      </c>
    </row>
    <row r="32" spans="1:9" x14ac:dyDescent="0.25">
      <c r="A32" t="str">
        <f>IF(ISNUMBER(SEARCH("IO",B32,1)),SUBSTITUTE(B32,"IO",""),"")</f>
        <v xml:space="preserve">19 </v>
      </c>
      <c r="B32" t="s">
        <v>92</v>
      </c>
      <c r="C32">
        <v>31</v>
      </c>
      <c r="D32" t="s">
        <v>56</v>
      </c>
      <c r="E32" t="s">
        <v>145</v>
      </c>
      <c r="F32" t="str">
        <f>IFERROR(VLOOKUP(VALUE('ESP32-WROOM-32D - Root Pins'!A32),OnlineData!$A$2:$D$33,2,FALSE),"")</f>
        <v>OK</v>
      </c>
      <c r="G32" t="str">
        <f>IFERROR(VLOOKUP(VALUE('ESP32-WROOM-32D - Root Pins'!A32),OnlineData!$A$2:$D$33,3,FALSE),"")</f>
        <v>OK</v>
      </c>
      <c r="H32">
        <f>IFERROR(VLOOKUP(VALUE('ESP32-WROOM-32D - Root Pins'!A32),OnlineData!$A$2:$D$33,4,FALSE),"")</f>
        <v>0</v>
      </c>
      <c r="I32" s="3" t="s">
        <v>152</v>
      </c>
    </row>
    <row r="33" spans="1:9" x14ac:dyDescent="0.25">
      <c r="A33" t="str">
        <f>IF(ISNUMBER(SEARCH("IO",B33,1)),SUBSTITUTE(B33,"IO",""),"")</f>
        <v/>
      </c>
      <c r="B33" t="s">
        <v>93</v>
      </c>
      <c r="C33">
        <v>32</v>
      </c>
      <c r="F33" t="str">
        <f>IFERROR(VLOOKUP(VALUE('ESP32-WROOM-32D - Root Pins'!A33),OnlineData!$A$2:$D$33,2,FALSE),"")</f>
        <v/>
      </c>
      <c r="G33" t="str">
        <f>IFERROR(VLOOKUP(VALUE('ESP32-WROOM-32D - Root Pins'!A33),OnlineData!$A$2:$D$33,3,FALSE),"")</f>
        <v/>
      </c>
      <c r="H33" t="str">
        <f>IFERROR(VLOOKUP(VALUE('ESP32-WROOM-32D - Root Pins'!A33),OnlineData!$A$2:$D$33,4,FALSE),"")</f>
        <v/>
      </c>
      <c r="I33" s="3" t="s">
        <v>159</v>
      </c>
    </row>
    <row r="34" spans="1:9" x14ac:dyDescent="0.25">
      <c r="A34" t="str">
        <f>IF(ISNUMBER(SEARCH("IO",B34,1)),SUBSTITUTE(B34,"IO",""),"")</f>
        <v xml:space="preserve">21 </v>
      </c>
      <c r="B34" t="s">
        <v>94</v>
      </c>
      <c r="C34">
        <v>33</v>
      </c>
      <c r="D34" t="s">
        <v>56</v>
      </c>
      <c r="E34" t="s">
        <v>146</v>
      </c>
      <c r="F34" t="str">
        <f>IFERROR(VLOOKUP(VALUE('ESP32-WROOM-32D - Root Pins'!A34),OnlineData!$A$2:$D$33,2,FALSE),"")</f>
        <v>OK</v>
      </c>
      <c r="G34" t="str">
        <f>IFERROR(VLOOKUP(VALUE('ESP32-WROOM-32D - Root Pins'!A34),OnlineData!$A$2:$D$33,3,FALSE),"")</f>
        <v>OK</v>
      </c>
      <c r="H34">
        <f>IFERROR(VLOOKUP(VALUE('ESP32-WROOM-32D - Root Pins'!A34),OnlineData!$A$2:$D$33,4,FALSE),"")</f>
        <v>0</v>
      </c>
      <c r="I34" s="3" t="s">
        <v>173</v>
      </c>
    </row>
    <row r="35" spans="1:9" x14ac:dyDescent="0.25">
      <c r="A35">
        <v>3</v>
      </c>
      <c r="B35" t="s">
        <v>95</v>
      </c>
      <c r="C35">
        <v>34</v>
      </c>
      <c r="D35" t="s">
        <v>56</v>
      </c>
      <c r="E35" t="s">
        <v>118</v>
      </c>
      <c r="F35" t="str">
        <f>IFERROR(VLOOKUP(VALUE('ESP32-WROOM-32D - Root Pins'!A35),OnlineData!$A$2:$D$33,2,FALSE),"")</f>
        <v>OK</v>
      </c>
      <c r="G35" t="str">
        <f>IFERROR(VLOOKUP(VALUE('ESP32-WROOM-32D - Root Pins'!A35),OnlineData!$A$2:$D$33,3,FALSE),"")</f>
        <v>RX pin</v>
      </c>
      <c r="H35" t="str">
        <f>IFERROR(VLOOKUP(VALUE('ESP32-WROOM-32D - Root Pins'!A35),OnlineData!$A$2:$D$33,4,FALSE),"")</f>
        <v>HIGH at boot</v>
      </c>
      <c r="I35" s="3" t="s">
        <v>153</v>
      </c>
    </row>
    <row r="36" spans="1:9" x14ac:dyDescent="0.25">
      <c r="A36">
        <v>1</v>
      </c>
      <c r="B36" t="s">
        <v>96</v>
      </c>
      <c r="C36">
        <v>35</v>
      </c>
      <c r="D36" t="s">
        <v>56</v>
      </c>
      <c r="E36" t="s">
        <v>119</v>
      </c>
      <c r="F36" t="str">
        <f>IFERROR(VLOOKUP(VALUE('ESP32-WROOM-32D - Root Pins'!A36),OnlineData!$A$2:$D$33,2,FALSE),"")</f>
        <v>TX pin</v>
      </c>
      <c r="G36" t="str">
        <f>IFERROR(VLOOKUP(VALUE('ESP32-WROOM-32D - Root Pins'!A36),OnlineData!$A$2:$D$33,3,FALSE),"")</f>
        <v>OK</v>
      </c>
      <c r="H36" t="str">
        <f>IFERROR(VLOOKUP(VALUE('ESP32-WROOM-32D - Root Pins'!A36),OnlineData!$A$2:$D$33,4,FALSE),"")</f>
        <v>debug output at boot</v>
      </c>
      <c r="I36" s="3" t="s">
        <v>154</v>
      </c>
    </row>
    <row r="37" spans="1:9" x14ac:dyDescent="0.25">
      <c r="A37" t="str">
        <f>IF(ISNUMBER(SEARCH("IO",B37,1)),SUBSTITUTE(B37,"IO",""),"")</f>
        <v xml:space="preserve">22 </v>
      </c>
      <c r="B37" t="s">
        <v>97</v>
      </c>
      <c r="C37">
        <v>36</v>
      </c>
      <c r="D37" t="s">
        <v>61</v>
      </c>
      <c r="E37" t="s">
        <v>147</v>
      </c>
      <c r="F37" t="str">
        <f>IFERROR(VLOOKUP(VALUE('ESP32-WROOM-32D - Root Pins'!A37),OnlineData!$A$2:$D$33,2,FALSE),"")</f>
        <v>OK</v>
      </c>
      <c r="G37" t="str">
        <f>IFERROR(VLOOKUP(VALUE('ESP32-WROOM-32D - Root Pins'!A37),OnlineData!$A$2:$D$33,3,FALSE),"")</f>
        <v>OK</v>
      </c>
      <c r="H37">
        <f>IFERROR(VLOOKUP(VALUE('ESP32-WROOM-32D - Root Pins'!A37),OnlineData!$A$2:$D$33,4,FALSE),"")</f>
        <v>0</v>
      </c>
      <c r="I37" s="3"/>
    </row>
    <row r="38" spans="1:9" x14ac:dyDescent="0.25">
      <c r="A38" t="str">
        <f>IF(ISNUMBER(SEARCH("IO",B38,1)),SUBSTITUTE(B38,"IO",""),"")</f>
        <v xml:space="preserve">23 </v>
      </c>
      <c r="B38" t="s">
        <v>98</v>
      </c>
      <c r="C38">
        <v>37</v>
      </c>
      <c r="D38" t="s">
        <v>61</v>
      </c>
      <c r="E38" t="s">
        <v>144</v>
      </c>
      <c r="F38" t="str">
        <f>IFERROR(VLOOKUP(VALUE('ESP32-WROOM-32D - Root Pins'!A38),OnlineData!$A$2:$D$33,2,FALSE),"")</f>
        <v>OK</v>
      </c>
      <c r="G38" t="str">
        <f>IFERROR(VLOOKUP(VALUE('ESP32-WROOM-32D - Root Pins'!A38),OnlineData!$A$2:$D$33,3,FALSE),"")</f>
        <v>OK</v>
      </c>
      <c r="H38">
        <f>IFERROR(VLOOKUP(VALUE('ESP32-WROOM-32D - Root Pins'!A38),OnlineData!$A$2:$D$33,4,FALSE),"")</f>
        <v>0</v>
      </c>
      <c r="I38" s="3" t="s">
        <v>151</v>
      </c>
    </row>
    <row r="39" spans="1:9" x14ac:dyDescent="0.25">
      <c r="A39" t="str">
        <f>IF(ISNUMBER(SEARCH("IO",B39,1)),SUBSTITUTE(B39,"IO",""),"")</f>
        <v/>
      </c>
      <c r="B39" t="s">
        <v>70</v>
      </c>
      <c r="C39">
        <v>38</v>
      </c>
      <c r="D39" t="s">
        <v>71</v>
      </c>
      <c r="E39" t="s">
        <v>72</v>
      </c>
      <c r="F39" t="str">
        <f>IFERROR(VLOOKUP(VALUE('ESP32-WROOM-32D - Root Pins'!A39),OnlineData!$A$2:$D$33,2,FALSE),"")</f>
        <v/>
      </c>
      <c r="G39" t="str">
        <f>IFERROR(VLOOKUP(VALUE('ESP32-WROOM-32D - Root Pins'!A39),OnlineData!$A$2:$D$33,3,FALSE),"")</f>
        <v/>
      </c>
      <c r="H39" t="str">
        <f>IFERROR(VLOOKUP(VALUE('ESP32-WROOM-32D - Root Pins'!A39),OnlineData!$A$2:$D$33,4,FALSE),"")</f>
        <v/>
      </c>
      <c r="I39" s="3"/>
    </row>
  </sheetData>
  <conditionalFormatting sqref="E1:E1048576">
    <cfRule type="containsText" dxfId="3" priority="2" operator="containsText" text="i2c">
      <formula>NOT(ISERROR(SEARCH("i2c",E1)))</formula>
    </cfRule>
  </conditionalFormatting>
  <conditionalFormatting sqref="A1:A1048576">
    <cfRule type="duplicateValues" dxfId="2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41CF-F015-423F-9266-313E59119776}">
  <dimension ref="A1:E49"/>
  <sheetViews>
    <sheetView topLeftCell="A28" zoomScale="130" zoomScaleNormal="130" workbookViewId="0">
      <selection activeCell="E44" activeCellId="2" sqref="E30:E31 E39:E41 E44:E46"/>
    </sheetView>
  </sheetViews>
  <sheetFormatPr defaultRowHeight="15" x14ac:dyDescent="0.25"/>
  <cols>
    <col min="1" max="1" width="15.140625" bestFit="1" customWidth="1"/>
    <col min="2" max="2" width="26.7109375" bestFit="1" customWidth="1"/>
    <col min="4" max="4" width="19.28515625" bestFit="1" customWidth="1"/>
  </cols>
  <sheetData>
    <row r="1" spans="1:4" x14ac:dyDescent="0.25">
      <c r="A1" t="s">
        <v>39</v>
      </c>
      <c r="B1" t="s">
        <v>40</v>
      </c>
      <c r="D1" t="s">
        <v>176</v>
      </c>
    </row>
    <row r="2" spans="1:4" x14ac:dyDescent="0.25">
      <c r="B2" t="s">
        <v>41</v>
      </c>
      <c r="D2" t="s">
        <v>176</v>
      </c>
    </row>
    <row r="5" spans="1:4" x14ac:dyDescent="0.25">
      <c r="A5" t="s">
        <v>33</v>
      </c>
      <c r="B5" t="s">
        <v>1</v>
      </c>
      <c r="C5" s="1" t="s">
        <v>137</v>
      </c>
      <c r="D5" t="s">
        <v>176</v>
      </c>
    </row>
    <row r="7" spans="1:4" x14ac:dyDescent="0.25">
      <c r="A7" t="s">
        <v>0</v>
      </c>
      <c r="B7" t="s">
        <v>2</v>
      </c>
      <c r="C7" s="1" t="s">
        <v>137</v>
      </c>
      <c r="D7" t="s">
        <v>176</v>
      </c>
    </row>
    <row r="8" spans="1:4" x14ac:dyDescent="0.25">
      <c r="B8" t="s">
        <v>3</v>
      </c>
      <c r="C8" s="1" t="s">
        <v>137</v>
      </c>
      <c r="D8" t="s">
        <v>176</v>
      </c>
    </row>
    <row r="10" spans="1:4" x14ac:dyDescent="0.25">
      <c r="A10" t="s">
        <v>4</v>
      </c>
      <c r="B10" t="s">
        <v>5</v>
      </c>
      <c r="C10" s="1" t="s">
        <v>137</v>
      </c>
      <c r="D10" t="s">
        <v>176</v>
      </c>
    </row>
    <row r="11" spans="1:4" x14ac:dyDescent="0.25">
      <c r="B11" t="s">
        <v>6</v>
      </c>
      <c r="C11" s="1" t="s">
        <v>137</v>
      </c>
      <c r="D11" t="s">
        <v>176</v>
      </c>
    </row>
    <row r="13" spans="1:4" x14ac:dyDescent="0.25">
      <c r="A13" t="s">
        <v>7</v>
      </c>
      <c r="B13" t="s">
        <v>8</v>
      </c>
      <c r="C13" s="1" t="s">
        <v>137</v>
      </c>
      <c r="D13" t="s">
        <v>176</v>
      </c>
    </row>
    <row r="14" spans="1:4" x14ac:dyDescent="0.25">
      <c r="B14" t="s">
        <v>9</v>
      </c>
      <c r="C14" s="1" t="s">
        <v>137</v>
      </c>
      <c r="D14" t="s">
        <v>176</v>
      </c>
    </row>
    <row r="16" spans="1:4" x14ac:dyDescent="0.25">
      <c r="A16" t="s">
        <v>10</v>
      </c>
      <c r="B16" t="s">
        <v>11</v>
      </c>
      <c r="C16" s="1" t="s">
        <v>137</v>
      </c>
      <c r="D16" t="s">
        <v>176</v>
      </c>
    </row>
    <row r="17" spans="1:5" x14ac:dyDescent="0.25">
      <c r="B17" t="s">
        <v>12</v>
      </c>
      <c r="C17" s="1" t="s">
        <v>137</v>
      </c>
      <c r="D17" t="s">
        <v>176</v>
      </c>
    </row>
    <row r="19" spans="1:5" x14ac:dyDescent="0.25">
      <c r="A19" t="s">
        <v>13</v>
      </c>
      <c r="B19" t="s">
        <v>14</v>
      </c>
      <c r="C19" s="1" t="s">
        <v>137</v>
      </c>
      <c r="D19" t="s">
        <v>176</v>
      </c>
    </row>
    <row r="20" spans="1:5" x14ac:dyDescent="0.25">
      <c r="B20" t="s">
        <v>15</v>
      </c>
      <c r="C20" s="1" t="s">
        <v>137</v>
      </c>
      <c r="D20" t="s">
        <v>176</v>
      </c>
    </row>
    <row r="22" spans="1:5" x14ac:dyDescent="0.25">
      <c r="A22" t="s">
        <v>16</v>
      </c>
      <c r="B22" t="s">
        <v>17</v>
      </c>
      <c r="C22" t="s">
        <v>47</v>
      </c>
      <c r="D22" t="s">
        <v>172</v>
      </c>
      <c r="E22" t="s">
        <v>177</v>
      </c>
    </row>
    <row r="23" spans="1:5" x14ac:dyDescent="0.25">
      <c r="B23" t="s">
        <v>18</v>
      </c>
      <c r="C23" t="s">
        <v>47</v>
      </c>
      <c r="D23" t="s">
        <v>172</v>
      </c>
      <c r="E23" t="s">
        <v>177</v>
      </c>
    </row>
    <row r="24" spans="1:5" x14ac:dyDescent="0.25">
      <c r="B24" t="s">
        <v>19</v>
      </c>
      <c r="C24" t="s">
        <v>47</v>
      </c>
      <c r="D24" t="s">
        <v>172</v>
      </c>
      <c r="E24" t="s">
        <v>177</v>
      </c>
    </row>
    <row r="25" spans="1:5" x14ac:dyDescent="0.25">
      <c r="B25" t="s">
        <v>20</v>
      </c>
      <c r="C25" t="s">
        <v>47</v>
      </c>
      <c r="D25" t="s">
        <v>172</v>
      </c>
      <c r="E25" t="s">
        <v>177</v>
      </c>
    </row>
    <row r="26" spans="1:5" x14ac:dyDescent="0.25">
      <c r="B26" t="s">
        <v>21</v>
      </c>
      <c r="C26" t="s">
        <v>47</v>
      </c>
      <c r="D26" t="s">
        <v>172</v>
      </c>
      <c r="E26" t="s">
        <v>177</v>
      </c>
    </row>
    <row r="27" spans="1:5" x14ac:dyDescent="0.25">
      <c r="B27" t="s">
        <v>22</v>
      </c>
      <c r="C27" t="s">
        <v>47</v>
      </c>
      <c r="D27" t="s">
        <v>172</v>
      </c>
      <c r="E27" t="s">
        <v>177</v>
      </c>
    </row>
    <row r="28" spans="1:5" x14ac:dyDescent="0.25">
      <c r="B28" t="s">
        <v>23</v>
      </c>
      <c r="C28" t="s">
        <v>47</v>
      </c>
      <c r="D28" t="s">
        <v>172</v>
      </c>
      <c r="E28" t="s">
        <v>177</v>
      </c>
    </row>
    <row r="29" spans="1:5" x14ac:dyDescent="0.25">
      <c r="B29" t="s">
        <v>24</v>
      </c>
      <c r="C29" t="s">
        <v>47</v>
      </c>
      <c r="D29" t="s">
        <v>172</v>
      </c>
      <c r="E29" t="s">
        <v>177</v>
      </c>
    </row>
    <row r="30" spans="1:5" x14ac:dyDescent="0.25">
      <c r="B30" t="s">
        <v>25</v>
      </c>
      <c r="C30" t="s">
        <v>47</v>
      </c>
      <c r="D30" t="s">
        <v>172</v>
      </c>
      <c r="E30" t="s">
        <v>178</v>
      </c>
    </row>
    <row r="31" spans="1:5" x14ac:dyDescent="0.25">
      <c r="B31" t="s">
        <v>26</v>
      </c>
      <c r="C31" t="s">
        <v>47</v>
      </c>
      <c r="D31" t="s">
        <v>172</v>
      </c>
      <c r="E31" t="s">
        <v>178</v>
      </c>
    </row>
    <row r="33" spans="1:5" x14ac:dyDescent="0.25">
      <c r="A33" t="s">
        <v>27</v>
      </c>
      <c r="B33" t="s">
        <v>28</v>
      </c>
      <c r="C33" s="1" t="s">
        <v>138</v>
      </c>
      <c r="D33" t="s">
        <v>176</v>
      </c>
    </row>
    <row r="34" spans="1:5" x14ac:dyDescent="0.25">
      <c r="B34" t="s">
        <v>29</v>
      </c>
      <c r="C34" s="1" t="s">
        <v>138</v>
      </c>
      <c r="D34" t="s">
        <v>176</v>
      </c>
    </row>
    <row r="35" spans="1:5" x14ac:dyDescent="0.25">
      <c r="B35" t="s">
        <v>30</v>
      </c>
      <c r="C35" t="s">
        <v>137</v>
      </c>
      <c r="D35" t="s">
        <v>179</v>
      </c>
      <c r="E35" t="s">
        <v>179</v>
      </c>
    </row>
    <row r="36" spans="1:5" x14ac:dyDescent="0.25">
      <c r="B36" t="s">
        <v>31</v>
      </c>
      <c r="C36" t="s">
        <v>137</v>
      </c>
      <c r="D36" t="s">
        <v>179</v>
      </c>
      <c r="E36" t="s">
        <v>179</v>
      </c>
    </row>
    <row r="37" spans="1:5" x14ac:dyDescent="0.25">
      <c r="B37" t="s">
        <v>32</v>
      </c>
      <c r="C37" t="s">
        <v>139</v>
      </c>
      <c r="D37" t="s">
        <v>175</v>
      </c>
      <c r="E37" t="s">
        <v>180</v>
      </c>
    </row>
    <row r="39" spans="1:5" x14ac:dyDescent="0.25">
      <c r="A39" t="s">
        <v>34</v>
      </c>
      <c r="B39" t="s">
        <v>35</v>
      </c>
      <c r="C39" t="s">
        <v>47</v>
      </c>
      <c r="D39" t="s">
        <v>172</v>
      </c>
      <c r="E39" t="s">
        <v>178</v>
      </c>
    </row>
    <row r="40" spans="1:5" x14ac:dyDescent="0.25">
      <c r="B40" t="s">
        <v>36</v>
      </c>
      <c r="C40" t="s">
        <v>47</v>
      </c>
      <c r="D40" t="s">
        <v>172</v>
      </c>
      <c r="E40" t="s">
        <v>178</v>
      </c>
    </row>
    <row r="41" spans="1:5" x14ac:dyDescent="0.25">
      <c r="B41" t="s">
        <v>37</v>
      </c>
      <c r="C41" t="s">
        <v>47</v>
      </c>
      <c r="D41" t="s">
        <v>172</v>
      </c>
      <c r="E41" t="s">
        <v>178</v>
      </c>
    </row>
    <row r="42" spans="1:5" x14ac:dyDescent="0.25">
      <c r="B42" t="s">
        <v>38</v>
      </c>
      <c r="C42" t="s">
        <v>47</v>
      </c>
      <c r="D42" t="s">
        <v>172</v>
      </c>
    </row>
    <row r="44" spans="1:5" x14ac:dyDescent="0.25">
      <c r="A44" t="s">
        <v>42</v>
      </c>
      <c r="B44" t="s">
        <v>43</v>
      </c>
      <c r="C44" t="s">
        <v>137</v>
      </c>
      <c r="D44" t="s">
        <v>172</v>
      </c>
      <c r="E44" t="s">
        <v>178</v>
      </c>
    </row>
    <row r="45" spans="1:5" x14ac:dyDescent="0.25">
      <c r="B45" t="s">
        <v>44</v>
      </c>
      <c r="C45" t="s">
        <v>137</v>
      </c>
      <c r="D45" t="s">
        <v>172</v>
      </c>
      <c r="E45" t="s">
        <v>178</v>
      </c>
    </row>
    <row r="46" spans="1:5" x14ac:dyDescent="0.25">
      <c r="B46" t="s">
        <v>45</v>
      </c>
      <c r="C46" t="s">
        <v>137</v>
      </c>
      <c r="D46" t="s">
        <v>172</v>
      </c>
      <c r="E46" t="s">
        <v>178</v>
      </c>
    </row>
    <row r="48" spans="1:5" x14ac:dyDescent="0.25">
      <c r="B48" t="s">
        <v>140</v>
      </c>
      <c r="C48">
        <f>COUNTIF(C1:C46,"O")</f>
        <v>16</v>
      </c>
    </row>
    <row r="49" spans="2:3" x14ac:dyDescent="0.25">
      <c r="B49" t="s">
        <v>141</v>
      </c>
      <c r="C49">
        <f>COUNTIF(C1:C46,"I")</f>
        <v>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956A-F5A6-4B04-8997-A807FDDDAC44}">
  <dimension ref="A1:D33"/>
  <sheetViews>
    <sheetView workbookViewId="0">
      <selection activeCell="A24" sqref="A24"/>
    </sheetView>
  </sheetViews>
  <sheetFormatPr defaultRowHeight="15" x14ac:dyDescent="0.25"/>
  <sheetData>
    <row r="1" spans="1:4" x14ac:dyDescent="0.25">
      <c r="A1" t="s">
        <v>120</v>
      </c>
      <c r="B1" t="s">
        <v>121</v>
      </c>
      <c r="C1" t="s">
        <v>122</v>
      </c>
      <c r="D1" t="s">
        <v>123</v>
      </c>
    </row>
    <row r="2" spans="1:4" x14ac:dyDescent="0.25">
      <c r="A2">
        <v>0</v>
      </c>
      <c r="B2" t="s">
        <v>124</v>
      </c>
      <c r="C2" t="s">
        <v>125</v>
      </c>
      <c r="D2" t="s">
        <v>126</v>
      </c>
    </row>
    <row r="3" spans="1:4" x14ac:dyDescent="0.25">
      <c r="A3">
        <v>1</v>
      </c>
      <c r="B3" t="s">
        <v>127</v>
      </c>
      <c r="C3" t="s">
        <v>125</v>
      </c>
      <c r="D3" t="s">
        <v>128</v>
      </c>
    </row>
    <row r="4" spans="1:4" x14ac:dyDescent="0.25">
      <c r="A4">
        <v>2</v>
      </c>
      <c r="B4" t="s">
        <v>125</v>
      </c>
      <c r="C4" t="s">
        <v>125</v>
      </c>
      <c r="D4" t="s">
        <v>129</v>
      </c>
    </row>
    <row r="5" spans="1:4" x14ac:dyDescent="0.25">
      <c r="A5">
        <v>3</v>
      </c>
      <c r="B5" t="s">
        <v>125</v>
      </c>
      <c r="C5" t="s">
        <v>130</v>
      </c>
      <c r="D5" t="s">
        <v>131</v>
      </c>
    </row>
    <row r="6" spans="1:4" x14ac:dyDescent="0.25">
      <c r="A6">
        <v>4</v>
      </c>
      <c r="B6" t="s">
        <v>125</v>
      </c>
      <c r="C6" t="s">
        <v>125</v>
      </c>
    </row>
    <row r="7" spans="1:4" x14ac:dyDescent="0.25">
      <c r="A7">
        <v>5</v>
      </c>
      <c r="B7" t="s">
        <v>125</v>
      </c>
      <c r="C7" t="s">
        <v>125</v>
      </c>
      <c r="D7" t="s">
        <v>126</v>
      </c>
    </row>
    <row r="8" spans="1:4" x14ac:dyDescent="0.25">
      <c r="A8">
        <v>6</v>
      </c>
      <c r="B8" t="s">
        <v>132</v>
      </c>
      <c r="C8" t="s">
        <v>132</v>
      </c>
      <c r="D8" t="s">
        <v>133</v>
      </c>
    </row>
    <row r="9" spans="1:4" x14ac:dyDescent="0.25">
      <c r="A9">
        <v>7</v>
      </c>
      <c r="B9" t="s">
        <v>132</v>
      </c>
      <c r="C9" t="s">
        <v>132</v>
      </c>
      <c r="D9" t="s">
        <v>133</v>
      </c>
    </row>
    <row r="10" spans="1:4" x14ac:dyDescent="0.25">
      <c r="A10">
        <v>8</v>
      </c>
      <c r="B10" t="s">
        <v>132</v>
      </c>
      <c r="C10" t="s">
        <v>132</v>
      </c>
      <c r="D10" t="s">
        <v>133</v>
      </c>
    </row>
    <row r="11" spans="1:4" x14ac:dyDescent="0.25">
      <c r="A11">
        <v>9</v>
      </c>
      <c r="B11" t="s">
        <v>132</v>
      </c>
      <c r="C11" t="s">
        <v>132</v>
      </c>
      <c r="D11" t="s">
        <v>133</v>
      </c>
    </row>
    <row r="12" spans="1:4" x14ac:dyDescent="0.25">
      <c r="A12">
        <v>10</v>
      </c>
      <c r="B12" t="s">
        <v>132</v>
      </c>
      <c r="C12" t="s">
        <v>132</v>
      </c>
      <c r="D12" t="s">
        <v>133</v>
      </c>
    </row>
    <row r="13" spans="1:4" x14ac:dyDescent="0.25">
      <c r="A13">
        <v>11</v>
      </c>
      <c r="B13" t="s">
        <v>132</v>
      </c>
      <c r="C13" t="s">
        <v>132</v>
      </c>
      <c r="D13" t="s">
        <v>133</v>
      </c>
    </row>
    <row r="14" spans="1:4" x14ac:dyDescent="0.25">
      <c r="A14">
        <v>12</v>
      </c>
      <c r="B14" t="s">
        <v>125</v>
      </c>
      <c r="C14" t="s">
        <v>125</v>
      </c>
      <c r="D14" t="s">
        <v>134</v>
      </c>
    </row>
    <row r="15" spans="1:4" x14ac:dyDescent="0.25">
      <c r="A15">
        <v>13</v>
      </c>
      <c r="B15" t="s">
        <v>125</v>
      </c>
      <c r="C15" t="s">
        <v>125</v>
      </c>
    </row>
    <row r="16" spans="1:4" x14ac:dyDescent="0.25">
      <c r="A16">
        <v>14</v>
      </c>
      <c r="B16" t="s">
        <v>125</v>
      </c>
      <c r="C16" t="s">
        <v>125</v>
      </c>
      <c r="D16" t="s">
        <v>126</v>
      </c>
    </row>
    <row r="17" spans="1:4" x14ac:dyDescent="0.25">
      <c r="A17">
        <v>15</v>
      </c>
      <c r="B17" t="s">
        <v>125</v>
      </c>
      <c r="C17" t="s">
        <v>125</v>
      </c>
      <c r="D17" t="s">
        <v>126</v>
      </c>
    </row>
    <row r="18" spans="1:4" x14ac:dyDescent="0.25">
      <c r="A18">
        <v>16</v>
      </c>
      <c r="B18" t="s">
        <v>125</v>
      </c>
      <c r="C18" t="s">
        <v>125</v>
      </c>
    </row>
    <row r="19" spans="1:4" x14ac:dyDescent="0.25">
      <c r="A19">
        <v>17</v>
      </c>
      <c r="B19" t="s">
        <v>125</v>
      </c>
      <c r="C19" t="s">
        <v>125</v>
      </c>
    </row>
    <row r="20" spans="1:4" x14ac:dyDescent="0.25">
      <c r="A20">
        <v>18</v>
      </c>
      <c r="B20" t="s">
        <v>125</v>
      </c>
      <c r="C20" t="s">
        <v>125</v>
      </c>
    </row>
    <row r="21" spans="1:4" x14ac:dyDescent="0.25">
      <c r="A21">
        <v>19</v>
      </c>
      <c r="B21" t="s">
        <v>125</v>
      </c>
      <c r="C21" t="s">
        <v>125</v>
      </c>
    </row>
    <row r="22" spans="1:4" x14ac:dyDescent="0.25">
      <c r="A22">
        <v>21</v>
      </c>
      <c r="B22" t="s">
        <v>125</v>
      </c>
      <c r="C22" t="s">
        <v>125</v>
      </c>
    </row>
    <row r="23" spans="1:4" x14ac:dyDescent="0.25">
      <c r="A23">
        <v>22</v>
      </c>
      <c r="B23" t="s">
        <v>125</v>
      </c>
      <c r="C23" t="s">
        <v>125</v>
      </c>
    </row>
    <row r="24" spans="1:4" x14ac:dyDescent="0.25">
      <c r="A24">
        <v>23</v>
      </c>
      <c r="B24" t="s">
        <v>125</v>
      </c>
      <c r="C24" t="s">
        <v>125</v>
      </c>
    </row>
    <row r="25" spans="1:4" x14ac:dyDescent="0.25">
      <c r="A25">
        <v>25</v>
      </c>
      <c r="B25" t="s">
        <v>125</v>
      </c>
      <c r="C25" t="s">
        <v>125</v>
      </c>
    </row>
    <row r="26" spans="1:4" x14ac:dyDescent="0.25">
      <c r="A26">
        <v>26</v>
      </c>
      <c r="B26" t="s">
        <v>125</v>
      </c>
      <c r="C26" t="s">
        <v>125</v>
      </c>
    </row>
    <row r="27" spans="1:4" x14ac:dyDescent="0.25">
      <c r="A27">
        <v>27</v>
      </c>
      <c r="B27" t="s">
        <v>125</v>
      </c>
      <c r="C27" t="s">
        <v>125</v>
      </c>
    </row>
    <row r="28" spans="1:4" x14ac:dyDescent="0.25">
      <c r="A28">
        <v>32</v>
      </c>
      <c r="B28" t="s">
        <v>125</v>
      </c>
      <c r="C28" t="s">
        <v>125</v>
      </c>
    </row>
    <row r="29" spans="1:4" x14ac:dyDescent="0.25">
      <c r="A29">
        <v>33</v>
      </c>
      <c r="B29" t="s">
        <v>125</v>
      </c>
      <c r="C29" t="s">
        <v>125</v>
      </c>
    </row>
    <row r="30" spans="1:4" x14ac:dyDescent="0.25">
      <c r="A30">
        <v>34</v>
      </c>
      <c r="B30" t="s">
        <v>125</v>
      </c>
      <c r="D30" t="s">
        <v>135</v>
      </c>
    </row>
    <row r="31" spans="1:4" x14ac:dyDescent="0.25">
      <c r="A31">
        <v>35</v>
      </c>
      <c r="B31" t="s">
        <v>125</v>
      </c>
      <c r="D31" t="s">
        <v>135</v>
      </c>
    </row>
    <row r="32" spans="1:4" x14ac:dyDescent="0.25">
      <c r="A32">
        <v>36</v>
      </c>
      <c r="B32" t="s">
        <v>125</v>
      </c>
      <c r="D32" t="s">
        <v>135</v>
      </c>
    </row>
    <row r="33" spans="1:4" x14ac:dyDescent="0.25">
      <c r="A33">
        <v>39</v>
      </c>
      <c r="B33" t="s">
        <v>125</v>
      </c>
      <c r="D33" t="s">
        <v>135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ESP32-WROOM-32D - Root Pins</vt:lpstr>
      <vt:lpstr>Root CNC scope</vt:lpstr>
      <vt:lpstr>OnlineData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2020-06-23T22:00:42Z</dcterms:created>
  <dcterms:modified xsi:type="dcterms:W3CDTF">2020-06-24T21:10:55Z</dcterms:modified>
</cp:coreProperties>
</file>