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Chronos\Desktop\"/>
    </mc:Choice>
  </mc:AlternateContent>
  <xr:revisionPtr revIDLastSave="0" documentId="13_ncr:1_{8AAF62E4-5671-4A01-87CE-8B9BDCF92123}" xr6:coauthVersionLast="45" xr6:coauthVersionMax="45" xr10:uidLastSave="{00000000-0000-0000-0000-000000000000}"/>
  <bookViews>
    <workbookView xWindow="-120" yWindow="-120" windowWidth="29040" windowHeight="1584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Battle System" sheetId="4" state="hidden" r:id="rId12"/>
  </sheets>
  <externalReferences>
    <externalReference r:id="rId13"/>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olver_adj" localSheetId="11" hidden="1">'Battle System'!$J$8</definedName>
    <definedName name="solver_cvg" localSheetId="11" hidden="1">0.0001</definedName>
    <definedName name="solver_drv" localSheetId="11" hidden="1">1</definedName>
    <definedName name="solver_eng" localSheetId="11" hidden="1">3</definedName>
    <definedName name="solver_est" localSheetId="11" hidden="1">1</definedName>
    <definedName name="solver_itr" localSheetId="11" hidden="1">2147483647</definedName>
    <definedName name="solver_lhs0" localSheetId="11" hidden="1">'Battle System'!$O$7</definedName>
    <definedName name="solver_lhs1" localSheetId="11" hidden="1">'Battle System'!$J$3</definedName>
    <definedName name="solver_lhs10" localSheetId="11" hidden="1">'Battle System'!$K$4</definedName>
    <definedName name="solver_lhs11" localSheetId="11" hidden="1">'Battle System'!$K$4</definedName>
    <definedName name="solver_lhs2" localSheetId="11" hidden="1">'Battle System'!$J$3</definedName>
    <definedName name="solver_lhs3" localSheetId="11" hidden="1">'Battle System'!$J$3</definedName>
    <definedName name="solver_lhs4" localSheetId="11" hidden="1">'Battle System'!$J$3</definedName>
    <definedName name="solver_lhs5" localSheetId="11" hidden="1">'Battle System'!$J$3</definedName>
    <definedName name="solver_lhs6" localSheetId="11" hidden="1">'Battle System'!$K$4</definedName>
    <definedName name="solver_lhs7" localSheetId="11" hidden="1">'Battle System'!$K$4</definedName>
    <definedName name="solver_lhs8" localSheetId="11" hidden="1">'Battle System'!$K$4</definedName>
    <definedName name="solver_lhs9" localSheetId="11" hidden="1">'Battle System'!$K$4</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0</definedName>
    <definedName name="solver_nwt" localSheetId="11" hidden="1">1</definedName>
    <definedName name="solver_opt" localSheetId="11" hidden="1">'Battle System'!$K$3</definedName>
    <definedName name="solver_pre" localSheetId="11" hidden="1">0.000001</definedName>
    <definedName name="solver_rbv" localSheetId="11" hidden="1">1</definedName>
    <definedName name="solver_rel0" localSheetId="11" hidden="1">2</definedName>
    <definedName name="solver_rel1" localSheetId="11" hidden="1">3</definedName>
    <definedName name="solver_rel10" localSheetId="11" hidden="1">3</definedName>
    <definedName name="solver_rel11" localSheetId="11" hidden="1">3</definedName>
    <definedName name="solver_rel2" localSheetId="11" hidden="1">3</definedName>
    <definedName name="solver_rel3" localSheetId="11" hidden="1">3</definedName>
    <definedName name="solver_rel4" localSheetId="11" hidden="1">3</definedName>
    <definedName name="solver_rel5" localSheetId="11" hidden="1">3</definedName>
    <definedName name="solver_rel6" localSheetId="11" hidden="1">3</definedName>
    <definedName name="solver_rel7" localSheetId="11" hidden="1">3</definedName>
    <definedName name="solver_rel8" localSheetId="11" hidden="1">3</definedName>
    <definedName name="solver_rel9" localSheetId="11" hidden="1">3</definedName>
    <definedName name="solver_rhs0" localSheetId="11" hidden="1">"="</definedName>
    <definedName name="solver_rhs1" localSheetId="11" hidden="1">Damage</definedName>
    <definedName name="solver_rhs10" localSheetId="11" hidden="1">0</definedName>
    <definedName name="solver_rhs11" localSheetId="11" hidden="1">0</definedName>
    <definedName name="solver_rhs2" localSheetId="11" hidden="1">Damage</definedName>
    <definedName name="solver_rhs3" localSheetId="11" hidden="1">Damage</definedName>
    <definedName name="solver_rhs4" localSheetId="11" hidden="1">Damage</definedName>
    <definedName name="solver_rhs5" localSheetId="11" hidden="1">Damage</definedName>
    <definedName name="solver_rhs6" localSheetId="11" hidden="1">0</definedName>
    <definedName name="solver_rhs7" localSheetId="11" hidden="1">0</definedName>
    <definedName name="solver_rhs8" localSheetId="11" hidden="1">0</definedName>
    <definedName name="solver_rhs9" localSheetId="11" hidden="1">0</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0</definedName>
    <definedName name="solver_ver" localSheetId="11" hidden="1">3</definedName>
    <definedName name="XP">'Battle System'!$C$5:$C$500</definedName>
    <definedName name="xpgiven">'Battle System'!$O$15</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0" i="7" l="1"/>
  <c r="K30" i="8"/>
  <c r="K30" i="9"/>
  <c r="K30" i="11"/>
  <c r="K30" i="12"/>
  <c r="K30" i="13"/>
  <c r="K30" i="14"/>
  <c r="K30" i="16"/>
  <c r="K30" i="15"/>
  <c r="K32" i="4" l="1"/>
  <c r="J9" i="4" l="1"/>
  <c r="K28" i="16"/>
  <c r="K28" i="15"/>
  <c r="K28" i="14"/>
  <c r="K28" i="13"/>
  <c r="K28" i="12"/>
  <c r="K28" i="11"/>
  <c r="K28" i="9"/>
  <c r="K28" i="8"/>
  <c r="K28" i="7"/>
  <c r="V11" i="5" l="1"/>
  <c r="V7" i="5"/>
  <c r="J31" i="4" l="1"/>
  <c r="J32" i="4"/>
  <c r="J30" i="4"/>
  <c r="J29" i="4"/>
  <c r="J28" i="4"/>
  <c r="J27" i="4"/>
  <c r="J26" i="4"/>
  <c r="J25" i="4"/>
  <c r="E4" i="4" l="1"/>
  <c r="E15" i="5" l="1"/>
  <c r="C7" i="5" l="1"/>
  <c r="O15" i="4"/>
  <c r="E27" i="16" l="1"/>
  <c r="E27" i="12"/>
  <c r="E27" i="13"/>
  <c r="E27" i="15"/>
  <c r="E27" i="11"/>
  <c r="E27" i="9"/>
  <c r="E27" i="8"/>
  <c r="E27" i="14"/>
  <c r="B7" i="5"/>
  <c r="M7" i="4" s="1"/>
  <c r="N7" i="4" s="1"/>
  <c r="E27" i="7"/>
  <c r="K4" i="4"/>
  <c r="J6" i="4"/>
  <c r="J4" i="4" s="1"/>
  <c r="C27" i="13" l="1"/>
  <c r="C27" i="14"/>
  <c r="C27" i="15"/>
  <c r="C27" i="11"/>
  <c r="C27" i="8"/>
  <c r="C27" i="7"/>
  <c r="C27" i="16"/>
  <c r="C27" i="9"/>
  <c r="C27" i="12"/>
  <c r="O7" i="4"/>
  <c r="J8" i="4" s="1"/>
  <c r="J3" i="4" s="1"/>
  <c r="J22" i="4"/>
  <c r="O14" i="4" s="1"/>
  <c r="K3" i="4" s="1"/>
  <c r="K22" i="4" l="1"/>
  <c r="O13" i="4" s="1"/>
  <c r="J7" i="4" s="1"/>
  <c r="D27" i="11"/>
  <c r="D27" i="9"/>
  <c r="D27" i="15"/>
  <c r="D27" i="12"/>
  <c r="D27" i="16"/>
  <c r="D27" i="13"/>
  <c r="D27" i="7"/>
  <c r="D27" i="14"/>
  <c r="D27" i="8"/>
  <c r="O24" i="5" l="1"/>
</calcChain>
</file>

<file path=xl/sharedStrings.xml><?xml version="1.0" encoding="utf-8"?>
<sst xmlns="http://schemas.openxmlformats.org/spreadsheetml/2006/main" count="241" uniqueCount="140">
  <si>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</si>
  <si>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</si>
  <si>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</si>
  <si>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</si>
  <si>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</si>
  <si>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</si>
  <si>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</si>
  <si>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</si>
  <si>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</si>
  <si>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</si>
  <si>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</si>
  <si>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</si>
  <si>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</si>
  <si>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</si>
  <si>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</si>
  <si>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</si>
  <si>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</si>
  <si>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</si>
  <si>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</si>
  <si>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</si>
  <si>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</si>
  <si>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</si>
  <si>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</si>
  <si>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</si>
  <si>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</si>
  <si>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</si>
  <si>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</si>
  <si>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</si>
  <si>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</si>
  <si>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</si>
  <si>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</si>
  <si>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</si>
  <si>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</si>
  <si>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</si>
  <si>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</si>
  <si>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</si>
  <si>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</si>
  <si>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</si>
  <si>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</si>
  <si>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</si>
  <si>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</si>
  <si>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</si>
  <si>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</si>
  <si>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</si>
  <si>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</si>
  <si>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</si>
  <si>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</si>
  <si>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</si>
  <si>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</si>
  <si>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</si>
  <si>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</si>
  <si>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</si>
  <si>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</si>
  <si>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</si>
  <si>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</si>
  <si>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</si>
  <si>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</si>
  <si>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</si>
  <si>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</si>
  <si>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</si>
  <si>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</si>
  <si>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</si>
  <si>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</si>
  <si>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</si>
  <si>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</si>
  <si>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</si>
  <si>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Stardate 00000000</t>
  </si>
  <si>
    <t>To reset the entire workbook</t>
  </si>
  <si>
    <t>crtl+m</t>
  </si>
  <si>
    <t>Tips and Tricks</t>
  </si>
  <si>
    <t>"Dark Cells"!:2</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</si>
  <si>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</si>
  <si>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</si>
  <si>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</si>
  <si>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</si>
  <si>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</si>
  <si>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</si>
  <si>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</si>
  <si>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</si>
  <si>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</si>
  <si>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</si>
  <si>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</si>
  <si>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</si>
  <si>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</si>
  <si>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</si>
  <si>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</si>
  <si>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</si>
  <si>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</si>
  <si>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</si>
  <si>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</si>
  <si>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</si>
  <si>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</si>
  <si>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</si>
  <si>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</si>
  <si>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</si>
  <si>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</si>
  <si>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</si>
  <si>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</si>
  <si>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</si>
  <si>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</si>
  <si>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</si>
  <si>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</si>
  <si>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</si>
  <si>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</si>
  <si>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</si>
  <si>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</si>
  <si>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</si>
  <si>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</si>
  <si>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</si>
  <si>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</si>
  <si>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</si>
  <si>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</si>
  <si>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</si>
  <si>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</si>
  <si>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</si>
  <si>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</si>
  <si>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</si>
  <si>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</si>
  <si>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</si>
  <si>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</si>
  <si>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</si>
  <si>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</si>
  <si>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</si>
  <si>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Blocked the Player from being able to unhide sheets and edit their stats</t>
  </si>
  <si>
    <t>Experience</t>
  </si>
  <si>
    <t>Current XP:</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</si>
  <si>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</si>
  <si>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 xml:space="preserve">Cloth </t>
  </si>
  <si>
    <t>Thick Cloth</t>
  </si>
  <si>
    <t>Worn Leather</t>
  </si>
  <si>
    <t>Repaired Leather</t>
  </si>
  <si>
    <t>Leather</t>
  </si>
  <si>
    <t>Chain</t>
  </si>
  <si>
    <t xml:space="preserve">Steel </t>
  </si>
  <si>
    <t>White</t>
  </si>
  <si>
    <t>Black</t>
  </si>
  <si>
    <t>Mithril</t>
  </si>
  <si>
    <t>Greater Mithril</t>
  </si>
  <si>
    <t>Found Dragon</t>
  </si>
  <si>
    <t>Once the Battle is over, please select the battle over option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</si>
</sst>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s>
  <fills count="25">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82">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7" fillId="13" borderId="0" xfId="0" applyFont="1" applyFill="1" applyBorder="1" applyAlignment="1">
      <alignment horizontal="left" vertical="top"/>
    </xf>
    <xf numFmtId="0" fontId="5" fillId="5" borderId="1" xfId="0" applyFont="1" applyFill="1" applyBorder="1"/>
    <xf numFmtId="0" fontId="0" fillId="8" borderId="0" xfId="0" applyFill="1"/>
    <xf numFmtId="0" fontId="1" fillId="22" borderId="0" xfId="0" applyFont="1" applyFill="1" applyBorder="1"/>
    <xf numFmtId="0" fontId="0" fillId="22" borderId="0" xfId="0" applyFill="1" applyAlignment="1">
      <alignment wrapText="1"/>
    </xf>
    <xf numFmtId="0" fontId="0" fillId="22" borderId="0" xfId="0" applyFill="1" applyBorder="1" applyAlignment="1">
      <alignment wrapText="1"/>
    </xf>
    <xf numFmtId="0" fontId="0" fillId="22" borderId="0" xfId="0" applyFont="1" applyFill="1" applyBorder="1"/>
    <xf numFmtId="0" fontId="0" fillId="22" borderId="0" xfId="0" applyFill="1"/>
    <xf numFmtId="0" fontId="0" fillId="22" borderId="0" xfId="0" applyFill="1" applyBorder="1"/>
    <xf numFmtId="0" fontId="0" fillId="22" borderId="0" xfId="0" applyFill="1" applyBorder="1" applyAlignment="1"/>
    <xf numFmtId="0" fontId="0" fillId="22" borderId="0" xfId="0" applyFill="1" applyBorder="1" applyAlignment="1">
      <alignment horizontal="center"/>
    </xf>
    <xf numFmtId="0" fontId="5" fillId="23" borderId="0" xfId="0" applyFont="1" applyFill="1"/>
    <xf numFmtId="0" fontId="13" fillId="0" borderId="0" xfId="1" applyFont="1"/>
    <xf numFmtId="0" fontId="14" fillId="0" borderId="0" xfId="0" applyFont="1"/>
    <xf numFmtId="0" fontId="15" fillId="19" borderId="0" xfId="0" applyFont="1" applyFill="1"/>
    <xf numFmtId="0" fontId="16" fillId="19" borderId="0" xfId="0" applyFont="1" applyFill="1" applyAlignment="1">
      <alignment horizontal="center" vertical="center"/>
    </xf>
    <xf numFmtId="0" fontId="0" fillId="10" borderId="1" xfId="0" applyFill="1" applyBorder="1" applyAlignment="1">
      <alignment horizontal="right"/>
    </xf>
    <xf numFmtId="0" fontId="17" fillId="19" borderId="12" xfId="0" applyFont="1" applyFill="1" applyBorder="1"/>
    <xf numFmtId="0" fontId="17" fillId="19" borderId="13" xfId="0" applyFont="1" applyFill="1" applyBorder="1"/>
    <xf numFmtId="0" fontId="5" fillId="24" borderId="1" xfId="0" applyFont="1" applyFill="1" applyBorder="1"/>
    <xf numFmtId="0" fontId="10" fillId="11" borderId="1" xfId="0" applyFont="1" applyFill="1" applyBorder="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5" fillId="15" borderId="0" xfId="0" applyFont="1"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1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a:t>
            </a: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0"/>
              <c:delete val="1"/>
              <c:extLst>
                <c:ext xmlns:c15="http://schemas.microsoft.com/office/drawing/2012/chart" uri="{CE6537A1-D6FC-4f65-9D91-7224C49458BB}"/>
                <c:ext xmlns:c16="http://schemas.microsoft.com/office/drawing/2014/chart" uri="{C3380CC4-5D6E-409C-BE32-E72D297353CC}">
                  <c16:uniqueId val="{00000005-44CB-4F9B-9F23-92835DACD242}"/>
                </c:ext>
              </c:extLst>
            </c:dLbl>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0</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spPr>
            <a:ln>
              <a:solidFill>
                <a:schemeClr val="bg1"/>
              </a:solidFill>
            </a:ln>
          </c:spPr>
          <c:dPt>
            <c:idx val="0"/>
            <c:bubble3D val="0"/>
            <c:spPr>
              <a:solidFill>
                <a:schemeClr val="accent1"/>
              </a:solidFill>
              <a:ln w="19050">
                <a:solidFill>
                  <a:schemeClr val="bg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6AFB-4A78-B57F-D22C7F732CDB}"/>
              </c:ext>
            </c:extLst>
          </c:dPt>
          <c:dLbls>
            <c:dLbl>
              <c:idx val="1"/>
              <c:delete val="1"/>
              <c:extLst>
                <c:ext xmlns:c15="http://schemas.microsoft.com/office/drawing/2012/chart" uri="{CE6537A1-D6FC-4f65-9D91-7224C49458BB}"/>
                <c:ext xmlns:c16="http://schemas.microsoft.com/office/drawing/2014/chart" uri="{C3380CC4-5D6E-409C-BE32-E72D297353CC}">
                  <c16:uniqueId val="{00000003-6AFB-4A78-B57F-D22C7F732CDB}"/>
                </c:ext>
              </c:extLst>
            </c:dLbl>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8</xdr:col>
      <xdr:colOff>266700</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20</xdr:row>
          <xdr:rowOff>95250</xdr:rowOff>
        </xdr:from>
        <xdr:to>
          <xdr:col>22</xdr:col>
          <xdr:colOff>552450</xdr:colOff>
          <xdr:row>24</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209550</xdr:colOff>
          <xdr:row>11</xdr:row>
          <xdr:rowOff>66675</xdr:rowOff>
        </xdr:from>
        <xdr:to>
          <xdr:col>22</xdr:col>
          <xdr:colOff>561975</xdr:colOff>
          <xdr:row>14</xdr:row>
          <xdr:rowOff>161925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showRowColHeaders="0" tabSelected="1" workbookViewId="0">
      <selection activeCell="B11" sqref="B11"/>
    </sheetView>
  </sheetViews>
  <sheetFormatPr defaultRowHeight="15" x14ac:dyDescent="0.25"/>
  <cols>
    <col min="1" max="1" width="45.28515625" bestFit="1" customWidth="1"/>
    <col min="2" max="2" width="93.140625" bestFit="1" customWidth="1"/>
  </cols>
  <sheetData>
    <row r="1" spans="1:2" ht="34.5" x14ac:dyDescent="0.45">
      <c r="A1" s="62" t="s">
        <v>70</v>
      </c>
    </row>
    <row r="3" spans="1:2" ht="15.75" x14ac:dyDescent="0.25">
      <c r="A3" s="12" t="s">
        <v>29</v>
      </c>
      <c r="B3" s="13" t="s">
        <v>28</v>
      </c>
    </row>
    <row r="4" spans="1:2" ht="15.75" x14ac:dyDescent="0.25">
      <c r="A4" s="12" t="s">
        <v>27</v>
      </c>
      <c r="B4" s="14" t="s">
        <v>66</v>
      </c>
    </row>
    <row r="5" spans="1:2" ht="45" x14ac:dyDescent="0.25">
      <c r="A5" s="12" t="s">
        <v>26</v>
      </c>
      <c r="B5" s="15" t="s">
        <v>25</v>
      </c>
    </row>
    <row r="6" spans="1:2" ht="60" x14ac:dyDescent="0.25">
      <c r="A6" s="12" t="s">
        <v>24</v>
      </c>
      <c r="B6" s="6" t="s">
        <v>126</v>
      </c>
    </row>
    <row r="7" spans="1:2" ht="15.75" x14ac:dyDescent="0.25">
      <c r="A7" s="50" t="s">
        <v>67</v>
      </c>
      <c r="B7" t="s">
        <v>68</v>
      </c>
    </row>
    <row r="8" spans="1:2" ht="15.75" x14ac:dyDescent="0.25">
      <c r="A8" s="50" t="s">
        <v>69</v>
      </c>
      <c r="B8" t="s">
        <v>100</v>
      </c>
    </row>
    <row r="11" spans="1:2" x14ac:dyDescent="0.25">
      <c r="B11" t="s">
        <v>74</v>
      </c>
    </row>
    <row r="12" spans="1:2" x14ac:dyDescent="0.25">
      <c r="B12" t="s">
        <v>75</v>
      </c>
    </row>
    <row r="13" spans="1:2" x14ac:dyDescent="0.25">
      <c r="B13" t="s">
        <v>77</v>
      </c>
    </row>
    <row r="14" spans="1:2" x14ac:dyDescent="0.25">
      <c r="B14" t="s">
        <v>78</v>
      </c>
    </row>
    <row r="15" spans="1:2" x14ac:dyDescent="0.25">
      <c r="B15" t="s">
        <v>79</v>
      </c>
    </row>
    <row r="16" spans="1:2" x14ac:dyDescent="0.25">
      <c r="B16" t="s">
        <v>81</v>
      </c>
    </row>
    <row r="17" spans="2:10" x14ac:dyDescent="0.25">
      <c r="B17" t="s">
        <v>103</v>
      </c>
    </row>
    <row r="18" spans="2:10" x14ac:dyDescent="0.25">
      <c r="B18" t="s">
        <v>101</v>
      </c>
    </row>
    <row r="19" spans="2:10" x14ac:dyDescent="0.25">
      <c r="B19" t="s">
        <v>121</v>
      </c>
    </row>
    <row r="20" spans="2:10" x14ac:dyDescent="0.25">
      <c r="B20" t="s">
        <v>122</v>
      </c>
      <c r="J20" s="63"/>
    </row>
    <row r="21" spans="2:10" x14ac:dyDescent="0.25">
      <c r="B21" t="s">
        <v>123</v>
      </c>
    </row>
    <row r="22" spans="2:10" x14ac:dyDescent="0.25">
      <c r="B22" t="s">
        <v>76</v>
      </c>
    </row>
    <row r="23" spans="2:10" x14ac:dyDescent="0.25">
      <c r="B23" t="s">
        <v>80</v>
      </c>
    </row>
  </sheetData>
  <sheetProtection sheet="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T3" sqref="T3"/>
    </sheetView>
  </sheetViews>
  <sheetFormatPr defaultRowHeight="15" x14ac:dyDescent="0.25"/>
  <cols>
    <col min="3" max="3" width="9.85546875" bestFit="1" customWidth="1"/>
    <col min="4" max="6" width="11.285156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9</v>
      </c>
      <c r="D3" s="73"/>
      <c r="E3" s="73"/>
      <c r="F3" s="73"/>
      <c r="G3" s="73"/>
      <c r="H3" s="73"/>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42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40</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43</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41</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ht="15" customHeight="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ht="15" customHeight="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17</v>
      </c>
      <c r="D3" s="73"/>
      <c r="E3" s="73"/>
      <c r="F3" s="73"/>
      <c r="G3" s="73"/>
      <c r="H3" s="73"/>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89</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48</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20</xdr:row>
                    <xdr:rowOff>95250</xdr:rowOff>
                  </from>
                  <to>
                    <xdr:col>22</xdr:col>
                    <xdr:colOff>552450</xdr:colOff>
                    <xdr:row>24</xdr:row>
                    <xdr:rowOff>66675</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209550</xdr:colOff>
                    <xdr:row>11</xdr:row>
                    <xdr:rowOff>66675</xdr:rowOff>
                  </from>
                  <to>
                    <xdr:col>22</xdr:col>
                    <xdr:colOff>561975</xdr:colOff>
                    <xdr:row>14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18</v>
      </c>
      <c r="D3" s="73"/>
      <c r="E3" s="73"/>
      <c r="F3" s="73"/>
      <c r="G3" s="73"/>
      <c r="H3" s="73"/>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51</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20</v>
      </c>
      <c r="D3" s="73"/>
      <c r="E3" s="73"/>
      <c r="F3" s="73"/>
      <c r="G3" s="73"/>
      <c r="H3" s="73"/>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53</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21</v>
      </c>
      <c r="D3" s="73"/>
      <c r="E3" s="73"/>
      <c r="F3" s="73"/>
      <c r="G3" s="73"/>
      <c r="H3" s="73"/>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73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72</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ht="15" customHeight="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ht="15" customHeight="1" x14ac:dyDescent="0.25">
      <c r="A3" s="16"/>
      <c r="B3" s="16"/>
      <c r="C3" s="73" t="s">
        <v>56</v>
      </c>
      <c r="D3" s="73"/>
      <c r="E3" s="73"/>
      <c r="F3" s="73"/>
      <c r="G3" s="73"/>
      <c r="H3" s="73"/>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95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C27:C28"/>
    <mergeCell ref="D27:D28"/>
    <mergeCell ref="C3:H22"/>
    <mergeCell ref="K4:O4"/>
    <mergeCell ref="K5:O10"/>
    <mergeCell ref="K22:O22"/>
    <mergeCell ref="K27:O27"/>
    <mergeCell ref="K28:O29"/>
    <mergeCell ref="E26:F26"/>
    <mergeCell ref="E27:F28"/>
    <mergeCell ref="K23:O24"/>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10</v>
      </c>
      <c r="D3" s="73"/>
      <c r="E3" s="73"/>
      <c r="F3" s="73"/>
      <c r="G3" s="73"/>
      <c r="H3" s="73"/>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87</v>
      </c>
      <c r="D3" s="73"/>
      <c r="E3" s="73"/>
      <c r="F3" s="73"/>
      <c r="G3" s="73"/>
      <c r="H3" s="73"/>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7" t="s">
        <v>84</v>
      </c>
      <c r="L5" s="77"/>
      <c r="M5" s="77"/>
      <c r="N5" s="77"/>
      <c r="O5" s="77"/>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7"/>
      <c r="L6" s="77"/>
      <c r="M6" s="77"/>
      <c r="N6" s="77"/>
      <c r="O6" s="77"/>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7"/>
      <c r="L7" s="77"/>
      <c r="M7" s="77"/>
      <c r="N7" s="77"/>
      <c r="O7" s="77"/>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7"/>
      <c r="L8" s="77"/>
      <c r="M8" s="77"/>
      <c r="N8" s="77"/>
      <c r="O8" s="77"/>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7"/>
      <c r="L9" s="77"/>
      <c r="M9" s="77"/>
      <c r="N9" s="77"/>
      <c r="O9" s="77"/>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7"/>
      <c r="L10" s="77"/>
      <c r="M10" s="77"/>
      <c r="N10" s="77"/>
      <c r="O10" s="77"/>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96</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45</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88</v>
      </c>
      <c r="D3" s="73"/>
      <c r="E3" s="73"/>
      <c r="F3" s="73"/>
      <c r="G3" s="73"/>
      <c r="H3" s="73"/>
      <c r="I3" s="16"/>
      <c r="J3" s="16"/>
      <c r="K3" s="16"/>
      <c r="L3" s="16"/>
      <c r="M3" s="16"/>
      <c r="N3" s="16"/>
      <c r="O3" s="16"/>
      <c r="P3" s="16"/>
      <c r="Q3" s="16"/>
      <c r="R3" s="16"/>
      <c r="S3" s="16"/>
      <c r="T3" s="19" t="s">
        <v>59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97</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86</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98</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99</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124</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74" t="str">
        <f>IF('Battle System'!O9=0,"",VLOOKUP('Battle System'!O9,'Battle System'!N33:P45,2,FALSE))</f>
        <v/>
      </c>
      <c r="L30" s="74"/>
      <c r="M30" s="74"/>
      <c r="N30" s="74"/>
      <c r="O30" s="74"/>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74"/>
      <c r="L31" s="74"/>
      <c r="M31" s="74"/>
      <c r="N31" s="74"/>
      <c r="O31" s="74"/>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7">
    <mergeCell ref="K30:O31"/>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heetViews>
  <sheetFormatPr defaultRowHeight="15" x14ac:dyDescent="0.25"/>
  <cols>
    <col min="2" max="2" width="16.140625" bestFit="1" customWidth="1"/>
    <col min="3" max="3" width="21" bestFit="1" customWidth="1"/>
    <col min="4" max="4" width="5.85546875"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64" t="s">
        <v>82</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ht="28.5" x14ac:dyDescent="0.45">
      <c r="A6" s="45"/>
      <c r="B6" s="67" t="s">
        <v>30</v>
      </c>
      <c r="C6" s="67" t="s">
        <v>125</v>
      </c>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9.25" thickBot="1" x14ac:dyDescent="0.5">
      <c r="A7" s="45"/>
      <c r="B7" s="68">
        <f>IF(Gameplay!C7&lt;100,1,IF(Gameplay!C7&lt;200,2,IF(Gameplay!C7&lt;300,3,IF(Gameplay!C7&lt;400,4,IF(Gameplay!C7&lt;500,5,IF(Gameplay!C7&lt;600,6,IF(Gameplay!C7&lt;700,7,IF(Gameplay!C7&lt;800,8,IF(Gameplay!C7&lt;900,9,IF(Gameplay!C7&lt;1000,10,IF(Gameplay!C7&lt;1100,11,IF(Gameplay!C7&lt;1200,12,IF(Gameplay!C7&lt;1300,13,IF(Gameplay!C7&lt;1400,14,IF(Gameplay!C7&lt;1500,15,IF(Gameplay!C7&lt;1600,16,IF(Gameplay!C7&lt;1700,17,IF(Gameplay!C7&lt;1800,18,IF(Gameplay!C7&lt;1900,19,IF(Gameplay!C7&lt;2000,20,IF(Gameplay!C7&lt;2100,21,IF(Gameplay!C7&lt;2200,22,IF(Gameplay!C7&lt;2300,23,IF(Gameplay!C7&lt;2400,24,IF(Gameplay!C7&lt;=2500,25,IF(Gameplay!C7&gt;=2500,25))))))))))))))))))))))))))</f>
        <v>1</v>
      </c>
      <c r="C7" s="68">
        <f>'Battle System'!F4+EXP</f>
        <v>0</v>
      </c>
      <c r="D7" s="45"/>
      <c r="E7" s="45"/>
      <c r="F7" s="45"/>
      <c r="G7" s="45"/>
      <c r="H7" s="45"/>
      <c r="I7" s="45"/>
      <c r="J7" s="45"/>
      <c r="K7" s="45"/>
      <c r="L7" s="45"/>
      <c r="M7" s="45"/>
      <c r="N7" s="45"/>
      <c r="O7" s="45"/>
      <c r="P7" s="45"/>
      <c r="Q7" s="45"/>
      <c r="R7" s="45"/>
      <c r="S7" s="45"/>
      <c r="T7" s="45"/>
      <c r="U7" s="45"/>
      <c r="V7" s="65">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64" t="s">
        <v>102</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65">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7"/>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7"/>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79" t="str">
        <f>IF('Battle System'!N13=0,"",'Battle System'!N13)</f>
        <v/>
      </c>
      <c r="F15" s="79"/>
      <c r="G15" s="79"/>
      <c r="H15" s="79"/>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79"/>
      <c r="F16" s="79"/>
      <c r="G16" s="79"/>
      <c r="H16" s="79"/>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e">
        <f ca="1">IF(Health=0,"Dead","Alive")</f>
        <v>#VALUE!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78" t="s">
        <v>139</v>
      </c>
      <c r="M26" s="78"/>
      <c r="N26" s="78"/>
      <c r="O26" s="78"/>
      <c r="P26" s="78"/>
      <c r="Q26" s="78"/>
      <c r="R26" s="78"/>
      <c r="S26" s="78"/>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78"/>
      <c r="M27" s="78"/>
      <c r="N27" s="78"/>
      <c r="O27" s="78"/>
      <c r="P27" s="78"/>
      <c r="Q27" s="78"/>
      <c r="R27" s="78"/>
      <c r="S27" s="78"/>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78"/>
      <c r="M28" s="78"/>
      <c r="N28" s="78"/>
      <c r="O28" s="78"/>
      <c r="P28" s="78"/>
      <c r="Q28" s="78"/>
      <c r="R28" s="78"/>
      <c r="S28" s="78"/>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78"/>
      <c r="M29" s="78"/>
      <c r="N29" s="78"/>
      <c r="O29" s="78"/>
      <c r="P29" s="78"/>
      <c r="Q29" s="78"/>
      <c r="R29" s="78"/>
      <c r="S29" s="78"/>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sheetProtection selectLockedCells="1" selectUnlockedCells="1"/>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O9" sqref="O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6.28515625" bestFit="1" customWidth="1"/>
    <col min="16" max="16" width="15.5703125" customWidth="1"/>
    <col min="19" max="19" width="10.28515625" customWidth="1"/>
  </cols>
  <sheetData>
    <row r="1" spans="1:16" s="1" customFormat="1" x14ac:dyDescent="0.25">
      <c r="A1" s="53"/>
      <c r="B1" s="53"/>
      <c r="C1" s="53"/>
      <c r="D1" s="53"/>
      <c r="E1" s="53"/>
      <c r="F1" s="54"/>
      <c r="G1" s="55"/>
      <c r="H1" s="54"/>
      <c r="I1" s="54"/>
      <c r="J1" s="54"/>
      <c r="K1" s="54"/>
      <c r="L1" s="54"/>
      <c r="M1" s="54"/>
      <c r="N1" s="54"/>
      <c r="O1" s="54"/>
      <c r="P1" s="54"/>
    </row>
    <row r="2" spans="1:16" x14ac:dyDescent="0.25">
      <c r="A2" s="56"/>
      <c r="B2" s="56"/>
      <c r="C2" s="56"/>
      <c r="D2" s="56"/>
      <c r="E2" s="56"/>
      <c r="F2" s="57"/>
      <c r="G2" s="57"/>
      <c r="H2" s="57"/>
      <c r="I2" s="57"/>
      <c r="J2" s="29" t="s">
        <v>59</v>
      </c>
      <c r="K2" s="29" t="s">
        <v>12</v>
      </c>
      <c r="L2" s="57"/>
      <c r="M2" s="57"/>
      <c r="N2" s="57"/>
      <c r="O2" s="57"/>
      <c r="P2" s="57"/>
    </row>
    <row r="3" spans="1:16" x14ac:dyDescent="0.25">
      <c r="A3" s="51" t="s">
        <v>0</v>
      </c>
      <c r="B3" s="51" t="s">
        <v>13</v>
      </c>
      <c r="C3" s="51" t="s">
        <v>32</v>
      </c>
      <c r="D3" s="56"/>
      <c r="E3" s="3" t="s">
        <v>33</v>
      </c>
      <c r="F3" s="3" t="s">
        <v>34</v>
      </c>
      <c r="G3" s="57"/>
      <c r="H3" s="57"/>
      <c r="I3" s="52" t="s">
        <v>60</v>
      </c>
      <c r="J3" s="35" t="e">
        <f ca="1">IF(N7&lt;=-Damage,0,IF(J8&gt;0,N7-J6,N7))</f>
        <v>#VALUE!</v>
      </c>
      <c r="K3" s="36">
        <f>IFERROR(IF(O14&lt;=-Damage_to_Monster,0,IF(O14&gt;0,O14-J9,O14)),0)</f>
        <v>0</v>
      </c>
      <c r="L3" s="57"/>
      <c r="M3" s="57"/>
      <c r="N3" s="57"/>
      <c r="O3" s="57"/>
      <c r="P3" s="57"/>
    </row>
    <row r="4" spans="1:16" x14ac:dyDescent="0.25">
      <c r="A4" s="27">
        <v>0</v>
      </c>
      <c r="B4" s="27">
        <v>0</v>
      </c>
      <c r="C4" s="27">
        <v>0</v>
      </c>
      <c r="D4" s="56"/>
      <c r="E4" s="28">
        <f>SUM(XP)</f>
        <v>0</v>
      </c>
      <c r="F4" s="28">
        <v>0</v>
      </c>
      <c r="G4" s="57"/>
      <c r="H4" s="57"/>
      <c r="I4" s="52" t="s">
        <v>61</v>
      </c>
      <c r="J4" s="24">
        <f>-J6</f>
        <v>0</v>
      </c>
      <c r="K4" s="24">
        <f>-J9</f>
        <v>0</v>
      </c>
      <c r="L4" s="57"/>
      <c r="M4" s="57"/>
      <c r="N4" s="57"/>
      <c r="O4" s="57"/>
      <c r="P4" s="57"/>
    </row>
    <row r="5" spans="1:16" x14ac:dyDescent="0.25">
      <c r="A5" s="49"/>
      <c r="B5" s="4"/>
      <c r="C5" s="4"/>
      <c r="D5" s="56"/>
      <c r="E5" s="56"/>
      <c r="F5" s="57"/>
      <c r="G5" s="57"/>
      <c r="H5" s="57"/>
      <c r="I5" s="57"/>
      <c r="J5" s="57"/>
      <c r="K5" s="57"/>
      <c r="L5" s="57"/>
      <c r="M5" s="57"/>
      <c r="N5" s="57"/>
      <c r="O5" s="57"/>
      <c r="P5" s="57"/>
    </row>
    <row r="6" spans="1:16" ht="15.75" thickBot="1" x14ac:dyDescent="0.3">
      <c r="A6" s="27"/>
      <c r="B6" s="27"/>
      <c r="C6" s="27"/>
      <c r="D6" s="56"/>
      <c r="E6" s="57"/>
      <c r="F6" s="57"/>
      <c r="G6" s="57"/>
      <c r="H6" s="57"/>
      <c r="I6" s="48" t="s">
        <v>62</v>
      </c>
      <c r="J6" s="49">
        <f>SUM(Dmg)</f>
        <v>0</v>
      </c>
      <c r="K6" s="57"/>
      <c r="L6" s="39" t="s">
        <v>23</v>
      </c>
      <c r="M6" s="42" t="s">
        <v>3</v>
      </c>
      <c r="N6" s="29" t="s">
        <v>15</v>
      </c>
      <c r="O6" s="29" t="s">
        <v>8</v>
      </c>
      <c r="P6" s="57"/>
    </row>
    <row r="7" spans="1:16" x14ac:dyDescent="0.25">
      <c r="A7" s="4"/>
      <c r="B7" s="4"/>
      <c r="C7" s="4"/>
      <c r="D7" s="57"/>
      <c r="E7" s="80" t="s">
        <v>3</v>
      </c>
      <c r="F7" s="80"/>
      <c r="G7" s="80"/>
      <c r="H7" s="57"/>
      <c r="I7" s="48" t="s">
        <v>63</v>
      </c>
      <c r="J7" s="49" t="e">
        <f>IF(monster_roll-VLOOKUP(O9,N19:P45,3)&lt;0,0,monster_roll-VLOOKUP(O9,N19:P45,3))</f>
        <v>#N/A</v>
      </c>
      <c r="K7" s="57"/>
      <c r="L7" s="37">
        <v>34</v>
      </c>
      <c r="M7" s="43">
        <f>level</f>
        <v>1</v>
      </c>
      <c r="N7" s="44">
        <f>(Basehealth+VLOOKUP(M7,LVL,2,FALSE))</f>
        <v>34</v>
      </c>
      <c r="O7" s="44">
        <f>IF(N9="Dragon's Bane","X",VLOOKUP(M7,LevelTable[],3,FALSE))</f>
        <v>6</v>
      </c>
      <c r="P7" s="57"/>
    </row>
    <row r="8" spans="1:16" ht="22.5" customHeight="1" x14ac:dyDescent="0.25">
      <c r="A8" s="27"/>
      <c r="B8" s="27"/>
      <c r="C8" s="27"/>
      <c r="D8" s="57"/>
      <c r="E8" t="s">
        <v>14</v>
      </c>
      <c r="F8" t="s">
        <v>15</v>
      </c>
      <c r="G8" t="s">
        <v>16</v>
      </c>
      <c r="H8" s="57"/>
      <c r="I8" s="48" t="s">
        <v>64</v>
      </c>
      <c r="J8" s="49" t="e">
        <f ca="1">IF(O7=100,J25+VLOOKUP(N9,N19:P32,3,FALSE),IF(O7=20,J26+VLOOKUP(N9,N19:P32,3,FALSE),IF(O7=12,J27+VLOOKUP(N9,N19:P32,3,FALSE),IF(O7=10,J28+VLOOKUP(N9,N19:P32,3,FALSE),IF(O7=8,J29+VLOOKUP(N9,N19:P32,3,FALSE),IF(O7=6,J30+VLOOKUP(N9,N19:P32,3,FALSE),IF(O7=4,J31+VLOOKUP(N9,N19:P32,3,FALSE),IF(O7="x",J32+VLOOKUP(N9,N19:P32,3,FALSE),"No Dice"))))))))</f>
        <v>#VALUE!</v>
      </c>
      <c r="K8" s="57"/>
      <c r="L8" s="57"/>
      <c r="M8" s="57"/>
      <c r="N8" s="57"/>
      <c r="O8" s="57"/>
      <c r="P8" s="57"/>
    </row>
    <row r="9" spans="1:16" x14ac:dyDescent="0.25">
      <c r="A9" s="4"/>
      <c r="B9" s="4"/>
      <c r="C9" s="4"/>
      <c r="D9" s="57"/>
      <c r="E9" s="2">
        <v>1</v>
      </c>
      <c r="F9" s="2">
        <v>0</v>
      </c>
      <c r="G9" s="2">
        <v>6</v>
      </c>
      <c r="H9" s="57"/>
      <c r="I9" s="48" t="s">
        <v>65</v>
      </c>
      <c r="J9" s="49">
        <f>SUM(mdmg)</f>
        <v>0</v>
      </c>
      <c r="K9" s="57"/>
      <c r="L9" s="57"/>
      <c r="M9" s="61" t="s">
        <v>71</v>
      </c>
      <c r="N9" s="69"/>
      <c r="O9" s="69"/>
      <c r="P9" s="57"/>
    </row>
    <row r="10" spans="1:16" x14ac:dyDescent="0.25">
      <c r="A10" s="27"/>
      <c r="B10" s="27"/>
      <c r="C10" s="27"/>
      <c r="D10" s="57"/>
      <c r="E10" s="2">
        <v>2</v>
      </c>
      <c r="F10" s="2">
        <v>2</v>
      </c>
      <c r="G10" s="2">
        <v>6</v>
      </c>
      <c r="H10" s="57"/>
      <c r="I10" s="57"/>
      <c r="J10" s="57"/>
      <c r="K10" s="57"/>
      <c r="L10" s="57"/>
      <c r="M10" s="57"/>
      <c r="N10" s="57"/>
      <c r="O10" s="57"/>
      <c r="P10" s="57"/>
    </row>
    <row r="11" spans="1:16" x14ac:dyDescent="0.25">
      <c r="A11" s="4"/>
      <c r="B11" s="4"/>
      <c r="C11" s="4"/>
      <c r="D11" s="57"/>
      <c r="E11" s="2">
        <v>3</v>
      </c>
      <c r="F11" s="2">
        <v>4</v>
      </c>
      <c r="G11" s="2">
        <v>6</v>
      </c>
      <c r="H11" s="57"/>
      <c r="I11" s="57"/>
      <c r="J11" s="57"/>
      <c r="K11" s="57"/>
      <c r="L11" s="57"/>
      <c r="M11" s="57"/>
      <c r="N11" s="57"/>
      <c r="O11" s="57"/>
      <c r="P11" s="57"/>
    </row>
    <row r="12" spans="1:16" x14ac:dyDescent="0.25">
      <c r="A12" s="27"/>
      <c r="B12" s="27"/>
      <c r="C12" s="27"/>
      <c r="D12" s="57"/>
      <c r="E12" s="2">
        <v>4</v>
      </c>
      <c r="F12" s="2">
        <v>6</v>
      </c>
      <c r="G12" s="2">
        <v>6</v>
      </c>
      <c r="H12" s="57"/>
      <c r="I12" s="81" t="s">
        <v>4</v>
      </c>
      <c r="J12" s="81"/>
      <c r="K12" s="81"/>
      <c r="L12" s="81"/>
      <c r="M12" s="57"/>
      <c r="N12" s="39" t="s">
        <v>12</v>
      </c>
      <c r="O12" s="40" t="s">
        <v>11</v>
      </c>
      <c r="P12" s="57"/>
    </row>
    <row r="13" spans="1:16" x14ac:dyDescent="0.25">
      <c r="A13" s="4"/>
      <c r="B13" s="4"/>
      <c r="C13" s="4"/>
      <c r="D13" s="57"/>
      <c r="E13" s="2">
        <v>5</v>
      </c>
      <c r="F13" s="2">
        <v>8</v>
      </c>
      <c r="G13" s="2">
        <v>6</v>
      </c>
      <c r="H13" s="57"/>
      <c r="I13" s="3" t="s">
        <v>5</v>
      </c>
      <c r="J13" s="3" t="s">
        <v>6</v>
      </c>
      <c r="K13" s="3" t="s">
        <v>7</v>
      </c>
      <c r="L13" s="3" t="s">
        <v>31</v>
      </c>
      <c r="M13" s="57"/>
      <c r="N13" s="38"/>
      <c r="O13" s="36" t="e">
        <f>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#N/A</v>
      </c>
      <c r="P13" s="57"/>
    </row>
    <row r="14" spans="1:16" x14ac:dyDescent="0.25">
      <c r="A14" s="27"/>
      <c r="B14" s="27"/>
      <c r="C14" s="27"/>
      <c r="D14" s="57"/>
      <c r="E14" s="2">
        <v>6</v>
      </c>
      <c r="F14" s="2">
        <v>10</v>
      </c>
      <c r="G14" s="2">
        <v>6</v>
      </c>
      <c r="H14" s="57"/>
      <c r="I14" s="7" t="s">
        <v>9</v>
      </c>
      <c r="J14" s="7">
        <v>5</v>
      </c>
      <c r="K14" s="7">
        <v>4</v>
      </c>
      <c r="L14" s="8">
        <v>10</v>
      </c>
      <c r="M14" s="57"/>
      <c r="N14" s="41" t="s">
        <v>6</v>
      </c>
      <c r="O14" s="34" t="e">
        <f>VLOOKUP(N13,Monster[],2,FALSE)</f>
        <v>#N/A</v>
      </c>
      <c r="P14" s="57"/>
    </row>
    <row r="15" spans="1:16" x14ac:dyDescent="0.25">
      <c r="A15" s="4"/>
      <c r="B15" s="4"/>
      <c r="C15" s="4"/>
      <c r="D15" s="57"/>
      <c r="E15" s="2">
        <v>7</v>
      </c>
      <c r="F15" s="2">
        <v>12</v>
      </c>
      <c r="G15" s="2">
        <v>6</v>
      </c>
      <c r="H15" s="57"/>
      <c r="I15" s="4" t="s">
        <v>17</v>
      </c>
      <c r="J15" s="4">
        <v>25</v>
      </c>
      <c r="K15" s="4">
        <v>6</v>
      </c>
      <c r="L15" s="5">
        <v>20</v>
      </c>
      <c r="M15" s="57"/>
      <c r="N15" s="37" t="s">
        <v>35</v>
      </c>
      <c r="O15" s="23" t="e">
        <f>VLOOKUP(N13,Monster[],4,FALSE)</f>
        <v>#N/A</v>
      </c>
      <c r="P15" s="57"/>
    </row>
    <row r="16" spans="1:16" x14ac:dyDescent="0.25">
      <c r="A16" s="27"/>
      <c r="B16" s="27"/>
      <c r="C16" s="27"/>
      <c r="D16" s="57"/>
      <c r="E16" s="2">
        <v>8</v>
      </c>
      <c r="F16" s="2">
        <v>14</v>
      </c>
      <c r="G16" s="2">
        <v>6</v>
      </c>
      <c r="H16" s="57"/>
      <c r="I16" s="7" t="s">
        <v>18</v>
      </c>
      <c r="J16" s="7">
        <v>35</v>
      </c>
      <c r="K16" s="7">
        <v>6</v>
      </c>
      <c r="L16" s="9">
        <v>35</v>
      </c>
      <c r="M16" s="57"/>
      <c r="N16" s="57"/>
      <c r="O16" s="57"/>
      <c r="P16" s="57"/>
    </row>
    <row r="17" spans="1:16" x14ac:dyDescent="0.25">
      <c r="A17" s="4"/>
      <c r="B17" s="4"/>
      <c r="C17" s="4"/>
      <c r="D17" s="57"/>
      <c r="E17" s="2">
        <v>9</v>
      </c>
      <c r="F17" s="2">
        <v>16</v>
      </c>
      <c r="G17" s="2">
        <v>6</v>
      </c>
      <c r="H17" s="57"/>
      <c r="I17" s="5" t="s">
        <v>19</v>
      </c>
      <c r="J17" s="5">
        <v>65</v>
      </c>
      <c r="K17" s="5">
        <v>8</v>
      </c>
      <c r="L17" s="5">
        <v>420</v>
      </c>
      <c r="M17" s="57"/>
      <c r="N17" s="57"/>
      <c r="O17" s="57"/>
      <c r="P17" s="57"/>
    </row>
    <row r="18" spans="1:16" x14ac:dyDescent="0.25">
      <c r="A18" s="27"/>
      <c r="B18" s="27"/>
      <c r="C18" s="27"/>
      <c r="D18" s="57"/>
      <c r="E18" s="2">
        <v>10</v>
      </c>
      <c r="F18" s="2">
        <v>18</v>
      </c>
      <c r="G18" s="2">
        <v>6</v>
      </c>
      <c r="H18" s="57"/>
      <c r="I18" s="9" t="s">
        <v>20</v>
      </c>
      <c r="J18" s="9">
        <v>80</v>
      </c>
      <c r="K18" s="9">
        <v>12</v>
      </c>
      <c r="L18" s="9">
        <v>100</v>
      </c>
      <c r="M18" s="57"/>
      <c r="N18" s="39" t="s">
        <v>105</v>
      </c>
      <c r="O18" s="40" t="s">
        <v>106</v>
      </c>
      <c r="P18" s="40" t="s">
        <v>108</v>
      </c>
    </row>
    <row r="19" spans="1:16" x14ac:dyDescent="0.25">
      <c r="A19" s="4"/>
      <c r="B19" s="4"/>
      <c r="C19" s="4"/>
      <c r="D19" s="57"/>
      <c r="E19" s="2">
        <v>11</v>
      </c>
      <c r="F19" s="2">
        <v>21</v>
      </c>
      <c r="G19" s="2">
        <v>8</v>
      </c>
      <c r="H19" s="57"/>
      <c r="I19" s="5" t="s">
        <v>21</v>
      </c>
      <c r="J19" s="5">
        <v>50</v>
      </c>
      <c r="K19" s="5">
        <v>20</v>
      </c>
      <c r="L19" s="5">
        <v>150</v>
      </c>
      <c r="M19" s="57"/>
      <c r="N19" s="38">
        <v>0</v>
      </c>
      <c r="O19" s="36" t="s">
        <v>107</v>
      </c>
      <c r="P19" s="36">
        <v>0</v>
      </c>
    </row>
    <row r="20" spans="1:16" x14ac:dyDescent="0.25">
      <c r="A20" s="27"/>
      <c r="B20" s="27"/>
      <c r="C20" s="27"/>
      <c r="D20" s="57"/>
      <c r="E20" s="2">
        <v>12</v>
      </c>
      <c r="F20" s="2">
        <v>24</v>
      </c>
      <c r="G20" s="2">
        <v>8</v>
      </c>
      <c r="H20" s="57"/>
      <c r="I20" s="9" t="s">
        <v>22</v>
      </c>
      <c r="J20" s="9">
        <v>120</v>
      </c>
      <c r="K20" s="9">
        <v>20</v>
      </c>
      <c r="L20" s="9">
        <v>300</v>
      </c>
      <c r="M20" s="57"/>
      <c r="N20" s="41">
        <v>1</v>
      </c>
      <c r="O20" s="34" t="s">
        <v>114</v>
      </c>
      <c r="P20" s="34">
        <v>2</v>
      </c>
    </row>
    <row r="21" spans="1:16" x14ac:dyDescent="0.25">
      <c r="A21" s="4"/>
      <c r="B21" s="4"/>
      <c r="C21" s="4"/>
      <c r="D21" s="57"/>
      <c r="E21" s="2">
        <v>13</v>
      </c>
      <c r="F21" s="2">
        <v>27</v>
      </c>
      <c r="G21" s="2">
        <v>8</v>
      </c>
      <c r="H21" s="57"/>
      <c r="I21" s="10" t="s">
        <v>10</v>
      </c>
      <c r="J21" s="10">
        <v>250</v>
      </c>
      <c r="K21" s="66" t="s">
        <v>1</v>
      </c>
      <c r="L21" s="11">
        <v>500</v>
      </c>
      <c r="M21" s="57"/>
      <c r="N21" s="37">
        <v>2</v>
      </c>
      <c r="O21" s="23" t="s">
        <v>115</v>
      </c>
      <c r="P21" s="23">
        <v>3</v>
      </c>
    </row>
    <row r="22" spans="1:16" x14ac:dyDescent="0.25">
      <c r="A22" s="27"/>
      <c r="B22" s="27"/>
      <c r="C22" s="27"/>
      <c r="D22" s="57"/>
      <c r="E22" s="2">
        <v>14</v>
      </c>
      <c r="F22" s="2">
        <v>30</v>
      </c>
      <c r="G22" s="2">
        <v>8</v>
      </c>
      <c r="H22" s="57"/>
      <c r="I22" s="26" t="s">
        <v>59</v>
      </c>
      <c r="J22" s="26">
        <f>N7</f>
        <v>34</v>
      </c>
      <c r="K22" s="26">
        <f>O7</f>
        <v>6</v>
      </c>
      <c r="L22" s="26">
        <v>750</v>
      </c>
      <c r="M22" s="57"/>
      <c r="N22" s="37">
        <v>3</v>
      </c>
      <c r="O22" s="23" t="s">
        <v>116</v>
      </c>
      <c r="P22" s="34">
        <v>4</v>
      </c>
    </row>
    <row r="23" spans="1:16" x14ac:dyDescent="0.25">
      <c r="A23" s="4"/>
      <c r="B23" s="4"/>
      <c r="C23" s="4"/>
      <c r="D23" s="57"/>
      <c r="E23" s="2">
        <v>15</v>
      </c>
      <c r="F23" s="2">
        <v>33</v>
      </c>
      <c r="G23" s="2">
        <v>8</v>
      </c>
      <c r="H23" s="57"/>
      <c r="I23" s="57"/>
      <c r="J23" s="57"/>
      <c r="K23" s="57"/>
      <c r="L23" s="57"/>
      <c r="M23" s="57"/>
      <c r="N23" s="37">
        <v>4</v>
      </c>
      <c r="O23" s="23" t="s">
        <v>109</v>
      </c>
      <c r="P23" s="23">
        <v>5</v>
      </c>
    </row>
    <row r="24" spans="1:16" x14ac:dyDescent="0.25">
      <c r="A24" s="27"/>
      <c r="B24" s="27"/>
      <c r="C24" s="27"/>
      <c r="D24" s="57"/>
      <c r="E24" s="2">
        <v>16</v>
      </c>
      <c r="F24" s="2">
        <v>36</v>
      </c>
      <c r="G24" s="2">
        <v>12</v>
      </c>
      <c r="H24" s="57"/>
      <c r="I24" s="29" t="s">
        <v>57</v>
      </c>
      <c r="J24" s="29" t="s">
        <v>58</v>
      </c>
      <c r="K24" s="60"/>
      <c r="L24" s="57"/>
      <c r="M24" s="57"/>
      <c r="N24" s="37">
        <v>5</v>
      </c>
      <c r="O24" s="23" t="s">
        <v>110</v>
      </c>
      <c r="P24" s="34">
        <v>8</v>
      </c>
    </row>
    <row r="25" spans="1:16" x14ac:dyDescent="0.25">
      <c r="A25" s="4"/>
      <c r="B25" s="4"/>
      <c r="C25" s="4"/>
      <c r="D25" s="57"/>
      <c r="E25" s="2">
        <v>17</v>
      </c>
      <c r="F25" s="2">
        <v>39</v>
      </c>
      <c r="G25" s="2">
        <v>12</v>
      </c>
      <c r="H25" s="57"/>
      <c r="I25" s="30">
        <v>100</v>
      </c>
      <c r="J25" s="31" t="str">
        <f ca="1">IF(N13="","",RANDBETWEEN(1,100))</f>
        <v/>
      </c>
      <c r="K25" s="57"/>
      <c r="L25" s="57"/>
      <c r="M25" s="57"/>
      <c r="N25" s="37">
        <v>6</v>
      </c>
      <c r="O25" s="23" t="s">
        <v>111</v>
      </c>
      <c r="P25" s="23">
        <v>9</v>
      </c>
    </row>
    <row r="26" spans="1:16" x14ac:dyDescent="0.25">
      <c r="A26" s="27"/>
      <c r="B26" s="27"/>
      <c r="C26" s="27"/>
      <c r="D26" s="57"/>
      <c r="E26" s="2">
        <v>18</v>
      </c>
      <c r="F26" s="2">
        <v>42</v>
      </c>
      <c r="G26" s="2">
        <v>12</v>
      </c>
      <c r="H26" s="57"/>
      <c r="I26" s="32">
        <v>20</v>
      </c>
      <c r="J26" s="21" t="str">
        <f ca="1">IF(N13="","",RANDBETWEEN(1,20))</f>
        <v/>
      </c>
      <c r="K26" s="57"/>
      <c r="L26" s="57"/>
      <c r="M26" s="57"/>
      <c r="N26" s="37">
        <v>7</v>
      </c>
      <c r="O26" s="23" t="s">
        <v>117</v>
      </c>
      <c r="P26" s="34">
        <v>12</v>
      </c>
    </row>
    <row r="27" spans="1:16" x14ac:dyDescent="0.25">
      <c r="A27" s="4"/>
      <c r="B27" s="4"/>
      <c r="C27" s="4"/>
      <c r="D27" s="57"/>
      <c r="E27" s="2">
        <v>19</v>
      </c>
      <c r="F27" s="2">
        <v>45</v>
      </c>
      <c r="G27" s="2">
        <v>12</v>
      </c>
      <c r="H27" s="57"/>
      <c r="I27" s="30">
        <v>12</v>
      </c>
      <c r="J27" s="31" t="str">
        <f ca="1">IF(N13="","",RANDBETWEEN(1,12))</f>
        <v/>
      </c>
      <c r="K27" s="57"/>
      <c r="L27" s="57"/>
      <c r="M27" s="57"/>
      <c r="N27" s="37">
        <v>8</v>
      </c>
      <c r="O27" s="23" t="s">
        <v>118</v>
      </c>
      <c r="P27" s="23">
        <v>13</v>
      </c>
    </row>
    <row r="28" spans="1:16" x14ac:dyDescent="0.25">
      <c r="A28" s="27"/>
      <c r="B28" s="27"/>
      <c r="C28" s="27"/>
      <c r="D28" s="57"/>
      <c r="E28" s="2">
        <v>20</v>
      </c>
      <c r="F28" s="2">
        <v>48</v>
      </c>
      <c r="G28" s="2">
        <v>12</v>
      </c>
      <c r="H28" s="57"/>
      <c r="I28" s="32">
        <v>10</v>
      </c>
      <c r="J28" s="21" t="str">
        <f ca="1">IF(N13="","",RANDBETWEEN(1,10))</f>
        <v/>
      </c>
      <c r="K28" s="57"/>
      <c r="L28" s="57"/>
      <c r="M28" s="57"/>
      <c r="N28" s="37">
        <v>9</v>
      </c>
      <c r="O28" s="23" t="s">
        <v>112</v>
      </c>
      <c r="P28" s="34">
        <v>16</v>
      </c>
    </row>
    <row r="29" spans="1:16" x14ac:dyDescent="0.25">
      <c r="A29" s="4"/>
      <c r="B29" s="4"/>
      <c r="C29" s="4"/>
      <c r="D29" s="57"/>
      <c r="E29" s="2">
        <v>21</v>
      </c>
      <c r="F29" s="2">
        <v>52</v>
      </c>
      <c r="G29" s="2">
        <v>20</v>
      </c>
      <c r="H29" s="57"/>
      <c r="I29" s="30">
        <v>8</v>
      </c>
      <c r="J29" s="31" t="str">
        <f ca="1">IF(N13="","",RANDBETWEEN(1,8))</f>
        <v/>
      </c>
      <c r="K29" s="57"/>
      <c r="L29" s="57"/>
      <c r="M29" s="57"/>
      <c r="N29" s="37">
        <v>10</v>
      </c>
      <c r="O29" s="23" t="s">
        <v>113</v>
      </c>
      <c r="P29" s="23">
        <v>17</v>
      </c>
    </row>
    <row r="30" spans="1:16" x14ac:dyDescent="0.25">
      <c r="A30" s="27"/>
      <c r="B30" s="27"/>
      <c r="C30" s="27"/>
      <c r="D30" s="57"/>
      <c r="E30" s="2">
        <v>22</v>
      </c>
      <c r="F30" s="2">
        <v>56</v>
      </c>
      <c r="G30" s="2">
        <v>20</v>
      </c>
      <c r="H30" s="57"/>
      <c r="I30" s="32">
        <v>6</v>
      </c>
      <c r="J30" s="21" t="str">
        <f ca="1">IF(N13="","",RANDBETWEEN(1,6))</f>
        <v/>
      </c>
      <c r="K30" s="57"/>
      <c r="L30" s="57"/>
      <c r="M30" s="58"/>
      <c r="N30" s="37">
        <v>11</v>
      </c>
      <c r="O30" s="23" t="s">
        <v>119</v>
      </c>
      <c r="P30" s="34">
        <v>25</v>
      </c>
    </row>
    <row r="31" spans="1:16" x14ac:dyDescent="0.25">
      <c r="A31" s="4"/>
      <c r="B31" s="4"/>
      <c r="C31" s="4"/>
      <c r="D31" s="57"/>
      <c r="E31" s="2">
        <v>23</v>
      </c>
      <c r="F31" s="2">
        <v>60</v>
      </c>
      <c r="G31" s="2">
        <v>20</v>
      </c>
      <c r="H31" s="57"/>
      <c r="I31" s="30">
        <v>4</v>
      </c>
      <c r="J31" s="31" t="str">
        <f ca="1">IF(N13="","",RANDBETWEEN(1,4))</f>
        <v/>
      </c>
      <c r="K31" s="20" t="s">
        <v>2</v>
      </c>
      <c r="L31" s="59"/>
      <c r="M31" s="59"/>
      <c r="N31" s="37">
        <v>12</v>
      </c>
      <c r="O31" s="23" t="s">
        <v>120</v>
      </c>
      <c r="P31" s="23">
        <v>30</v>
      </c>
    </row>
    <row r="32" spans="1:16" x14ac:dyDescent="0.25">
      <c r="A32" s="27"/>
      <c r="B32" s="27"/>
      <c r="C32" s="27"/>
      <c r="D32" s="57"/>
      <c r="E32" s="2">
        <v>24</v>
      </c>
      <c r="F32" s="2">
        <v>64</v>
      </c>
      <c r="G32" s="2">
        <v>20</v>
      </c>
      <c r="H32" s="57"/>
      <c r="I32" s="33" t="s">
        <v>1</v>
      </c>
      <c r="J32" s="22" t="str">
        <f ca="1">IF(N13="","",RANDBETWEEN(1,K32))</f>
        <v/>
      </c>
      <c r="K32" s="25">
        <f ca="1">RANDBETWEEN(25,30)</f>
        <v>25</v>
      </c>
      <c r="L32" s="58"/>
      <c r="M32" s="57"/>
      <c r="N32" s="37">
        <v>13</v>
      </c>
      <c r="O32" s="23" t="s">
        <v>104</v>
      </c>
      <c r="P32" s="23">
        <v>50</v>
      </c>
    </row>
    <row r="33" spans="1:16" x14ac:dyDescent="0.25">
      <c r="A33" s="4"/>
      <c r="B33" s="4"/>
      <c r="C33" s="4"/>
      <c r="D33" s="57"/>
      <c r="E33" s="2">
        <v>25</v>
      </c>
      <c r="F33" s="2">
        <v>68</v>
      </c>
      <c r="G33" s="2">
        <v>20</v>
      </c>
      <c r="H33" s="57"/>
      <c r="I33" s="57"/>
      <c r="J33" s="57"/>
      <c r="K33" s="57"/>
      <c r="L33" s="57"/>
      <c r="M33" s="57"/>
      <c r="N33" s="38">
        <v>14</v>
      </c>
      <c r="O33" s="36" t="s">
        <v>127</v>
      </c>
      <c r="P33" s="36">
        <v>1</v>
      </c>
    </row>
    <row r="34" spans="1:16" x14ac:dyDescent="0.25">
      <c r="A34" s="27"/>
      <c r="B34" s="27"/>
      <c r="C34" s="27"/>
      <c r="D34" s="57"/>
      <c r="E34" s="57"/>
      <c r="F34" s="57"/>
      <c r="G34" s="57"/>
      <c r="H34" s="57"/>
      <c r="I34" s="57"/>
      <c r="J34" s="57"/>
      <c r="K34" s="57"/>
      <c r="L34" s="57"/>
      <c r="M34" s="57"/>
      <c r="N34" s="41">
        <v>15</v>
      </c>
      <c r="O34" s="34" t="s">
        <v>128</v>
      </c>
      <c r="P34" s="34">
        <v>2</v>
      </c>
    </row>
    <row r="35" spans="1:16" x14ac:dyDescent="0.25">
      <c r="A35" s="4"/>
      <c r="B35" s="4"/>
      <c r="C35" s="4"/>
      <c r="D35" s="57"/>
      <c r="E35" s="57"/>
      <c r="F35" s="57"/>
      <c r="G35" s="57"/>
      <c r="H35" s="57"/>
      <c r="I35" s="57"/>
      <c r="J35" s="57"/>
      <c r="K35" s="57"/>
      <c r="L35" s="57"/>
      <c r="M35" s="57"/>
      <c r="N35" s="37">
        <v>16</v>
      </c>
      <c r="O35" s="23" t="s">
        <v>129</v>
      </c>
      <c r="P35" s="23">
        <v>3</v>
      </c>
    </row>
    <row r="36" spans="1:16" x14ac:dyDescent="0.25">
      <c r="A36" s="27"/>
      <c r="B36" s="27"/>
      <c r="C36" s="27"/>
      <c r="E36" s="57"/>
      <c r="F36" s="57"/>
      <c r="G36" s="57"/>
      <c r="H36" s="57"/>
      <c r="I36" s="57"/>
      <c r="J36" s="57"/>
      <c r="K36" s="57"/>
      <c r="L36" s="57"/>
      <c r="M36" s="57"/>
      <c r="N36" s="37">
        <v>17</v>
      </c>
      <c r="O36" s="23" t="s">
        <v>130</v>
      </c>
      <c r="P36" s="34">
        <v>4</v>
      </c>
    </row>
    <row r="37" spans="1:16" x14ac:dyDescent="0.25">
      <c r="A37" s="4"/>
      <c r="B37" s="4"/>
      <c r="C37" s="4"/>
      <c r="N37" s="37">
        <v>18</v>
      </c>
      <c r="O37" s="23" t="s">
        <v>131</v>
      </c>
      <c r="P37" s="23">
        <v>5</v>
      </c>
    </row>
    <row r="38" spans="1:16" x14ac:dyDescent="0.25">
      <c r="A38" s="27"/>
      <c r="B38" s="27"/>
      <c r="C38" s="27"/>
      <c r="N38" s="37">
        <v>19</v>
      </c>
      <c r="O38" s="23" t="s">
        <v>132</v>
      </c>
      <c r="P38" s="34">
        <v>5</v>
      </c>
    </row>
    <row r="39" spans="1:16" x14ac:dyDescent="0.25">
      <c r="A39" s="4"/>
      <c r="B39" s="4"/>
      <c r="C39" s="4"/>
      <c r="N39" s="37">
        <v>20</v>
      </c>
      <c r="O39" s="23" t="s">
        <v>133</v>
      </c>
      <c r="P39" s="23">
        <v>6</v>
      </c>
    </row>
    <row r="40" spans="1:16" x14ac:dyDescent="0.25">
      <c r="A40" s="27"/>
      <c r="B40" s="27"/>
      <c r="C40" s="27"/>
      <c r="N40" s="37">
        <v>21</v>
      </c>
      <c r="O40" s="23" t="s">
        <v>134</v>
      </c>
      <c r="P40" s="34">
        <v>7</v>
      </c>
    </row>
    <row r="41" spans="1:16" x14ac:dyDescent="0.25">
      <c r="A41" s="4"/>
      <c r="B41" s="4"/>
      <c r="C41" s="4"/>
      <c r="N41" s="37">
        <v>22</v>
      </c>
      <c r="O41" s="23" t="s">
        <v>135</v>
      </c>
      <c r="P41" s="23">
        <v>8</v>
      </c>
    </row>
    <row r="42" spans="1:16" x14ac:dyDescent="0.25">
      <c r="A42" s="27"/>
      <c r="B42" s="27"/>
      <c r="C42" s="27"/>
      <c r="N42" s="37">
        <v>23</v>
      </c>
      <c r="O42" s="23" t="s">
        <v>136</v>
      </c>
      <c r="P42" s="34">
        <v>9</v>
      </c>
    </row>
    <row r="43" spans="1:16" x14ac:dyDescent="0.25">
      <c r="A43" s="4"/>
      <c r="B43" s="4"/>
      <c r="C43" s="4"/>
      <c r="N43" s="37">
        <v>24</v>
      </c>
      <c r="O43" s="23" t="s">
        <v>137</v>
      </c>
      <c r="P43" s="23">
        <v>10</v>
      </c>
    </row>
    <row r="44" spans="1:16" x14ac:dyDescent="0.25">
      <c r="A44" s="27"/>
      <c r="B44" s="27"/>
      <c r="C44" s="27"/>
      <c r="N44" s="37">
        <v>25</v>
      </c>
      <c r="O44" s="23" t="s">
        <v>138</v>
      </c>
      <c r="P44" s="34">
        <v>40</v>
      </c>
    </row>
    <row r="45" spans="1:16" x14ac:dyDescent="0.25">
      <c r="A45" s="4"/>
      <c r="B45" s="4"/>
      <c r="C45" s="4"/>
      <c r="N45" s="37">
        <v>26</v>
      </c>
      <c r="O45" s="23" t="s">
        <v>10</v>
      </c>
      <c r="P45" s="23">
        <v>45</v>
      </c>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Documentation</vt:lpstr>
      <vt:lpstr>Goblin</vt:lpstr>
      <vt:lpstr>Orc</vt:lpstr>
      <vt:lpstr>Ogre</vt:lpstr>
      <vt:lpstr>Kraken</vt:lpstr>
      <vt:lpstr>Warlock</vt:lpstr>
      <vt:lpstr>Mindflayer</vt:lpstr>
      <vt:lpstr>Dragon</vt:lpstr>
      <vt:lpstr>Donkeh</vt:lpstr>
      <vt:lpstr>Nothing</vt:lpstr>
      <vt:lpstr>Gameplay</vt:lpstr>
      <vt:lpstr>Battle System</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2020-10-20T06:23:58Z</dcterms:modified>
</cp:coreProperties>
</file>