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Chronos\Documents\GitHub\Dark-Cells-2\"/>
    </mc:Choice>
  </mc:AlternateContent>
  <xr:revisionPtr revIDLastSave="0" documentId="10_ncr:100000_{88BD8B7F-8605-455A-96EB-3CE0CF8789A2}" xr6:coauthVersionLast="31" xr6:coauthVersionMax="31" xr10:uidLastSave="{00000000-0000-0000-0000-000000000000}"/>
  <bookViews>
    <workbookView xWindow="0" yWindow="0" windowWidth="25200" windowHeight="11850" xr2:uid="{00000000-000D-0000-FFFF-FFFF00000000}"/>
  </bookViews>
  <sheets>
    <sheet name="Documentation" sheetId="6" r:id="rId1"/>
    <sheet name="Goblin" sheetId="7" state="hidden" r:id="rId2"/>
    <sheet name="Orc" sheetId="8" state="hidden" r:id="rId3"/>
    <sheet name="Ogre" sheetId="9" state="hidden" r:id="rId4"/>
    <sheet name="Kraken" sheetId="11" state="hidden" r:id="rId5"/>
    <sheet name="Warlock" sheetId="12" state="hidden" r:id="rId6"/>
    <sheet name="Mindflayer" sheetId="13" state="hidden" r:id="rId7"/>
    <sheet name="Dragon" sheetId="14" state="hidden" r:id="rId8"/>
    <sheet name="Donkeh" sheetId="15" state="hidden" r:id="rId9"/>
    <sheet name="Nothing" sheetId="16" state="hidden" r:id="rId10"/>
    <sheet name="Gameplay" sheetId="5" state="hidden" r:id="rId11"/>
    <sheet name="Battle System" sheetId="4" state="hidden" r:id="rId12"/>
  </sheets>
  <externalReferences>
    <externalReference r:id="rId13"/>
  </externalReferences>
  <definedNames>
    <definedName name="Basehealth">'Battle System'!$L$7</definedName>
    <definedName name="basexp">'Battle System'!$F$4</definedName>
    <definedName name="Damage">'Battle System'!$J$4</definedName>
    <definedName name="Damage_to_Monster">'Battle System'!$K$4</definedName>
    <definedName name="Dmg">'Battle System'!$A$5:$A$500</definedName>
    <definedName name="EXP">'Battle System'!$E$4</definedName>
    <definedName name="Health">'Battle System'!$J$3</definedName>
    <definedName name="level">Gameplay!$B$7</definedName>
    <definedName name="LVL" localSheetId="4">LevelTable[]</definedName>
    <definedName name="LVL">LevelTable[]</definedName>
    <definedName name="MDamage">'Battle System'!$K$4</definedName>
    <definedName name="mdmg" localSheetId="0">'[1]Return Table'!$R$4:$R$172</definedName>
    <definedName name="mdmg">'Battle System'!$B$5:$B$500</definedName>
    <definedName name="monster_roll">'Battle System'!$O$13</definedName>
    <definedName name="playerroll">'Battle System'!$J$8</definedName>
    <definedName name="solver_adj" localSheetId="11" hidden="1">'Battle System'!$J$8</definedName>
    <definedName name="solver_cvg" localSheetId="11" hidden="1">0.0001</definedName>
    <definedName name="solver_drv" localSheetId="11" hidden="1">1</definedName>
    <definedName name="solver_eng" localSheetId="11" hidden="1">3</definedName>
    <definedName name="solver_est" localSheetId="11" hidden="1">1</definedName>
    <definedName name="solver_itr" localSheetId="11" hidden="1">2147483647</definedName>
    <definedName name="solver_lhs0" localSheetId="11" hidden="1">'Battle System'!$O$7</definedName>
    <definedName name="solver_lhs1" localSheetId="11" hidden="1">'Battle System'!$J$3</definedName>
    <definedName name="solver_lhs10" localSheetId="11" hidden="1">'Battle System'!$K$4</definedName>
    <definedName name="solver_lhs11" localSheetId="11" hidden="1">'Battle System'!$K$4</definedName>
    <definedName name="solver_lhs2" localSheetId="11" hidden="1">'Battle System'!$J$3</definedName>
    <definedName name="solver_lhs3" localSheetId="11" hidden="1">'Battle System'!$J$3</definedName>
    <definedName name="solver_lhs4" localSheetId="11" hidden="1">'Battle System'!$J$3</definedName>
    <definedName name="solver_lhs5" localSheetId="11" hidden="1">'Battle System'!$J$3</definedName>
    <definedName name="solver_lhs6" localSheetId="11" hidden="1">'Battle System'!$K$4</definedName>
    <definedName name="solver_lhs7" localSheetId="11" hidden="1">'Battle System'!$K$4</definedName>
    <definedName name="solver_lhs8" localSheetId="11" hidden="1">'Battle System'!$K$4</definedName>
    <definedName name="solver_lhs9" localSheetId="11" hidden="1">'Battle System'!$K$4</definedName>
    <definedName name="solver_mip" localSheetId="11" hidden="1">2147483647</definedName>
    <definedName name="solver_mni" localSheetId="11" hidden="1">30</definedName>
    <definedName name="solver_mrt" localSheetId="11" hidden="1">0.075</definedName>
    <definedName name="solver_msl" localSheetId="11" hidden="1">2</definedName>
    <definedName name="solver_neg" localSheetId="11" hidden="1">1</definedName>
    <definedName name="solver_nod" localSheetId="11" hidden="1">2147483647</definedName>
    <definedName name="solver_num" localSheetId="11" hidden="1">0</definedName>
    <definedName name="solver_nwt" localSheetId="11" hidden="1">1</definedName>
    <definedName name="solver_opt" localSheetId="11" hidden="1">'Battle System'!$K$3</definedName>
    <definedName name="solver_pre" localSheetId="11" hidden="1">0.000001</definedName>
    <definedName name="solver_rbv" localSheetId="11" hidden="1">1</definedName>
    <definedName name="solver_rel0" localSheetId="11" hidden="1">2</definedName>
    <definedName name="solver_rel1" localSheetId="11" hidden="1">3</definedName>
    <definedName name="solver_rel10" localSheetId="11" hidden="1">3</definedName>
    <definedName name="solver_rel11" localSheetId="11" hidden="1">3</definedName>
    <definedName name="solver_rel2" localSheetId="11" hidden="1">3</definedName>
    <definedName name="solver_rel3" localSheetId="11" hidden="1">3</definedName>
    <definedName name="solver_rel4" localSheetId="11" hidden="1">3</definedName>
    <definedName name="solver_rel5" localSheetId="11" hidden="1">3</definedName>
    <definedName name="solver_rel6" localSheetId="11" hidden="1">3</definedName>
    <definedName name="solver_rel7" localSheetId="11" hidden="1">3</definedName>
    <definedName name="solver_rel8" localSheetId="11" hidden="1">3</definedName>
    <definedName name="solver_rel9" localSheetId="11" hidden="1">3</definedName>
    <definedName name="solver_rhs0" localSheetId="11" hidden="1">"="</definedName>
    <definedName name="solver_rhs1" localSheetId="11" hidden="1">Damage</definedName>
    <definedName name="solver_rhs10" localSheetId="11" hidden="1">0</definedName>
    <definedName name="solver_rhs11" localSheetId="11" hidden="1">0</definedName>
    <definedName name="solver_rhs2" localSheetId="11" hidden="1">Damage</definedName>
    <definedName name="solver_rhs3" localSheetId="11" hidden="1">Damage</definedName>
    <definedName name="solver_rhs4" localSheetId="11" hidden="1">Damage</definedName>
    <definedName name="solver_rhs5" localSheetId="11" hidden="1">Damage</definedName>
    <definedName name="solver_rhs6" localSheetId="11" hidden="1">0</definedName>
    <definedName name="solver_rhs7" localSheetId="11" hidden="1">0</definedName>
    <definedName name="solver_rhs8" localSheetId="11" hidden="1">0</definedName>
    <definedName name="solver_rhs9" localSheetId="11" hidden="1">0</definedName>
    <definedName name="solver_rlx" localSheetId="11" hidden="1">2</definedName>
    <definedName name="solver_rsd" localSheetId="11" hidden="1">0</definedName>
    <definedName name="solver_scl" localSheetId="11" hidden="1">1</definedName>
    <definedName name="solver_sho" localSheetId="11" hidden="1">2</definedName>
    <definedName name="solver_ssz" localSheetId="11" hidden="1">100</definedName>
    <definedName name="solver_tim" localSheetId="11" hidden="1">2147483647</definedName>
    <definedName name="solver_tol" localSheetId="11" hidden="1">0.01</definedName>
    <definedName name="solver_typ" localSheetId="11" hidden="1">3</definedName>
    <definedName name="solver_val" localSheetId="11" hidden="1">0</definedName>
    <definedName name="solver_ver" localSheetId="11" hidden="1">3</definedName>
    <definedName name="XP">'Battle System'!$C$5:$C$500</definedName>
    <definedName name="xpgiven">'Battle System'!$O$15</definedName>
  </definedNames>
  <calcPr calcId="179017" iterate="1"/>
</workbook>
</file>

<file path=xl/calcChain.xml><?xml version="1.0" encoding="utf-8"?>
<calcChain xmlns="http://schemas.openxmlformats.org/spreadsheetml/2006/main">
  <c r="K32" i="4" l="1"/>
  <c r="J9" i="4" l="1"/>
  <c r="K28" i="16"/>
  <c r="K28" i="15"/>
  <c r="K28" i="14"/>
  <c r="K28" i="13"/>
  <c r="K28" i="12"/>
  <c r="K28" i="11"/>
  <c r="K28" i="9"/>
  <c r="K28" i="8"/>
  <c r="K28" i="7"/>
  <c r="V11" i="5" l="1"/>
  <c r="V7" i="5"/>
  <c r="J31" i="4" l="1"/>
  <c r="J32" i="4"/>
  <c r="J30" i="4"/>
  <c r="J29" i="4"/>
  <c r="J28" i="4"/>
  <c r="J27" i="4"/>
  <c r="J26" i="4"/>
  <c r="J25" i="4"/>
  <c r="E4" i="4" l="1"/>
  <c r="E15" i="5" l="1"/>
  <c r="C7" i="5" l="1"/>
  <c r="O15" i="4"/>
  <c r="E27" i="16" l="1"/>
  <c r="E27" i="12"/>
  <c r="E27" i="13"/>
  <c r="E27" i="15"/>
  <c r="E27" i="11"/>
  <c r="E27" i="9"/>
  <c r="E27" i="8"/>
  <c r="E27" i="14"/>
  <c r="B7" i="5"/>
  <c r="M7" i="4" s="1"/>
  <c r="N7" i="4" s="1"/>
  <c r="E27" i="7"/>
  <c r="K4" i="4"/>
  <c r="J6" i="4"/>
  <c r="J4" i="4" s="1"/>
  <c r="C27" i="13" l="1"/>
  <c r="C27" i="14"/>
  <c r="C27" i="15"/>
  <c r="C27" i="11"/>
  <c r="C27" i="8"/>
  <c r="C27" i="7"/>
  <c r="C27" i="16"/>
  <c r="C27" i="9"/>
  <c r="C27" i="12"/>
  <c r="O7" i="4"/>
  <c r="J8" i="4" s="1"/>
  <c r="J22" i="4"/>
  <c r="O14" i="4" s="1"/>
  <c r="K3" i="4" s="1"/>
  <c r="K22" i="4" l="1"/>
  <c r="O13" i="4" s="1"/>
  <c r="D27" i="11"/>
  <c r="D27" i="9"/>
  <c r="D27" i="15"/>
  <c r="D27" i="12"/>
  <c r="D27" i="16"/>
  <c r="D27" i="13"/>
  <c r="D27" i="7"/>
  <c r="D27" i="14"/>
  <c r="D27" i="8"/>
  <c r="J7" i="4" l="1"/>
  <c r="J3" i="4"/>
  <c r="O24" i="5" s="1"/>
</calcChain>
</file>

<file path=xl/sharedStrings.xml><?xml version="1.0" encoding="utf-8"?>
<sst xmlns="http://schemas.openxmlformats.org/spreadsheetml/2006/main" count="229" uniqueCount="128">
  <si>
    <t>Dmg:</t>
  </si>
  <si>
    <t>X</t>
  </si>
  <si>
    <t>X-Value:</t>
  </si>
  <si>
    <t>Level</t>
  </si>
  <si>
    <t>Enemy</t>
  </si>
  <si>
    <t>Description</t>
  </si>
  <si>
    <t>Health</t>
  </si>
  <si>
    <t>Dmg die</t>
  </si>
  <si>
    <t>My dmg?:</t>
  </si>
  <si>
    <t>Goblin</t>
  </si>
  <si>
    <t>Dragon</t>
  </si>
  <si>
    <t>Dice Monster:</t>
  </si>
  <si>
    <t>Monster:</t>
  </si>
  <si>
    <t>mdmg</t>
  </si>
  <si>
    <t>LVL</t>
  </si>
  <si>
    <t>Health Buff</t>
  </si>
  <si>
    <t>Dmg buff</t>
  </si>
  <si>
    <t>Orc</t>
  </si>
  <si>
    <t>Ogre</t>
  </si>
  <si>
    <t>DONKEH</t>
  </si>
  <si>
    <t>Kraken</t>
  </si>
  <si>
    <t>Warlock</t>
  </si>
  <si>
    <t>MindFlayer</t>
  </si>
  <si>
    <t>Base Health:</t>
  </si>
  <si>
    <t>How to play</t>
  </si>
  <si>
    <t>For the user to play through an interactive story, using only data validation, and excel</t>
  </si>
  <si>
    <t>Purpose</t>
  </si>
  <si>
    <t>Date</t>
  </si>
  <si>
    <t>Kevin Thayer</t>
  </si>
  <si>
    <t>Author</t>
  </si>
  <si>
    <t>Your LVL</t>
  </si>
  <si>
    <t>Exp</t>
  </si>
  <si>
    <t>Total XP</t>
  </si>
  <si>
    <t>Total xp:</t>
  </si>
  <si>
    <t>Base xp:</t>
  </si>
  <si>
    <t>Xp given</t>
  </si>
  <si>
    <t>Room Description:</t>
  </si>
  <si>
    <t>Option 1:</t>
  </si>
  <si>
    <t>Option 2:</t>
  </si>
  <si>
    <t>Option 3:</t>
  </si>
  <si>
    <t>Attack the Goblin</t>
  </si>
  <si>
    <t>Enter the room on the right.</t>
  </si>
  <si>
    <t>You enter a room with two doors, and a goblin.</t>
  </si>
  <si>
    <t>Enter the room on the left.</t>
  </si>
  <si>
    <t>What do you do?</t>
  </si>
  <si>
    <t>Continue onto the next room</t>
  </si>
  <si>
    <t>Your level</t>
  </si>
  <si>
    <t>Your Health</t>
  </si>
  <si>
    <t>Attack the Orc</t>
  </si>
  <si>
    <t>Enter the door on the left</t>
  </si>
  <si>
    <t>Enter the door on the right</t>
  </si>
  <si>
    <t>Attack the Ogre</t>
  </si>
  <si>
    <t>This Room has 2 doors and an Ogre</t>
  </si>
  <si>
    <t>Attack the Kraken</t>
  </si>
  <si>
    <t>This Room has 2 doors and a Kraken</t>
  </si>
  <si>
    <t>Attack the Dragon</t>
  </si>
  <si>
    <t>Mindflayer</t>
  </si>
  <si>
    <t>Die size</t>
  </si>
  <si>
    <t>Roll</t>
  </si>
  <si>
    <t>Player</t>
  </si>
  <si>
    <t>Remaining health</t>
  </si>
  <si>
    <t>Total Dmg</t>
  </si>
  <si>
    <t>Total dmg to player</t>
  </si>
  <si>
    <t>Monster roll</t>
  </si>
  <si>
    <t>Player roll</t>
  </si>
  <si>
    <t>Total dmg to monster</t>
  </si>
  <si>
    <t>Stardate 00000000</t>
  </si>
  <si>
    <t>To reset the entire workbook</t>
  </si>
  <si>
    <t>crtl+m</t>
  </si>
  <si>
    <t>Tips and Tricks</t>
  </si>
  <si>
    <t>"Dark Cells"!:2</t>
  </si>
  <si>
    <t>Inventory:</t>
  </si>
  <si>
    <t>Attack the Warlock</t>
  </si>
  <si>
    <t>This Room has 2 doors and a Warlock</t>
  </si>
  <si>
    <t>Changelogs:</t>
  </si>
  <si>
    <t>Removed battle over death exploit, now resets game if player is dead</t>
  </si>
  <si>
    <t>Todo:</t>
  </si>
  <si>
    <t>Removed Player being able to damage self after enemy wins (suicide hotline popup)</t>
  </si>
  <si>
    <t>Removed Player being able to end battle before the monster has died</t>
  </si>
  <si>
    <t>Removed Player being able to avoid death by battling instead of clicking battle over</t>
  </si>
  <si>
    <t>New content</t>
  </si>
  <si>
    <t>Removed Player able to edit document during battle, by hiding the battle system until it was needed.</t>
  </si>
  <si>
    <t>Last Damage Received:</t>
  </si>
  <si>
    <t>This Room has 2 doors and a Dragon</t>
  </si>
  <si>
    <t>This room contains a horrible beast  known only as the Donkeh</t>
  </si>
  <si>
    <t>Attack the Donkeh</t>
  </si>
  <si>
    <t>Attack the Self</t>
  </si>
  <si>
    <t>Donkeh</t>
  </si>
  <si>
    <t>Empty</t>
  </si>
  <si>
    <t>This room has two doors, and a Orc</t>
  </si>
  <si>
    <t>Enter door two</t>
  </si>
  <si>
    <t>Enter door one</t>
  </si>
  <si>
    <t>Enter door number one</t>
  </si>
  <si>
    <t>Enter door number two</t>
  </si>
  <si>
    <t>This Room has 2 doors and an Mindflayer</t>
  </si>
  <si>
    <t>Attack the Mindflayer</t>
  </si>
  <si>
    <t>Attack the Donkeh!</t>
  </si>
  <si>
    <t>This room is empty, but it contains two doors</t>
  </si>
  <si>
    <t>Enter door on the left</t>
  </si>
  <si>
    <t>Enter door on the right</t>
  </si>
  <si>
    <t>Spend some extra time with the goblins, be aware once you leave a room it is gone until you find it again</t>
  </si>
  <si>
    <t>Added a room type where the player can fight themselves</t>
  </si>
  <si>
    <t>Once the Battle is over, remember to return to the Room</t>
  </si>
  <si>
    <t>Last Damage Dealt:</t>
  </si>
  <si>
    <t>Replaced the original 16 rooms with 9 preset rooms that the player randomly moves between</t>
  </si>
  <si>
    <t>Dragon's Bane</t>
  </si>
  <si>
    <t>ID</t>
  </si>
  <si>
    <t>Name</t>
  </si>
  <si>
    <t>Fist</t>
  </si>
  <si>
    <t>Modifier(+)</t>
  </si>
  <si>
    <t>Iron Axe</t>
  </si>
  <si>
    <t>Steel Sword</t>
  </si>
  <si>
    <t>Steel Axe</t>
  </si>
  <si>
    <t>Mithril Sword</t>
  </si>
  <si>
    <t>Mithril Axe</t>
  </si>
  <si>
    <t>Bronze Sword</t>
  </si>
  <si>
    <t>Bronze Axe</t>
  </si>
  <si>
    <t xml:space="preserve"> Iron Sword</t>
  </si>
  <si>
    <t>Black Sword</t>
  </si>
  <si>
    <t>Black Axe</t>
  </si>
  <si>
    <t>Rune Sword</t>
  </si>
  <si>
    <t>Rune Axe</t>
  </si>
  <si>
    <t>Added working weapon system</t>
  </si>
  <si>
    <t>Adding ways to find weapons in the game</t>
  </si>
  <si>
    <t>Blocked the Player from being able to unhide sheets and edit their stats</t>
  </si>
  <si>
    <t>Experience</t>
  </si>
  <si>
    <t>Current XP:</t>
  </si>
  <si>
    <t xml:space="preserve">       Click the button for the option you want to choose                                                                                                       In battle:  Click the battle button, until the battle is over, once this happens hit the battle over button.      If you die, you must click the new game button.                                                                                                                         To save your progress simply save the excel file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</si>
</sst>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b/>
      <sz val="11"/>
      <color theme="0"/>
      <name val="Calibri"/>
      <family val="2"/>
      <scheme val="minor"/>
    </font>
    <font>
      <sz val="48"/>
      <color theme="1"/>
      <name val="Calibri"/>
      <family val="2"/>
      <scheme val="minor"/>
    </font>
    <font>
      <sz val="11"/>
      <color rgb="FF000000"/>
      <name val="Calibri"/>
      <family val="2"/>
    </font>
    <font>
      <sz val="18"/>
      <color theme="3"/>
      <name val="Cambria"/>
      <family val="2"/>
      <scheme val="major"/>
    </font>
    <font>
      <sz val="11"/>
      <color theme="0"/>
      <name val="Calibri"/>
      <family val="2"/>
      <scheme val="minor"/>
    </font>
    <font>
      <sz val="11"/>
      <color theme="7"/>
      <name val="Calibri"/>
      <family val="2"/>
      <scheme val="minor"/>
    </font>
    <font>
      <sz val="12"/>
      <color theme="2" tint="0.59999389629810485"/>
      <name val="Calibri"/>
      <family val="2"/>
      <scheme val="minor"/>
    </font>
    <font>
      <sz val="11"/>
      <color theme="6" tint="-0.499984740745262"/>
      <name val="Calibri"/>
      <family val="2"/>
      <scheme val="minor"/>
    </font>
    <font>
      <sz val="26"/>
      <color theme="1"/>
      <name val="Calibri"/>
      <family val="2"/>
      <scheme val="minor"/>
    </font>
    <font>
      <sz val="24"/>
      <color theme="1"/>
      <name val="Calibri"/>
      <family val="2"/>
      <scheme val="minor"/>
    </font>
    <font>
      <sz val="28"/>
      <color theme="1"/>
      <name val="Calibri"/>
      <family val="2"/>
      <scheme val="minor"/>
    </font>
    <font>
      <sz val="11"/>
      <color theme="2" tint="-0.499984740745262"/>
      <name val="Calibri"/>
      <family val="2"/>
      <scheme val="minor"/>
    </font>
    <font>
      <b/>
      <u/>
      <sz val="28"/>
      <color theme="2" tint="-0.749992370372631"/>
      <name val="Cambria"/>
      <family val="1"/>
      <scheme val="major"/>
    </font>
    <font>
      <u/>
      <sz val="11"/>
      <color theme="1"/>
      <name val="Calibri"/>
      <family val="2"/>
      <scheme val="minor"/>
    </font>
    <font>
      <sz val="16"/>
      <color theme="1"/>
      <name val="Calibri"/>
      <family val="2"/>
      <scheme val="minor"/>
    </font>
    <font>
      <sz val="18"/>
      <color theme="1"/>
      <name val="Calibri"/>
      <family val="2"/>
      <scheme val="minor"/>
    </font>
    <font>
      <sz val="22"/>
      <color theme="1"/>
      <name val="Calibri"/>
      <family val="2"/>
      <scheme val="minor"/>
    </font>
  </fonts>
  <fills count="25">
    <fill>
      <patternFill patternType="none"/>
    </fill>
    <fill>
      <patternFill patternType="gray125"/>
    </fill>
    <fill>
      <patternFill patternType="solid">
        <fgColor theme="0" tint="-0.14999847407452621"/>
        <bgColor theme="0" tint="-0.14999847407452621"/>
      </patternFill>
    </fill>
    <fill>
      <patternFill patternType="solid">
        <fgColor theme="1" tint="0.249977111117893"/>
        <bgColor indexed="64"/>
      </patternFill>
    </fill>
    <fill>
      <patternFill patternType="solid">
        <fgColor theme="0"/>
        <bgColor indexed="64"/>
      </patternFill>
    </fill>
    <fill>
      <patternFill patternType="solid">
        <fgColor theme="1"/>
        <bgColor theme="1"/>
      </patternFill>
    </fill>
    <fill>
      <patternFill patternType="solid">
        <fgColor theme="1" tint="0.49998474074526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1" tint="0.499984740745262"/>
        <bgColor theme="0" tint="-0.34998626667073579"/>
      </patternFill>
    </fill>
    <fill>
      <patternFill patternType="solid">
        <fgColor theme="0" tint="-0.14999847407452621"/>
        <bgColor theme="0" tint="-0.34998626667073579"/>
      </patternFill>
    </fill>
    <fill>
      <patternFill patternType="solid">
        <fgColor theme="2" tint="-9.9978637043366805E-2"/>
        <bgColor indexed="64"/>
      </patternFill>
    </fill>
    <fill>
      <patternFill patternType="solid">
        <fgColor theme="2" tint="-0.249977111117893"/>
        <bgColor indexed="64"/>
      </patternFill>
    </fill>
    <fill>
      <patternFill patternType="solid">
        <fgColor theme="6" tint="-0.499984740745262"/>
        <bgColor indexed="64"/>
      </patternFill>
    </fill>
    <fill>
      <patternFill patternType="solid">
        <fgColor theme="2" tint="-0.499984740745262"/>
        <bgColor indexed="64"/>
      </patternFill>
    </fill>
    <fill>
      <patternFill patternType="solid">
        <fgColor theme="1"/>
        <bgColor indexed="64"/>
      </patternFill>
    </fill>
    <fill>
      <patternFill patternType="solid">
        <fgColor theme="1" tint="0.44999542222357858"/>
        <bgColor theme="1" tint="0.44999542222357858"/>
      </patternFill>
    </fill>
    <fill>
      <patternFill patternType="solid">
        <fgColor theme="1" tint="0.249977111117893"/>
        <bgColor theme="1" tint="0.249977111117893"/>
      </patternFill>
    </fill>
    <fill>
      <patternFill patternType="solid">
        <fgColor theme="0" tint="-0.34998626667073579"/>
        <bgColor theme="0" tint="-0.34998626667073579"/>
      </patternFill>
    </fill>
    <fill>
      <patternFill patternType="solid">
        <fgColor rgb="FFFFFFCC"/>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rgb="FFF8F8F8"/>
        <bgColor indexed="64"/>
      </patternFill>
    </fill>
    <fill>
      <patternFill patternType="solid">
        <fgColor theme="1" tint="4.9989318521683403E-2"/>
        <bgColor indexed="64"/>
      </patternFill>
    </fill>
    <fill>
      <patternFill patternType="solid">
        <fgColor theme="1" tint="0.34998626667073579"/>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theme="4"/>
      </left>
      <right style="thin">
        <color theme="4"/>
      </right>
      <top style="thin">
        <color theme="4"/>
      </top>
      <bottom style="thin">
        <color theme="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style="medium">
        <color theme="0"/>
      </top>
      <bottom/>
      <diagonal/>
    </border>
    <border>
      <left/>
      <right/>
      <top style="medium">
        <color theme="0"/>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4" fillId="0" borderId="0" applyNumberFormat="0" applyFill="0" applyBorder="0" applyAlignment="0" applyProtection="0"/>
  </cellStyleXfs>
  <cellXfs count="82">
    <xf numFmtId="0" fontId="0" fillId="0" borderId="0" xfId="0"/>
    <xf numFmtId="0" fontId="0" fillId="0" borderId="0" xfId="0" applyAlignment="1">
      <alignment wrapText="1"/>
    </xf>
    <xf numFmtId="0" fontId="0" fillId="0" borderId="1" xfId="0" applyBorder="1"/>
    <xf numFmtId="0" fontId="5" fillId="5" borderId="0" xfId="0" applyFont="1" applyFill="1"/>
    <xf numFmtId="0" fontId="0" fillId="2" borderId="1" xfId="0" applyFill="1" applyBorder="1"/>
    <xf numFmtId="0" fontId="0" fillId="8" borderId="1" xfId="0" applyFill="1" applyBorder="1"/>
    <xf numFmtId="0" fontId="6" fillId="0" borderId="2" xfId="0" applyFont="1" applyBorder="1" applyAlignment="1">
      <alignment horizontal="center" vertical="center" wrapText="1"/>
    </xf>
    <xf numFmtId="0" fontId="0" fillId="9" borderId="1" xfId="0" applyFill="1" applyBorder="1"/>
    <xf numFmtId="0" fontId="0" fillId="6" borderId="3" xfId="0" applyFill="1" applyBorder="1"/>
    <xf numFmtId="0" fontId="0" fillId="6" borderId="1" xfId="0" applyFill="1" applyBorder="1"/>
    <xf numFmtId="0" fontId="0" fillId="10" borderId="1" xfId="0" applyFill="1" applyBorder="1"/>
    <xf numFmtId="0" fontId="0" fillId="8" borderId="4" xfId="0" applyFill="1" applyBorder="1"/>
    <xf numFmtId="0" fontId="7" fillId="13" borderId="2" xfId="0" applyFont="1" applyFill="1" applyBorder="1" applyAlignment="1">
      <alignment horizontal="left" vertical="top"/>
    </xf>
    <xf numFmtId="0" fontId="8" fillId="0" borderId="2" xfId="0" applyFont="1" applyFill="1" applyBorder="1" applyAlignment="1">
      <alignment vertical="top"/>
    </xf>
    <xf numFmtId="14" fontId="8" fillId="0" borderId="2" xfId="0" applyNumberFormat="1" applyFont="1" applyFill="1" applyBorder="1" applyAlignment="1">
      <alignment vertical="top"/>
    </xf>
    <xf numFmtId="0" fontId="8" fillId="0" borderId="2" xfId="0" applyFont="1" applyFill="1" applyBorder="1" applyAlignment="1">
      <alignment horizontal="center" vertical="center" wrapText="1"/>
    </xf>
    <xf numFmtId="0" fontId="0" fillId="14" borderId="0" xfId="0" applyFill="1"/>
    <xf numFmtId="0" fontId="5" fillId="15" borderId="0" xfId="0" applyFont="1" applyFill="1"/>
    <xf numFmtId="0" fontId="5" fillId="14" borderId="0" xfId="0" applyFont="1" applyFill="1"/>
    <xf numFmtId="0" fontId="12" fillId="14" borderId="0" xfId="0" applyFont="1" applyFill="1"/>
    <xf numFmtId="0" fontId="0" fillId="0" borderId="6" xfId="0" applyBorder="1"/>
    <xf numFmtId="0" fontId="5" fillId="16" borderId="4" xfId="0" applyFont="1" applyFill="1" applyBorder="1" applyAlignment="1">
      <alignment horizontal="right"/>
    </xf>
    <xf numFmtId="0" fontId="5" fillId="16" borderId="1" xfId="0" applyFont="1" applyFill="1" applyBorder="1" applyAlignment="1">
      <alignment horizontal="right"/>
    </xf>
    <xf numFmtId="0" fontId="5" fillId="17" borderId="1" xfId="0" applyFont="1" applyFill="1" applyBorder="1"/>
    <xf numFmtId="0" fontId="5" fillId="16" borderId="1" xfId="0" applyFont="1" applyFill="1" applyBorder="1"/>
    <xf numFmtId="0" fontId="0" fillId="0" borderId="7" xfId="0" applyBorder="1"/>
    <xf numFmtId="0" fontId="0" fillId="0" borderId="4" xfId="0" applyBorder="1"/>
    <xf numFmtId="0" fontId="0" fillId="18" borderId="1" xfId="0" applyFill="1" applyBorder="1"/>
    <xf numFmtId="0" fontId="0" fillId="18" borderId="0" xfId="0" applyFill="1"/>
    <xf numFmtId="0" fontId="1" fillId="5" borderId="0" xfId="0" applyFont="1" applyFill="1" applyBorder="1"/>
    <xf numFmtId="0" fontId="5" fillId="17" borderId="8" xfId="0" applyFont="1" applyFill="1" applyBorder="1" applyAlignment="1">
      <alignment horizontal="right"/>
    </xf>
    <xf numFmtId="0" fontId="5" fillId="17" borderId="4" xfId="0" applyFont="1" applyFill="1" applyBorder="1" applyAlignment="1">
      <alignment horizontal="right"/>
    </xf>
    <xf numFmtId="0" fontId="5" fillId="16" borderId="8" xfId="0" applyFont="1" applyFill="1" applyBorder="1" applyAlignment="1">
      <alignment horizontal="right"/>
    </xf>
    <xf numFmtId="0" fontId="5" fillId="16" borderId="5" xfId="0" applyFont="1" applyFill="1" applyBorder="1" applyAlignment="1">
      <alignment horizontal="right"/>
    </xf>
    <xf numFmtId="0" fontId="5" fillId="16" borderId="4" xfId="0" applyFont="1" applyFill="1" applyBorder="1"/>
    <xf numFmtId="0" fontId="5" fillId="17" borderId="4" xfId="0" applyNumberFormat="1" applyFont="1" applyFill="1" applyBorder="1"/>
    <xf numFmtId="0" fontId="5" fillId="17" borderId="4" xfId="0" applyFont="1" applyFill="1" applyBorder="1"/>
    <xf numFmtId="0" fontId="5" fillId="17" borderId="5" xfId="0" applyFont="1" applyFill="1" applyBorder="1"/>
    <xf numFmtId="0" fontId="5" fillId="17" borderId="8" xfId="0" applyFont="1" applyFill="1" applyBorder="1"/>
    <xf numFmtId="0" fontId="1" fillId="5" borderId="8" xfId="0" applyFont="1" applyFill="1" applyBorder="1"/>
    <xf numFmtId="0" fontId="1" fillId="5" borderId="4" xfId="0" applyFont="1" applyFill="1" applyBorder="1"/>
    <xf numFmtId="0" fontId="5" fillId="16" borderId="8" xfId="0" applyFont="1" applyFill="1" applyBorder="1"/>
    <xf numFmtId="0" fontId="1" fillId="5" borderId="9" xfId="0" applyFont="1" applyFill="1" applyBorder="1"/>
    <xf numFmtId="0" fontId="5" fillId="17" borderId="10" xfId="0" applyFont="1" applyFill="1" applyBorder="1"/>
    <xf numFmtId="0" fontId="5" fillId="17" borderId="11" xfId="0" applyFont="1" applyFill="1" applyBorder="1"/>
    <xf numFmtId="0" fontId="0" fillId="19" borderId="0" xfId="0" applyFill="1"/>
    <xf numFmtId="0" fontId="2" fillId="4" borderId="1" xfId="0" applyFont="1" applyFill="1" applyBorder="1"/>
    <xf numFmtId="0" fontId="0" fillId="19" borderId="0" xfId="0" applyFill="1" applyBorder="1"/>
    <xf numFmtId="0" fontId="0" fillId="21" borderId="0" xfId="0" applyFill="1"/>
    <xf numFmtId="0" fontId="0" fillId="20" borderId="1" xfId="0" applyFill="1" applyBorder="1"/>
    <xf numFmtId="0" fontId="7" fillId="13" borderId="0" xfId="0" applyFont="1" applyFill="1" applyBorder="1" applyAlignment="1">
      <alignment horizontal="left" vertical="top"/>
    </xf>
    <xf numFmtId="0" fontId="5" fillId="5" borderId="1" xfId="0" applyFont="1" applyFill="1" applyBorder="1"/>
    <xf numFmtId="0" fontId="0" fillId="8" borderId="0" xfId="0" applyFill="1"/>
    <xf numFmtId="0" fontId="1" fillId="22" borderId="0" xfId="0" applyFont="1" applyFill="1" applyBorder="1"/>
    <xf numFmtId="0" fontId="0" fillId="22" borderId="0" xfId="0" applyFill="1" applyAlignment="1">
      <alignment wrapText="1"/>
    </xf>
    <xf numFmtId="0" fontId="0" fillId="22" borderId="0" xfId="0" applyFill="1" applyBorder="1" applyAlignment="1">
      <alignment wrapText="1"/>
    </xf>
    <xf numFmtId="0" fontId="0" fillId="22" borderId="0" xfId="0" applyFont="1" applyFill="1" applyBorder="1"/>
    <xf numFmtId="0" fontId="0" fillId="22" borderId="0" xfId="0" applyFill="1"/>
    <xf numFmtId="0" fontId="0" fillId="22" borderId="0" xfId="0" applyFill="1" applyBorder="1"/>
    <xf numFmtId="0" fontId="0" fillId="22" borderId="0" xfId="0" applyFill="1" applyBorder="1" applyAlignment="1"/>
    <xf numFmtId="0" fontId="0" fillId="22" borderId="0" xfId="0" applyFill="1" applyBorder="1" applyAlignment="1">
      <alignment horizontal="center"/>
    </xf>
    <xf numFmtId="0" fontId="5" fillId="23" borderId="0" xfId="0" applyFont="1" applyFill="1"/>
    <xf numFmtId="0" fontId="5" fillId="24" borderId="0" xfId="0" applyFont="1" applyFill="1"/>
    <xf numFmtId="0" fontId="13" fillId="0" borderId="0" xfId="1" applyFont="1"/>
    <xf numFmtId="0" fontId="14" fillId="0" borderId="0" xfId="0" applyFont="1"/>
    <xf numFmtId="0" fontId="15" fillId="19" borderId="0" xfId="0" applyFont="1" applyFill="1"/>
    <xf numFmtId="0" fontId="16" fillId="19" borderId="0" xfId="0" applyFont="1" applyFill="1" applyAlignment="1">
      <alignment horizontal="center" vertical="center"/>
    </xf>
    <xf numFmtId="0" fontId="0" fillId="10" borderId="1" xfId="0" applyFill="1" applyBorder="1" applyAlignment="1">
      <alignment horizontal="right"/>
    </xf>
    <xf numFmtId="0" fontId="17" fillId="19" borderId="12" xfId="0" applyFont="1" applyFill="1" applyBorder="1"/>
    <xf numFmtId="0" fontId="17" fillId="19" borderId="13" xfId="0" applyFont="1" applyFill="1" applyBorder="1"/>
    <xf numFmtId="0" fontId="0" fillId="11" borderId="0" xfId="0" applyFill="1" applyAlignment="1">
      <alignment horizontal="center" vertical="center"/>
    </xf>
    <xf numFmtId="0" fontId="0" fillId="4" borderId="0" xfId="0" applyFill="1" applyAlignment="1">
      <alignment horizontal="center" vertical="center"/>
    </xf>
    <xf numFmtId="0" fontId="0" fillId="12" borderId="0" xfId="0" applyFill="1" applyAlignment="1">
      <alignment horizontal="center"/>
    </xf>
    <xf numFmtId="0" fontId="10" fillId="11" borderId="1" xfId="0" applyFont="1" applyFill="1" applyBorder="1" applyAlignment="1">
      <alignment horizontal="center"/>
    </xf>
    <xf numFmtId="0" fontId="9" fillId="4" borderId="0" xfId="0" applyFont="1" applyFill="1" applyAlignment="1">
      <alignment horizontal="center" vertical="center"/>
    </xf>
    <xf numFmtId="0" fontId="0" fillId="4" borderId="0" xfId="0" applyFill="1" applyAlignment="1">
      <alignment horizontal="center"/>
    </xf>
    <xf numFmtId="0" fontId="5" fillId="15" borderId="0" xfId="0" applyFont="1" applyFill="1" applyAlignment="1">
      <alignment horizontal="center"/>
    </xf>
    <xf numFmtId="0" fontId="0" fillId="4" borderId="0" xfId="0" applyFill="1" applyAlignment="1">
      <alignment horizontal="center" vertical="center" wrapText="1"/>
    </xf>
    <xf numFmtId="0" fontId="0" fillId="4" borderId="1" xfId="0" applyFill="1" applyBorder="1" applyAlignment="1">
      <alignment horizontal="center" vertical="center"/>
    </xf>
    <xf numFmtId="0" fontId="11" fillId="19" borderId="0" xfId="0" applyFont="1" applyFill="1" applyAlignment="1">
      <alignment horizontal="center"/>
    </xf>
    <xf numFmtId="0" fontId="0" fillId="7" borderId="0" xfId="0" applyFill="1" applyAlignment="1">
      <alignment horizontal="center"/>
    </xf>
    <xf numFmtId="0" fontId="5" fillId="3" borderId="0" xfId="0" applyFont="1" applyFill="1" applyAlignment="1">
      <alignment horizontal="center"/>
    </xf>
  </cellXfs>
  <cellStyles count="2">
    <cellStyle name="Normal" xfId="0" builtinId="0"/>
    <cellStyle name="Title" xfId="1" builtinId="15"/>
  </cellStyles>
  <dxfs count="12">
    <dxf>
      <border diagonalUp="0" diagonalDown="0">
        <left/>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0"/>
        <name val="Calibri"/>
        <scheme val="minor"/>
      </font>
      <fill>
        <patternFill patternType="solid">
          <fgColor theme="1"/>
          <bgColor theme="1"/>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2" defaultPivotStyle="PivotStyleLight16"/>
  <colors>
    <mruColors>
      <color rgb="FFFFFFCC"/>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Player</a:t>
            </a:r>
            <a:r>
              <a:rPr lang="en-US" baseline="0"/>
              <a:t> </a:t>
            </a:r>
            <a:r>
              <a:rPr lang="en-US"/>
              <a:t>Health</a:t>
            </a:r>
          </a:p>
        </c:rich>
      </c:tx>
      <c:overlay val="0"/>
      <c:spPr>
        <a:noFill/>
        <a:ln>
          <a:noFill/>
        </a:ln>
        <a:effectLst/>
      </c:spPr>
    </c:title>
    <c:autoTitleDeleted val="0"/>
    <c:plotArea>
      <c:layout/>
      <c:pieChart>
        <c:varyColors val="1"/>
        <c:ser>
          <c:idx val="0"/>
          <c:order val="0"/>
          <c:tx>
            <c:v>Health</c:v>
          </c:tx>
          <c:spPr>
            <a:ln>
              <a:solidFill>
                <a:schemeClr val="bg1"/>
              </a:solidFill>
            </a:ln>
          </c:spPr>
          <c:dPt>
            <c:idx val="0"/>
            <c:bubble3D val="0"/>
            <c:spPr>
              <a:solidFill>
                <a:schemeClr val="accent2"/>
              </a:solidFill>
              <a:ln w="19050">
                <a:solidFill>
                  <a:schemeClr val="bg1"/>
                </a:solidFill>
              </a:ln>
              <a:effectLst/>
            </c:spPr>
            <c:extLst>
              <c:ext xmlns:c16="http://schemas.microsoft.com/office/drawing/2014/chart" uri="{C3380CC4-5D6E-409C-BE32-E72D297353CC}">
                <c16:uniqueId val="{00000005-44CB-4F9B-9F23-92835DACD242}"/>
              </c:ext>
            </c:extLst>
          </c:dPt>
          <c:dPt>
            <c:idx val="1"/>
            <c:bubble3D val="0"/>
            <c:spPr>
              <a:solidFill>
                <a:schemeClr val="accent3">
                  <a:lumMod val="75000"/>
                </a:schemeClr>
              </a:solidFill>
              <a:ln w="19050">
                <a:solidFill>
                  <a:schemeClr val="bg1"/>
                </a:solidFill>
              </a:ln>
              <a:effectLst/>
            </c:spPr>
            <c:extLst>
              <c:ext xmlns:c16="http://schemas.microsoft.com/office/drawing/2014/chart" uri="{C3380CC4-5D6E-409C-BE32-E72D297353CC}">
                <c16:uniqueId val="{00000006-44CB-4F9B-9F23-92835DACD242}"/>
              </c:ext>
            </c:extLst>
          </c:dPt>
          <c:dLbls>
            <c:dLbl>
              <c:idx val="0"/>
              <c:delete val="1"/>
              <c:extLst>
                <c:ext xmlns:c15="http://schemas.microsoft.com/office/drawing/2012/chart" uri="{CE6537A1-D6FC-4f65-9D91-7224C49458BB}"/>
                <c:ext xmlns:c16="http://schemas.microsoft.com/office/drawing/2014/chart" uri="{C3380CC4-5D6E-409C-BE32-E72D297353CC}">
                  <c16:uniqueId val="{00000005-44CB-4F9B-9F23-92835DACD242}"/>
                </c:ext>
              </c:extLst>
            </c:dLbl>
            <c:dLbl>
              <c:idx val="1"/>
              <c:spPr>
                <a:noFill/>
                <a:ln>
                  <a:noFill/>
                </a:ln>
                <a:effectLst/>
              </c:spPr>
              <c:txPr>
                <a:bodyPr rot="0" spcFirstLastPara="1" vertOverflow="ellipsis" vert="horz" wrap="square" lIns="38100" tIns="19050" rIns="38100" bIns="19050" anchor="ctr" anchorCtr="1">
                  <a:no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6-44CB-4F9B-9F23-92835DACD242}"/>
                </c:ext>
              </c:extLst>
            </c:dLbl>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System'!$J$4,'Battle System'!$J$3)</c:f>
              <c:numCache>
                <c:formatCode>General</c:formatCode>
                <c:ptCount val="2"/>
                <c:pt idx="0">
                  <c:v>0</c:v>
                </c:pt>
                <c:pt idx="1">
                  <c:v>34</c:v>
                </c:pt>
              </c:numCache>
            </c:numRef>
          </c:val>
          <c:extLst>
            <c:ext xmlns:c16="http://schemas.microsoft.com/office/drawing/2014/chart" uri="{C3380CC4-5D6E-409C-BE32-E72D297353CC}">
              <c16:uniqueId val="{00000004-44CB-4F9B-9F23-92835DACD242}"/>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Monster Health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0"/>
          <c:spPr>
            <a:ln>
              <a:solidFill>
                <a:schemeClr val="bg1"/>
              </a:solidFill>
            </a:ln>
          </c:spPr>
          <c:dPt>
            <c:idx val="0"/>
            <c:bubble3D val="0"/>
            <c:spPr>
              <a:solidFill>
                <a:schemeClr val="accent1"/>
              </a:solidFill>
              <a:ln w="19050">
                <a:solidFill>
                  <a:schemeClr val="bg1"/>
                </a:solidFill>
              </a:ln>
              <a:effectLst/>
            </c:spPr>
            <c:extLst>
              <c:ext xmlns:c16="http://schemas.microsoft.com/office/drawing/2014/chart" uri="{C3380CC4-5D6E-409C-BE32-E72D297353CC}">
                <c16:uniqueId val="{00000001-6AFB-4A78-B57F-D22C7F732CDB}"/>
              </c:ext>
            </c:extLst>
          </c:dPt>
          <c:dPt>
            <c:idx val="1"/>
            <c:bubble3D val="0"/>
            <c:spPr>
              <a:solidFill>
                <a:schemeClr val="accent2"/>
              </a:solidFill>
              <a:ln w="19050">
                <a:solidFill>
                  <a:schemeClr val="bg1"/>
                </a:solidFill>
              </a:ln>
              <a:effectLst/>
            </c:spPr>
            <c:extLst>
              <c:ext xmlns:c16="http://schemas.microsoft.com/office/drawing/2014/chart" uri="{C3380CC4-5D6E-409C-BE32-E72D297353CC}">
                <c16:uniqueId val="{00000003-6AFB-4A78-B57F-D22C7F732CDB}"/>
              </c:ext>
            </c:extLst>
          </c:dPt>
          <c:dLbls>
            <c:dLbl>
              <c:idx val="1"/>
              <c:delete val="1"/>
              <c:extLst>
                <c:ext xmlns:c15="http://schemas.microsoft.com/office/drawing/2012/chart" uri="{CE6537A1-D6FC-4f65-9D91-7224C49458BB}"/>
                <c:ext xmlns:c16="http://schemas.microsoft.com/office/drawing/2014/chart" uri="{C3380CC4-5D6E-409C-BE32-E72D297353CC}">
                  <c16:uniqueId val="{00000003-6AFB-4A78-B57F-D22C7F732CDB}"/>
                </c:ext>
              </c:extLst>
            </c:dLbl>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System'!$K$3:$K$4</c:f>
              <c:numCache>
                <c:formatCode>General</c:formatCode>
                <c:ptCount val="2"/>
                <c:pt idx="0">
                  <c:v>250</c:v>
                </c:pt>
                <c:pt idx="1">
                  <c:v>0</c:v>
                </c:pt>
              </c:numCache>
            </c:numRef>
          </c:val>
          <c:extLst>
            <c:ext xmlns:c16="http://schemas.microsoft.com/office/drawing/2014/chart" uri="{C3380CC4-5D6E-409C-BE32-E72D297353CC}">
              <c16:uniqueId val="{0000000B-F2F7-4FAB-AB6C-D98614DAECC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2.jpg"/></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jpg"/></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8.jp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2</xdr:row>
          <xdr:rowOff>133350</xdr:rowOff>
        </xdr:from>
        <xdr:to>
          <xdr:col>9</xdr:col>
          <xdr:colOff>9525</xdr:colOff>
          <xdr:row>5</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Game!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152400</xdr:colOff>
          <xdr:row>17</xdr:row>
          <xdr:rowOff>0</xdr:rowOff>
        </xdr:from>
        <xdr:to>
          <xdr:col>22</xdr:col>
          <xdr:colOff>523875</xdr:colOff>
          <xdr:row>20</xdr:row>
          <xdr:rowOff>47625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21</xdr:row>
          <xdr:rowOff>19050</xdr:rowOff>
        </xdr:from>
        <xdr:to>
          <xdr:col>22</xdr:col>
          <xdr:colOff>523875</xdr:colOff>
          <xdr:row>24</xdr:row>
          <xdr:rowOff>47625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11</xdr:row>
          <xdr:rowOff>161925</xdr:rowOff>
        </xdr:from>
        <xdr:to>
          <xdr:col>22</xdr:col>
          <xdr:colOff>514350</xdr:colOff>
          <xdr:row>15</xdr:row>
          <xdr:rowOff>66675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twoCellAnchor editAs="oneCell">
    <xdr:from>
      <xdr:col>1</xdr:col>
      <xdr:colOff>609599</xdr:colOff>
      <xdr:row>2</xdr:row>
      <xdr:rowOff>0</xdr:rowOff>
    </xdr:from>
    <xdr:to>
      <xdr:col>8</xdr:col>
      <xdr:colOff>266700</xdr:colOff>
      <xdr:row>22</xdr:row>
      <xdr:rowOff>19050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6493" b="6493"/>
        <a:stretch/>
      </xdr:blipFill>
      <xdr:spPr>
        <a:xfrm>
          <a:off x="1219199" y="381000"/>
          <a:ext cx="4400551" cy="3829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190500</xdr:colOff>
          <xdr:row>20</xdr:row>
          <xdr:rowOff>95250</xdr:rowOff>
        </xdr:from>
        <xdr:to>
          <xdr:col>22</xdr:col>
          <xdr:colOff>552450</xdr:colOff>
          <xdr:row>24</xdr:row>
          <xdr:rowOff>66675</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16</xdr:row>
          <xdr:rowOff>19050</xdr:rowOff>
        </xdr:from>
        <xdr:to>
          <xdr:col>22</xdr:col>
          <xdr:colOff>561975</xdr:colOff>
          <xdr:row>19</xdr:row>
          <xdr:rowOff>152400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209550</xdr:colOff>
          <xdr:row>11</xdr:row>
          <xdr:rowOff>66675</xdr:rowOff>
        </xdr:from>
        <xdr:to>
          <xdr:col>22</xdr:col>
          <xdr:colOff>561975</xdr:colOff>
          <xdr:row>14</xdr:row>
          <xdr:rowOff>161925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twoCellAnchor editAs="oneCell">
    <xdr:from>
      <xdr:col>2</xdr:col>
      <xdr:colOff>0</xdr:colOff>
      <xdr:row>2</xdr:row>
      <xdr:rowOff>0</xdr:rowOff>
    </xdr:from>
    <xdr:to>
      <xdr:col>7</xdr:col>
      <xdr:colOff>600075</xdr:colOff>
      <xdr:row>21</xdr:row>
      <xdr:rowOff>152400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 r="-216" b="753"/>
        <a:stretch/>
      </xdr:blipFill>
      <xdr:spPr>
        <a:xfrm>
          <a:off x="1219200" y="381000"/>
          <a:ext cx="4400550" cy="37719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11</xdr:row>
          <xdr:rowOff>9525</xdr:rowOff>
        </xdr:from>
        <xdr:to>
          <xdr:col>22</xdr:col>
          <xdr:colOff>485775</xdr:colOff>
          <xdr:row>14</xdr:row>
          <xdr:rowOff>104775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47625</xdr:rowOff>
        </xdr:from>
        <xdr:to>
          <xdr:col>22</xdr:col>
          <xdr:colOff>495300</xdr:colOff>
          <xdr:row>18</xdr:row>
          <xdr:rowOff>152400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19</xdr:row>
          <xdr:rowOff>161925</xdr:rowOff>
        </xdr:from>
        <xdr:to>
          <xdr:col>22</xdr:col>
          <xdr:colOff>504825</xdr:colOff>
          <xdr:row>23</xdr:row>
          <xdr:rowOff>104775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361950</xdr:colOff>
      <xdr:row>3</xdr:row>
      <xdr:rowOff>57150</xdr:rowOff>
    </xdr:from>
    <xdr:to>
      <xdr:col>7</xdr:col>
      <xdr:colOff>323849</xdr:colOff>
      <xdr:row>20</xdr:row>
      <xdr:rowOff>54777</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duotone>
            <a:prstClr val="black"/>
            <a:schemeClr val="accent6">
              <a:tint val="45000"/>
              <a:satMod val="400000"/>
            </a:schemeClr>
          </a:duotone>
          <a:extLst>
            <a:ext uri="{BEBA8EAE-BF5A-486C-A8C5-ECC9F3942E4B}">
              <a14:imgProps xmlns:a14="http://schemas.microsoft.com/office/drawing/2010/main">
                <a14:imgLayer r:embed="rId2">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1581150" y="628650"/>
          <a:ext cx="3762374" cy="323612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161925</xdr:rowOff>
        </xdr:from>
        <xdr:to>
          <xdr:col>22</xdr:col>
          <xdr:colOff>495300</xdr:colOff>
          <xdr:row>14</xdr:row>
          <xdr:rowOff>66675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76200</xdr:rowOff>
        </xdr:from>
        <xdr:to>
          <xdr:col>22</xdr:col>
          <xdr:colOff>504825</xdr:colOff>
          <xdr:row>19</xdr:row>
          <xdr:rowOff>19050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4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152400</xdr:colOff>
          <xdr:row>19</xdr:row>
          <xdr:rowOff>180975</xdr:rowOff>
        </xdr:from>
        <xdr:to>
          <xdr:col>22</xdr:col>
          <xdr:colOff>485775</xdr:colOff>
          <xdr:row>23</xdr:row>
          <xdr:rowOff>142875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190500</xdr:colOff>
      <xdr:row>2</xdr:row>
      <xdr:rowOff>66675</xdr:rowOff>
    </xdr:from>
    <xdr:to>
      <xdr:col>6</xdr:col>
      <xdr:colOff>390526</xdr:colOff>
      <xdr:row>21</xdr:row>
      <xdr:rowOff>110301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66925" y="447675"/>
          <a:ext cx="2733676" cy="36631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10</xdr:row>
          <xdr:rowOff>171450</xdr:rowOff>
        </xdr:from>
        <xdr:to>
          <xdr:col>22</xdr:col>
          <xdr:colOff>485775</xdr:colOff>
          <xdr:row>14</xdr:row>
          <xdr:rowOff>76200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15</xdr:row>
          <xdr:rowOff>0</xdr:rowOff>
        </xdr:from>
        <xdr:to>
          <xdr:col>22</xdr:col>
          <xdr:colOff>523875</xdr:colOff>
          <xdr:row>18</xdr:row>
          <xdr:rowOff>38100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5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18</xdr:row>
          <xdr:rowOff>180975</xdr:rowOff>
        </xdr:from>
        <xdr:to>
          <xdr:col>22</xdr:col>
          <xdr:colOff>533400</xdr:colOff>
          <xdr:row>22</xdr:row>
          <xdr:rowOff>28575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5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495299</xdr:colOff>
      <xdr:row>1</xdr:row>
      <xdr:rowOff>133350</xdr:rowOff>
    </xdr:from>
    <xdr:to>
      <xdr:col>6</xdr:col>
      <xdr:colOff>323849</xdr:colOff>
      <xdr:row>22</xdr:row>
      <xdr:rowOff>51615</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499" y="323850"/>
          <a:ext cx="3019425" cy="391876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123825</xdr:colOff>
          <xdr:row>10</xdr:row>
          <xdr:rowOff>123825</xdr:rowOff>
        </xdr:from>
        <xdr:to>
          <xdr:col>22</xdr:col>
          <xdr:colOff>476250</xdr:colOff>
          <xdr:row>14</xdr:row>
          <xdr:rowOff>28575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19</xdr:row>
          <xdr:rowOff>38100</xdr:rowOff>
        </xdr:from>
        <xdr:to>
          <xdr:col>22</xdr:col>
          <xdr:colOff>523875</xdr:colOff>
          <xdr:row>22</xdr:row>
          <xdr:rowOff>76200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295276</xdr:colOff>
      <xdr:row>2</xdr:row>
      <xdr:rowOff>95250</xdr:rowOff>
    </xdr:from>
    <xdr:to>
      <xdr:col>6</xdr:col>
      <xdr:colOff>409576</xdr:colOff>
      <xdr:row>21</xdr:row>
      <xdr:rowOff>116681</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71701" y="476250"/>
          <a:ext cx="2647950" cy="364093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76200</xdr:rowOff>
        </xdr:from>
        <xdr:to>
          <xdr:col>22</xdr:col>
          <xdr:colOff>495300</xdr:colOff>
          <xdr:row>13</xdr:row>
          <xdr:rowOff>171450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14</xdr:row>
          <xdr:rowOff>161925</xdr:rowOff>
        </xdr:from>
        <xdr:to>
          <xdr:col>22</xdr:col>
          <xdr:colOff>523875</xdr:colOff>
          <xdr:row>18</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18</xdr:row>
          <xdr:rowOff>161925</xdr:rowOff>
        </xdr:from>
        <xdr:to>
          <xdr:col>22</xdr:col>
          <xdr:colOff>542925</xdr:colOff>
          <xdr:row>22</xdr:row>
          <xdr:rowOff>9525</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1</xdr:col>
      <xdr:colOff>334549</xdr:colOff>
      <xdr:row>2</xdr:row>
      <xdr:rowOff>95250</xdr:rowOff>
    </xdr:from>
    <xdr:to>
      <xdr:col>10</xdr:col>
      <xdr:colOff>241357</xdr:colOff>
      <xdr:row>23</xdr:row>
      <xdr:rowOff>114300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a:stretch/>
      </xdr:blipFill>
      <xdr:spPr>
        <a:xfrm flipH="1">
          <a:off x="944149" y="476250"/>
          <a:ext cx="6145683" cy="4019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104775</xdr:rowOff>
        </xdr:from>
        <xdr:to>
          <xdr:col>22</xdr:col>
          <xdr:colOff>495300</xdr:colOff>
          <xdr:row>14</xdr:row>
          <xdr:rowOff>9525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8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19</xdr:row>
          <xdr:rowOff>9525</xdr:rowOff>
        </xdr:from>
        <xdr:to>
          <xdr:col>22</xdr:col>
          <xdr:colOff>514350</xdr:colOff>
          <xdr:row>22</xdr:row>
          <xdr:rowOff>47625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8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180975</xdr:colOff>
      <xdr:row>5</xdr:row>
      <xdr:rowOff>123825</xdr:rowOff>
    </xdr:from>
    <xdr:to>
      <xdr:col>7</xdr:col>
      <xdr:colOff>416430</xdr:colOff>
      <xdr:row>18</xdr:row>
      <xdr:rowOff>142875</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0175" y="1076325"/>
          <a:ext cx="4035930" cy="24955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114300</xdr:colOff>
          <xdr:row>10</xdr:row>
          <xdr:rowOff>104775</xdr:rowOff>
        </xdr:from>
        <xdr:to>
          <xdr:col>22</xdr:col>
          <xdr:colOff>466725</xdr:colOff>
          <xdr:row>14</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14</xdr:row>
          <xdr:rowOff>161925</xdr:rowOff>
        </xdr:from>
        <xdr:to>
          <xdr:col>22</xdr:col>
          <xdr:colOff>495300</xdr:colOff>
          <xdr:row>18</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9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18</xdr:row>
          <xdr:rowOff>180975</xdr:rowOff>
        </xdr:from>
        <xdr:to>
          <xdr:col>22</xdr:col>
          <xdr:colOff>504825</xdr:colOff>
          <xdr:row>22</xdr:row>
          <xdr:rowOff>28575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9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0</xdr:colOff>
      <xdr:row>2</xdr:row>
      <xdr:rowOff>0</xdr:rowOff>
    </xdr:from>
    <xdr:to>
      <xdr:col>8</xdr:col>
      <xdr:colOff>0</xdr:colOff>
      <xdr:row>22</xdr:row>
      <xdr:rowOff>0</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19200" y="381000"/>
          <a:ext cx="4410075" cy="3810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5</xdr:row>
          <xdr:rowOff>85725</xdr:rowOff>
        </xdr:from>
        <xdr:to>
          <xdr:col>9</xdr:col>
          <xdr:colOff>476250</xdr:colOff>
          <xdr:row>8</xdr:row>
          <xdr:rowOff>66675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A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a:t>
              </a:r>
            </a:p>
          </xdr:txBody>
        </xdr:sp>
        <xdr:clientData fPrintsWithSheet="0"/>
      </xdr:twoCellAnchor>
    </mc:Choice>
    <mc:Fallback/>
  </mc:AlternateContent>
  <xdr:twoCellAnchor>
    <xdr:from>
      <xdr:col>10</xdr:col>
      <xdr:colOff>438150</xdr:colOff>
      <xdr:row>4</xdr:row>
      <xdr:rowOff>66675</xdr:rowOff>
    </xdr:from>
    <xdr:to>
      <xdr:col>19</xdr:col>
      <xdr:colOff>419100</xdr:colOff>
      <xdr:row>18</xdr:row>
      <xdr:rowOff>142875</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285750</xdr:colOff>
      <xdr:row>17</xdr:row>
      <xdr:rowOff>104775</xdr:rowOff>
    </xdr:from>
    <xdr:to>
      <xdr:col>10</xdr:col>
      <xdr:colOff>66675</xdr:colOff>
      <xdr:row>31</xdr:row>
      <xdr:rowOff>180975</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495300</xdr:colOff>
          <xdr:row>10</xdr:row>
          <xdr:rowOff>9525</xdr:rowOff>
        </xdr:from>
        <xdr:to>
          <xdr:col>9</xdr:col>
          <xdr:colOff>219075</xdr:colOff>
          <xdr:row>12</xdr:row>
          <xdr:rowOff>114300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A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409575</xdr:colOff>
          <xdr:row>23</xdr:row>
          <xdr:rowOff>9525</xdr:rowOff>
        </xdr:from>
        <xdr:to>
          <xdr:col>20</xdr:col>
          <xdr:colOff>542925</xdr:colOff>
          <xdr:row>24</xdr:row>
          <xdr:rowOff>19050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A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GAME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it10290/Downloads/Dice%20sys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urn Table"/>
    </sheet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evelTable" displayName="LevelTable" ref="E8:G33" totalsRowShown="0">
  <autoFilter ref="E8:G33" xr:uid="{00000000-0009-0000-0100-000001000000}"/>
  <tableColumns count="3">
    <tableColumn id="1" xr3:uid="{00000000-0010-0000-0000-000001000000}" name="LVL" dataDxfId="11"/>
    <tableColumn id="2" xr3:uid="{00000000-0010-0000-0000-000002000000}" name="Health Buff" dataDxfId="10"/>
    <tableColumn id="3" xr3:uid="{00000000-0010-0000-0000-000003000000}" name="Dmg buff" dataDxfId="9"/>
  </tableColumns>
  <tableStyleInfo name="TableStyleDark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onster" displayName="Monster" ref="I13:L22" totalsRowShown="0" headerRowDxfId="8">
  <autoFilter ref="I13:L22" xr:uid="{00000000-0009-0000-0100-000003000000}"/>
  <tableColumns count="4">
    <tableColumn id="1" xr3:uid="{00000000-0010-0000-0100-000001000000}" name="Description" dataDxfId="7"/>
    <tableColumn id="2" xr3:uid="{00000000-0010-0000-0100-000002000000}" name="Health" dataDxfId="6"/>
    <tableColumn id="3" xr3:uid="{00000000-0010-0000-0100-000003000000}" name="Dmg die" dataDxfId="5"/>
    <tableColumn id="4" xr3:uid="{00000000-0010-0000-0100-000004000000}" name="Exp"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K31:K32" totalsRowShown="0" headerRowBorderDxfId="3" tableBorderDxfId="2" totalsRowBorderDxfId="1">
  <autoFilter ref="K31:K32" xr:uid="{00000000-0009-0000-0100-000004000000}"/>
  <tableColumns count="1">
    <tableColumn id="1" xr3:uid="{00000000-0010-0000-0200-000001000000}" name="X-Value:" dataDxfId="0">
      <calculatedColumnFormula>RANDBETWEEN(25,30)</calculatedColumnFormula>
    </tableColumn>
  </tableColumns>
  <tableStyleInfo name="TableStyleDark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5.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6.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3"/>
  <sheetViews>
    <sheetView showRowColHeaders="0" tabSelected="1" workbookViewId="0">
      <selection activeCell="B11" sqref="B11"/>
    </sheetView>
  </sheetViews>
  <sheetFormatPr defaultRowHeight="15" x14ac:dyDescent="0.25"/>
  <cols>
    <col min="1" max="1" width="45.28515625" bestFit="1" customWidth="1"/>
    <col min="2" max="2" width="93.140625" bestFit="1" customWidth="1"/>
  </cols>
  <sheetData>
    <row r="1" spans="1:2" ht="34.5" x14ac:dyDescent="0.45">
      <c r="A1" s="63" t="s">
        <v>70</v>
      </c>
    </row>
    <row r="3" spans="1:2" ht="15.75" x14ac:dyDescent="0.25">
      <c r="A3" s="12" t="s">
        <v>29</v>
      </c>
      <c r="B3" s="13" t="s">
        <v>28</v>
      </c>
    </row>
    <row r="4" spans="1:2" ht="15.75" x14ac:dyDescent="0.25">
      <c r="A4" s="12" t="s">
        <v>27</v>
      </c>
      <c r="B4" s="14" t="s">
        <v>66</v>
      </c>
    </row>
    <row r="5" spans="1:2" ht="45" x14ac:dyDescent="0.25">
      <c r="A5" s="12" t="s">
        <v>26</v>
      </c>
      <c r="B5" s="15" t="s">
        <v>25</v>
      </c>
    </row>
    <row r="6" spans="1:2" ht="60" x14ac:dyDescent="0.25">
      <c r="A6" s="12" t="s">
        <v>24</v>
      </c>
      <c r="B6" s="6" t="s">
        <v>127</v>
      </c>
    </row>
    <row r="7" spans="1:2" ht="15.75" x14ac:dyDescent="0.25">
      <c r="A7" s="50" t="s">
        <v>67</v>
      </c>
      <c r="B7" t="s">
        <v>68</v>
      </c>
    </row>
    <row r="8" spans="1:2" ht="15.75" x14ac:dyDescent="0.25">
      <c r="A8" s="50" t="s">
        <v>69</v>
      </c>
      <c r="B8" t="s">
        <v>100</v>
      </c>
    </row>
    <row r="11" spans="1:2" x14ac:dyDescent="0.25">
      <c r="B11" t="s">
        <v>74</v>
      </c>
    </row>
    <row r="12" spans="1:2" x14ac:dyDescent="0.25">
      <c r="B12" t="s">
        <v>75</v>
      </c>
    </row>
    <row r="13" spans="1:2" x14ac:dyDescent="0.25">
      <c r="B13" t="s">
        <v>77</v>
      </c>
    </row>
    <row r="14" spans="1:2" x14ac:dyDescent="0.25">
      <c r="B14" t="s">
        <v>78</v>
      </c>
    </row>
    <row r="15" spans="1:2" x14ac:dyDescent="0.25">
      <c r="B15" t="s">
        <v>79</v>
      </c>
    </row>
    <row r="16" spans="1:2" x14ac:dyDescent="0.25">
      <c r="B16" t="s">
        <v>81</v>
      </c>
    </row>
    <row r="17" spans="2:10" x14ac:dyDescent="0.25">
      <c r="B17" t="s">
        <v>104</v>
      </c>
    </row>
    <row r="18" spans="2:10" x14ac:dyDescent="0.25">
      <c r="B18" t="s">
        <v>101</v>
      </c>
    </row>
    <row r="19" spans="2:10" x14ac:dyDescent="0.25">
      <c r="B19" t="s">
        <v>122</v>
      </c>
    </row>
    <row r="20" spans="2:10" x14ac:dyDescent="0.25">
      <c r="B20" t="s">
        <v>123</v>
      </c>
      <c r="J20" s="64"/>
    </row>
    <row r="21" spans="2:10" x14ac:dyDescent="0.25">
      <c r="B21" t="s">
        <v>124</v>
      </c>
    </row>
    <row r="22" spans="2:10" x14ac:dyDescent="0.25">
      <c r="B22" t="s">
        <v>76</v>
      </c>
    </row>
    <row r="23" spans="2:10" x14ac:dyDescent="0.25">
      <c r="B23" t="s">
        <v>80</v>
      </c>
    </row>
  </sheetData>
  <sheetProtection sheet="1" selectLockedCells="1" selectUn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nchor moveWithCells="1" sizeWithCells="1">
                  <from>
                    <xdr:col>4</xdr:col>
                    <xdr:colOff>38100</xdr:colOff>
                    <xdr:row>2</xdr:row>
                    <xdr:rowOff>133350</xdr:rowOff>
                  </from>
                  <to>
                    <xdr:col>9</xdr:col>
                    <xdr:colOff>9525</xdr:colOff>
                    <xdr:row>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Y72"/>
  <sheetViews>
    <sheetView workbookViewId="0"/>
  </sheetViews>
  <sheetFormatPr defaultRowHeight="15" x14ac:dyDescent="0.25"/>
  <cols>
    <col min="3" max="3" width="9.85546875" bestFit="1" customWidth="1"/>
    <col min="4" max="6" width="11.285156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4" t="s">
        <v>9</v>
      </c>
      <c r="D3" s="74"/>
      <c r="E3" s="74"/>
      <c r="F3" s="74"/>
      <c r="G3" s="74"/>
      <c r="H3" s="74"/>
      <c r="I3" s="16"/>
      <c r="J3" s="16"/>
      <c r="K3" s="16"/>
      <c r="L3" s="16"/>
      <c r="M3" s="16"/>
      <c r="N3" s="16"/>
      <c r="O3" s="16"/>
      <c r="P3" s="16"/>
      <c r="Q3" s="16"/>
      <c r="R3" s="16"/>
      <c r="S3" s="16"/>
      <c r="T3" s="19" t="s">
        <v>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4"/>
      <c r="D4" s="74"/>
      <c r="E4" s="74"/>
      <c r="F4" s="74"/>
      <c r="G4" s="74"/>
      <c r="H4" s="74"/>
      <c r="I4" s="16"/>
      <c r="J4" s="16"/>
      <c r="K4" s="72" t="s">
        <v>36</v>
      </c>
      <c r="L4" s="72"/>
      <c r="M4" s="72"/>
      <c r="N4" s="72"/>
      <c r="O4" s="72"/>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4"/>
      <c r="D5" s="74"/>
      <c r="E5" s="74"/>
      <c r="F5" s="74"/>
      <c r="G5" s="74"/>
      <c r="H5" s="74"/>
      <c r="I5" s="16"/>
      <c r="J5" s="16"/>
      <c r="K5" s="71" t="s">
        <v>42</v>
      </c>
      <c r="L5" s="71"/>
      <c r="M5" s="71"/>
      <c r="N5" s="71"/>
      <c r="O5" s="71"/>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4"/>
      <c r="D6" s="74"/>
      <c r="E6" s="74"/>
      <c r="F6" s="74"/>
      <c r="G6" s="74"/>
      <c r="H6" s="74"/>
      <c r="I6" s="16"/>
      <c r="J6" s="16"/>
      <c r="K6" s="71"/>
      <c r="L6" s="71"/>
      <c r="M6" s="71"/>
      <c r="N6" s="71"/>
      <c r="O6" s="71"/>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4"/>
      <c r="D7" s="74"/>
      <c r="E7" s="74"/>
      <c r="F7" s="74"/>
      <c r="G7" s="74"/>
      <c r="H7" s="74"/>
      <c r="I7" s="16"/>
      <c r="J7" s="16"/>
      <c r="K7" s="71"/>
      <c r="L7" s="71"/>
      <c r="M7" s="71"/>
      <c r="N7" s="71"/>
      <c r="O7" s="71"/>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4"/>
      <c r="D8" s="74"/>
      <c r="E8" s="74"/>
      <c r="F8" s="74"/>
      <c r="G8" s="74"/>
      <c r="H8" s="74"/>
      <c r="I8" s="16"/>
      <c r="J8" s="16"/>
      <c r="K8" s="71"/>
      <c r="L8" s="71"/>
      <c r="M8" s="71"/>
      <c r="N8" s="71"/>
      <c r="O8" s="71"/>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4"/>
      <c r="D9" s="74"/>
      <c r="E9" s="74"/>
      <c r="F9" s="74"/>
      <c r="G9" s="74"/>
      <c r="H9" s="74"/>
      <c r="I9" s="16"/>
      <c r="J9" s="16"/>
      <c r="K9" s="71"/>
      <c r="L9" s="71"/>
      <c r="M9" s="71"/>
      <c r="N9" s="71"/>
      <c r="O9" s="71"/>
      <c r="P9" s="16"/>
      <c r="Q9" s="16"/>
      <c r="R9" s="70" t="s">
        <v>44</v>
      </c>
      <c r="S9" s="70"/>
      <c r="T9" s="70"/>
      <c r="U9" s="70"/>
      <c r="V9" s="70"/>
      <c r="W9" s="70"/>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4"/>
      <c r="D10" s="74"/>
      <c r="E10" s="74"/>
      <c r="F10" s="74"/>
      <c r="G10" s="74"/>
      <c r="H10" s="74"/>
      <c r="I10" s="16"/>
      <c r="J10" s="16"/>
      <c r="K10" s="71"/>
      <c r="L10" s="71"/>
      <c r="M10" s="71"/>
      <c r="N10" s="71"/>
      <c r="O10" s="71"/>
      <c r="P10" s="16"/>
      <c r="Q10" s="16"/>
      <c r="R10" s="70"/>
      <c r="S10" s="70"/>
      <c r="T10" s="70"/>
      <c r="U10" s="70"/>
      <c r="V10" s="70"/>
      <c r="W10" s="70"/>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4"/>
      <c r="D11" s="74"/>
      <c r="E11" s="74"/>
      <c r="F11" s="74"/>
      <c r="G11" s="74"/>
      <c r="H11" s="74"/>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4"/>
      <c r="D12" s="74"/>
      <c r="E12" s="74"/>
      <c r="F12" s="74"/>
      <c r="G12" s="74"/>
      <c r="H12" s="74"/>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4"/>
      <c r="D13" s="74"/>
      <c r="E13" s="74"/>
      <c r="F13" s="74"/>
      <c r="G13" s="74"/>
      <c r="H13" s="74"/>
      <c r="I13" s="16"/>
      <c r="J13" s="16"/>
      <c r="K13" s="72" t="s">
        <v>37</v>
      </c>
      <c r="L13" s="72"/>
      <c r="M13" s="72"/>
      <c r="N13" s="72"/>
      <c r="O13" s="72"/>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4"/>
      <c r="D14" s="74"/>
      <c r="E14" s="74"/>
      <c r="F14" s="74"/>
      <c r="G14" s="74"/>
      <c r="H14" s="74"/>
      <c r="I14" s="16"/>
      <c r="J14" s="16"/>
      <c r="K14" s="71" t="s">
        <v>40</v>
      </c>
      <c r="L14" s="71"/>
      <c r="M14" s="71"/>
      <c r="N14" s="71"/>
      <c r="O14" s="71"/>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4"/>
      <c r="D15" s="74"/>
      <c r="E15" s="74"/>
      <c r="F15" s="74"/>
      <c r="G15" s="74"/>
      <c r="H15" s="74"/>
      <c r="I15" s="16"/>
      <c r="J15" s="16"/>
      <c r="K15" s="71"/>
      <c r="L15" s="71"/>
      <c r="M15" s="71"/>
      <c r="N15" s="71"/>
      <c r="O15" s="71"/>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4"/>
      <c r="D16" s="74"/>
      <c r="E16" s="74"/>
      <c r="F16" s="74"/>
      <c r="G16" s="74"/>
      <c r="H16" s="74"/>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4"/>
      <c r="D17" s="74"/>
      <c r="E17" s="74"/>
      <c r="F17" s="74"/>
      <c r="G17" s="74"/>
      <c r="H17" s="74"/>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4"/>
      <c r="D18" s="74"/>
      <c r="E18" s="74"/>
      <c r="F18" s="74"/>
      <c r="G18" s="74"/>
      <c r="H18" s="74"/>
      <c r="I18" s="16"/>
      <c r="J18" s="16"/>
      <c r="K18" s="72" t="s">
        <v>38</v>
      </c>
      <c r="L18" s="72"/>
      <c r="M18" s="72"/>
      <c r="N18" s="72"/>
      <c r="O18" s="72"/>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4"/>
      <c r="D19" s="74"/>
      <c r="E19" s="74"/>
      <c r="F19" s="74"/>
      <c r="G19" s="74"/>
      <c r="H19" s="74"/>
      <c r="I19" s="16"/>
      <c r="J19" s="16"/>
      <c r="K19" s="71" t="s">
        <v>43</v>
      </c>
      <c r="L19" s="71"/>
      <c r="M19" s="71"/>
      <c r="N19" s="71"/>
      <c r="O19" s="71"/>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4"/>
      <c r="D20" s="74"/>
      <c r="E20" s="74"/>
      <c r="F20" s="74"/>
      <c r="G20" s="74"/>
      <c r="H20" s="74"/>
      <c r="I20" s="16"/>
      <c r="J20" s="16"/>
      <c r="K20" s="71"/>
      <c r="L20" s="71"/>
      <c r="M20" s="71"/>
      <c r="N20" s="71"/>
      <c r="O20" s="71"/>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4"/>
      <c r="D21" s="74"/>
      <c r="E21" s="74"/>
      <c r="F21" s="74"/>
      <c r="G21" s="74"/>
      <c r="H21" s="74"/>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4"/>
      <c r="D22" s="74"/>
      <c r="E22" s="74"/>
      <c r="F22" s="74"/>
      <c r="G22" s="74"/>
      <c r="H22" s="74"/>
      <c r="I22" s="16"/>
      <c r="J22" s="16"/>
      <c r="K22" s="72" t="s">
        <v>39</v>
      </c>
      <c r="L22" s="72"/>
      <c r="M22" s="72"/>
      <c r="N22" s="72"/>
      <c r="O22" s="72"/>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1" t="s">
        <v>41</v>
      </c>
      <c r="L23" s="71"/>
      <c r="M23" s="71"/>
      <c r="N23" s="71"/>
      <c r="O23" s="71"/>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1"/>
      <c r="L24" s="71"/>
      <c r="M24" s="71"/>
      <c r="N24" s="71"/>
      <c r="O24" s="71"/>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6" t="s">
        <v>125</v>
      </c>
      <c r="F26" s="76"/>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ht="15" customHeight="1" x14ac:dyDescent="0.25">
      <c r="A27" s="16"/>
      <c r="B27" s="16"/>
      <c r="C27" s="73">
        <f>Gameplay!B7</f>
        <v>1</v>
      </c>
      <c r="D27" s="73">
        <f>'Battle System'!N7</f>
        <v>34</v>
      </c>
      <c r="E27" s="73">
        <f>Gameplay!C7</f>
        <v>0</v>
      </c>
      <c r="F27" s="73"/>
      <c r="G27" s="16"/>
      <c r="H27" s="16"/>
      <c r="I27" s="16"/>
      <c r="J27" s="16"/>
      <c r="K27" s="72" t="s">
        <v>71</v>
      </c>
      <c r="L27" s="72"/>
      <c r="M27" s="72"/>
      <c r="N27" s="72"/>
      <c r="O27" s="72"/>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ht="15" customHeight="1" x14ac:dyDescent="0.25">
      <c r="A28" s="16"/>
      <c r="B28" s="16"/>
      <c r="C28" s="73"/>
      <c r="D28" s="73"/>
      <c r="E28" s="73"/>
      <c r="F28" s="73"/>
      <c r="G28" s="16"/>
      <c r="H28" s="16"/>
      <c r="I28" s="16"/>
      <c r="J28" s="16"/>
      <c r="K28" s="75" t="str">
        <f>IF('Battle System'!N9=0,"",VLOOKUP('Battle System'!N9,'Battle System'!N19:P32,2,FALSE))</f>
        <v/>
      </c>
      <c r="L28" s="75"/>
      <c r="M28" s="75"/>
      <c r="N28" s="75"/>
      <c r="O28" s="75"/>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5"/>
      <c r="L29" s="75"/>
      <c r="M29" s="75"/>
      <c r="N29" s="75"/>
      <c r="O29" s="75"/>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C27:C28"/>
    <mergeCell ref="D27:D28"/>
    <mergeCell ref="K22:O22"/>
    <mergeCell ref="K23:O24"/>
    <mergeCell ref="C3:H22"/>
    <mergeCell ref="K18:O18"/>
    <mergeCell ref="K19:O20"/>
    <mergeCell ref="K27:O27"/>
    <mergeCell ref="K28:O29"/>
    <mergeCell ref="E26:F26"/>
    <mergeCell ref="E27:F28"/>
    <mergeCell ref="R9:W10"/>
    <mergeCell ref="K5:O10"/>
    <mergeCell ref="K4:O4"/>
    <mergeCell ref="K14:O15"/>
    <mergeCell ref="K13:O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andomroom">
                <anchor moveWithCells="1" sizeWithCells="1">
                  <from>
                    <xdr:col>17</xdr:col>
                    <xdr:colOff>152400</xdr:colOff>
                    <xdr:row>17</xdr:row>
                    <xdr:rowOff>0</xdr:rowOff>
                  </from>
                  <to>
                    <xdr:col>22</xdr:col>
                    <xdr:colOff>523875</xdr:colOff>
                    <xdr:row>20</xdr:row>
                    <xdr:rowOff>47625</xdr:rowOff>
                  </to>
                </anchor>
              </controlPr>
            </control>
          </mc:Choice>
        </mc:AlternateContent>
        <mc:AlternateContent xmlns:mc="http://schemas.openxmlformats.org/markup-compatibility/2006">
          <mc:Choice Requires="x14">
            <control shapeId="7170" r:id="rId5" name="Button 2">
              <controlPr defaultSize="0" print="0" autoFill="0" autoPict="0" macro="[0]!randomroom">
                <anchor moveWithCells="1" sizeWithCells="1">
                  <from>
                    <xdr:col>17</xdr:col>
                    <xdr:colOff>133350</xdr:colOff>
                    <xdr:row>21</xdr:row>
                    <xdr:rowOff>19050</xdr:rowOff>
                  </from>
                  <to>
                    <xdr:col>22</xdr:col>
                    <xdr:colOff>523875</xdr:colOff>
                    <xdr:row>24</xdr:row>
                    <xdr:rowOff>47625</xdr:rowOff>
                  </to>
                </anchor>
              </controlPr>
            </control>
          </mc:Choice>
        </mc:AlternateContent>
        <mc:AlternateContent xmlns:mc="http://schemas.openxmlformats.org/markup-compatibility/2006">
          <mc:Choice Requires="x14">
            <control shapeId="7171" r:id="rId6" name="Button 3">
              <controlPr defaultSize="0" print="0" autoFill="0" autoPict="0" macro="[0]!EnterBattle">
                <anchor moveWithCells="1" sizeWithCells="1">
                  <from>
                    <xdr:col>17</xdr:col>
                    <xdr:colOff>161925</xdr:colOff>
                    <xdr:row>11</xdr:row>
                    <xdr:rowOff>161925</xdr:rowOff>
                  </from>
                  <to>
                    <xdr:col>22</xdr:col>
                    <xdr:colOff>514350</xdr:colOff>
                    <xdr:row>15</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4" t="s">
        <v>17</v>
      </c>
      <c r="D3" s="74"/>
      <c r="E3" s="74"/>
      <c r="F3" s="74"/>
      <c r="G3" s="74"/>
      <c r="H3" s="74"/>
      <c r="I3" s="16"/>
      <c r="J3" s="16"/>
      <c r="K3" s="16"/>
      <c r="L3" s="16"/>
      <c r="M3" s="16"/>
      <c r="N3" s="16"/>
      <c r="O3" s="16"/>
      <c r="P3" s="16"/>
      <c r="Q3" s="16"/>
      <c r="R3" s="16"/>
      <c r="S3" s="16"/>
      <c r="T3" s="19" t="s">
        <v>17</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4"/>
      <c r="D4" s="74"/>
      <c r="E4" s="74"/>
      <c r="F4" s="74"/>
      <c r="G4" s="74"/>
      <c r="H4" s="74"/>
      <c r="I4" s="16"/>
      <c r="J4" s="16"/>
      <c r="K4" s="72" t="s">
        <v>36</v>
      </c>
      <c r="L4" s="72"/>
      <c r="M4" s="72"/>
      <c r="N4" s="72"/>
      <c r="O4" s="72"/>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4"/>
      <c r="D5" s="74"/>
      <c r="E5" s="74"/>
      <c r="F5" s="74"/>
      <c r="G5" s="74"/>
      <c r="H5" s="74"/>
      <c r="I5" s="16"/>
      <c r="J5" s="16"/>
      <c r="K5" s="71" t="s">
        <v>89</v>
      </c>
      <c r="L5" s="71"/>
      <c r="M5" s="71"/>
      <c r="N5" s="71"/>
      <c r="O5" s="71"/>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4"/>
      <c r="D6" s="74"/>
      <c r="E6" s="74"/>
      <c r="F6" s="74"/>
      <c r="G6" s="74"/>
      <c r="H6" s="74"/>
      <c r="I6" s="16"/>
      <c r="J6" s="16"/>
      <c r="K6" s="71"/>
      <c r="L6" s="71"/>
      <c r="M6" s="71"/>
      <c r="N6" s="71"/>
      <c r="O6" s="71"/>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4"/>
      <c r="D7" s="74"/>
      <c r="E7" s="74"/>
      <c r="F7" s="74"/>
      <c r="G7" s="74"/>
      <c r="H7" s="74"/>
      <c r="I7" s="16"/>
      <c r="J7" s="16"/>
      <c r="K7" s="71"/>
      <c r="L7" s="71"/>
      <c r="M7" s="71"/>
      <c r="N7" s="71"/>
      <c r="O7" s="71"/>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4"/>
      <c r="D8" s="74"/>
      <c r="E8" s="74"/>
      <c r="F8" s="74"/>
      <c r="G8" s="74"/>
      <c r="H8" s="74"/>
      <c r="I8" s="16"/>
      <c r="J8" s="16"/>
      <c r="K8" s="71"/>
      <c r="L8" s="71"/>
      <c r="M8" s="71"/>
      <c r="N8" s="71"/>
      <c r="O8" s="71"/>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4"/>
      <c r="D9" s="74"/>
      <c r="E9" s="74"/>
      <c r="F9" s="74"/>
      <c r="G9" s="74"/>
      <c r="H9" s="74"/>
      <c r="I9" s="16"/>
      <c r="J9" s="16"/>
      <c r="K9" s="71"/>
      <c r="L9" s="71"/>
      <c r="M9" s="71"/>
      <c r="N9" s="71"/>
      <c r="O9" s="71"/>
      <c r="P9" s="16"/>
      <c r="Q9" s="16"/>
      <c r="R9" s="70" t="s">
        <v>44</v>
      </c>
      <c r="S9" s="70"/>
      <c r="T9" s="70"/>
      <c r="U9" s="70"/>
      <c r="V9" s="70"/>
      <c r="W9" s="70"/>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4"/>
      <c r="D10" s="74"/>
      <c r="E10" s="74"/>
      <c r="F10" s="74"/>
      <c r="G10" s="74"/>
      <c r="H10" s="74"/>
      <c r="I10" s="16"/>
      <c r="J10" s="16"/>
      <c r="K10" s="71"/>
      <c r="L10" s="71"/>
      <c r="M10" s="71"/>
      <c r="N10" s="71"/>
      <c r="O10" s="71"/>
      <c r="P10" s="16"/>
      <c r="Q10" s="16"/>
      <c r="R10" s="70"/>
      <c r="S10" s="70"/>
      <c r="T10" s="70"/>
      <c r="U10" s="70"/>
      <c r="V10" s="70"/>
      <c r="W10" s="70"/>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4"/>
      <c r="D11" s="74"/>
      <c r="E11" s="74"/>
      <c r="F11" s="74"/>
      <c r="G11" s="74"/>
      <c r="H11" s="74"/>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4"/>
      <c r="D12" s="74"/>
      <c r="E12" s="74"/>
      <c r="F12" s="74"/>
      <c r="G12" s="74"/>
      <c r="H12" s="74"/>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4"/>
      <c r="D13" s="74"/>
      <c r="E13" s="74"/>
      <c r="F13" s="74"/>
      <c r="G13" s="74"/>
      <c r="H13" s="74"/>
      <c r="I13" s="16"/>
      <c r="J13" s="16"/>
      <c r="K13" s="72" t="s">
        <v>37</v>
      </c>
      <c r="L13" s="72"/>
      <c r="M13" s="72"/>
      <c r="N13" s="72"/>
      <c r="O13" s="72"/>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4"/>
      <c r="D14" s="74"/>
      <c r="E14" s="74"/>
      <c r="F14" s="74"/>
      <c r="G14" s="74"/>
      <c r="H14" s="74"/>
      <c r="I14" s="16"/>
      <c r="J14" s="16"/>
      <c r="K14" s="71" t="s">
        <v>48</v>
      </c>
      <c r="L14" s="71"/>
      <c r="M14" s="71"/>
      <c r="N14" s="71"/>
      <c r="O14" s="71"/>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4"/>
      <c r="D15" s="74"/>
      <c r="E15" s="74"/>
      <c r="F15" s="74"/>
      <c r="G15" s="74"/>
      <c r="H15" s="74"/>
      <c r="I15" s="16"/>
      <c r="J15" s="16"/>
      <c r="K15" s="71"/>
      <c r="L15" s="71"/>
      <c r="M15" s="71"/>
      <c r="N15" s="71"/>
      <c r="O15" s="71"/>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4"/>
      <c r="D16" s="74"/>
      <c r="E16" s="74"/>
      <c r="F16" s="74"/>
      <c r="G16" s="74"/>
      <c r="H16" s="74"/>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4"/>
      <c r="D17" s="74"/>
      <c r="E17" s="74"/>
      <c r="F17" s="74"/>
      <c r="G17" s="74"/>
      <c r="H17" s="74"/>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4"/>
      <c r="D18" s="74"/>
      <c r="E18" s="74"/>
      <c r="F18" s="74"/>
      <c r="G18" s="74"/>
      <c r="H18" s="74"/>
      <c r="I18" s="16"/>
      <c r="J18" s="16"/>
      <c r="K18" s="72" t="s">
        <v>38</v>
      </c>
      <c r="L18" s="72"/>
      <c r="M18" s="72"/>
      <c r="N18" s="72"/>
      <c r="O18" s="72"/>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4"/>
      <c r="D19" s="74"/>
      <c r="E19" s="74"/>
      <c r="F19" s="74"/>
      <c r="G19" s="74"/>
      <c r="H19" s="74"/>
      <c r="I19" s="16"/>
      <c r="J19" s="16"/>
      <c r="K19" s="71" t="s">
        <v>91</v>
      </c>
      <c r="L19" s="71"/>
      <c r="M19" s="71"/>
      <c r="N19" s="71"/>
      <c r="O19" s="71"/>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4"/>
      <c r="D20" s="74"/>
      <c r="E20" s="74"/>
      <c r="F20" s="74"/>
      <c r="G20" s="74"/>
      <c r="H20" s="74"/>
      <c r="I20" s="16"/>
      <c r="J20" s="16"/>
      <c r="K20" s="71"/>
      <c r="L20" s="71"/>
      <c r="M20" s="71"/>
      <c r="N20" s="71"/>
      <c r="O20" s="71"/>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4"/>
      <c r="D21" s="74"/>
      <c r="E21" s="74"/>
      <c r="F21" s="74"/>
      <c r="G21" s="74"/>
      <c r="H21" s="74"/>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4"/>
      <c r="D22" s="74"/>
      <c r="E22" s="74"/>
      <c r="F22" s="74"/>
      <c r="G22" s="74"/>
      <c r="H22" s="74"/>
      <c r="I22" s="16"/>
      <c r="J22" s="16"/>
      <c r="K22" s="72" t="s">
        <v>39</v>
      </c>
      <c r="L22" s="72"/>
      <c r="M22" s="72"/>
      <c r="N22" s="72"/>
      <c r="O22" s="72"/>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1" t="s">
        <v>90</v>
      </c>
      <c r="L23" s="71"/>
      <c r="M23" s="71"/>
      <c r="N23" s="71"/>
      <c r="O23" s="71"/>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1"/>
      <c r="L24" s="71"/>
      <c r="M24" s="71"/>
      <c r="N24" s="71"/>
      <c r="O24" s="71"/>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6" t="s">
        <v>125</v>
      </c>
      <c r="F26" s="76"/>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3">
        <f>Gameplay!B7</f>
        <v>1</v>
      </c>
      <c r="D27" s="73">
        <f>'Battle System'!N7</f>
        <v>34</v>
      </c>
      <c r="E27" s="73">
        <f>Gameplay!C7</f>
        <v>0</v>
      </c>
      <c r="F27" s="73"/>
      <c r="G27" s="16"/>
      <c r="H27" s="16"/>
      <c r="I27" s="16"/>
      <c r="J27" s="16"/>
      <c r="K27" s="72" t="s">
        <v>71</v>
      </c>
      <c r="L27" s="72"/>
      <c r="M27" s="72"/>
      <c r="N27" s="72"/>
      <c r="O27" s="72"/>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3"/>
      <c r="D28" s="73"/>
      <c r="E28" s="73"/>
      <c r="F28" s="73"/>
      <c r="G28" s="16"/>
      <c r="H28" s="16"/>
      <c r="I28" s="16"/>
      <c r="J28" s="16"/>
      <c r="K28" s="75" t="str">
        <f>IF('Battle System'!N9=0,"",VLOOKUP('Battle System'!N9,'Battle System'!N19:P32,2,FALSE))</f>
        <v/>
      </c>
      <c r="L28" s="75"/>
      <c r="M28" s="75"/>
      <c r="N28" s="75"/>
      <c r="O28" s="75"/>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5"/>
      <c r="L29" s="75"/>
      <c r="M29" s="75"/>
      <c r="N29" s="75"/>
      <c r="O29" s="75"/>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electLockedCells="1" selectUnlockedCells="1"/>
  <mergeCells count="16">
    <mergeCell ref="C27:C28"/>
    <mergeCell ref="D27:D28"/>
    <mergeCell ref="K22:O22"/>
    <mergeCell ref="K23:O24"/>
    <mergeCell ref="C3:H22"/>
    <mergeCell ref="K18:O18"/>
    <mergeCell ref="K19:O20"/>
    <mergeCell ref="K27:O27"/>
    <mergeCell ref="K28:O29"/>
    <mergeCell ref="E26:F26"/>
    <mergeCell ref="E27:F28"/>
    <mergeCell ref="R9:W10"/>
    <mergeCell ref="K5:O10"/>
    <mergeCell ref="K4:O4"/>
    <mergeCell ref="K14:O15"/>
    <mergeCell ref="K13:O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randomroom">
                <anchor moveWithCells="1" sizeWithCells="1">
                  <from>
                    <xdr:col>17</xdr:col>
                    <xdr:colOff>190500</xdr:colOff>
                    <xdr:row>20</xdr:row>
                    <xdr:rowOff>95250</xdr:rowOff>
                  </from>
                  <to>
                    <xdr:col>22</xdr:col>
                    <xdr:colOff>552450</xdr:colOff>
                    <xdr:row>24</xdr:row>
                    <xdr:rowOff>66675</xdr:rowOff>
                  </to>
                </anchor>
              </controlPr>
            </control>
          </mc:Choice>
        </mc:AlternateContent>
        <mc:AlternateContent xmlns:mc="http://schemas.openxmlformats.org/markup-compatibility/2006">
          <mc:Choice Requires="x14">
            <control shapeId="9220" r:id="rId5" name="Button 4">
              <controlPr defaultSize="0" print="0" autoFill="0" autoPict="0" macro="[0]!randomroom">
                <anchor moveWithCells="1" sizeWithCells="1">
                  <from>
                    <xdr:col>17</xdr:col>
                    <xdr:colOff>200025</xdr:colOff>
                    <xdr:row>16</xdr:row>
                    <xdr:rowOff>19050</xdr:rowOff>
                  </from>
                  <to>
                    <xdr:col>22</xdr:col>
                    <xdr:colOff>561975</xdr:colOff>
                    <xdr:row>19</xdr:row>
                    <xdr:rowOff>152400</xdr:rowOff>
                  </to>
                </anchor>
              </controlPr>
            </control>
          </mc:Choice>
        </mc:AlternateContent>
        <mc:AlternateContent xmlns:mc="http://schemas.openxmlformats.org/markup-compatibility/2006">
          <mc:Choice Requires="x14">
            <control shapeId="9221" r:id="rId6" name="Button 5">
              <controlPr defaultSize="0" print="0" autoFill="0" autoPict="0" macro="[0]!EnterBattle">
                <anchor moveWithCells="1" sizeWithCells="1">
                  <from>
                    <xdr:col>17</xdr:col>
                    <xdr:colOff>209550</xdr:colOff>
                    <xdr:row>11</xdr:row>
                    <xdr:rowOff>66675</xdr:rowOff>
                  </from>
                  <to>
                    <xdr:col>22</xdr:col>
                    <xdr:colOff>561975</xdr:colOff>
                    <xdr:row>14</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4" t="s">
        <v>18</v>
      </c>
      <c r="D3" s="74"/>
      <c r="E3" s="74"/>
      <c r="F3" s="74"/>
      <c r="G3" s="74"/>
      <c r="H3" s="74"/>
      <c r="I3" s="16"/>
      <c r="J3" s="16"/>
      <c r="K3" s="16"/>
      <c r="L3" s="16"/>
      <c r="M3" s="16"/>
      <c r="N3" s="16"/>
      <c r="O3" s="16"/>
      <c r="P3" s="16"/>
      <c r="Q3" s="16"/>
      <c r="R3" s="16"/>
      <c r="S3" s="16"/>
      <c r="T3" s="19" t="s">
        <v>18</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4"/>
      <c r="D4" s="74"/>
      <c r="E4" s="74"/>
      <c r="F4" s="74"/>
      <c r="G4" s="74"/>
      <c r="H4" s="74"/>
      <c r="I4" s="16"/>
      <c r="J4" s="16"/>
      <c r="K4" s="72" t="s">
        <v>36</v>
      </c>
      <c r="L4" s="72"/>
      <c r="M4" s="72"/>
      <c r="N4" s="72"/>
      <c r="O4" s="72"/>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4"/>
      <c r="D5" s="74"/>
      <c r="E5" s="74"/>
      <c r="F5" s="74"/>
      <c r="G5" s="74"/>
      <c r="H5" s="74"/>
      <c r="I5" s="16"/>
      <c r="J5" s="16"/>
      <c r="K5" s="71" t="s">
        <v>52</v>
      </c>
      <c r="L5" s="71"/>
      <c r="M5" s="71"/>
      <c r="N5" s="71"/>
      <c r="O5" s="71"/>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4"/>
      <c r="D6" s="74"/>
      <c r="E6" s="74"/>
      <c r="F6" s="74"/>
      <c r="G6" s="74"/>
      <c r="H6" s="74"/>
      <c r="I6" s="16"/>
      <c r="J6" s="16"/>
      <c r="K6" s="71"/>
      <c r="L6" s="71"/>
      <c r="M6" s="71"/>
      <c r="N6" s="71"/>
      <c r="O6" s="71"/>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4"/>
      <c r="D7" s="74"/>
      <c r="E7" s="74"/>
      <c r="F7" s="74"/>
      <c r="G7" s="74"/>
      <c r="H7" s="74"/>
      <c r="I7" s="16"/>
      <c r="J7" s="16"/>
      <c r="K7" s="71"/>
      <c r="L7" s="71"/>
      <c r="M7" s="71"/>
      <c r="N7" s="71"/>
      <c r="O7" s="71"/>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4"/>
      <c r="D8" s="74"/>
      <c r="E8" s="74"/>
      <c r="F8" s="74"/>
      <c r="G8" s="74"/>
      <c r="H8" s="74"/>
      <c r="I8" s="16"/>
      <c r="J8" s="16"/>
      <c r="K8" s="71"/>
      <c r="L8" s="71"/>
      <c r="M8" s="71"/>
      <c r="N8" s="71"/>
      <c r="O8" s="71"/>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4"/>
      <c r="D9" s="74"/>
      <c r="E9" s="74"/>
      <c r="F9" s="74"/>
      <c r="G9" s="74"/>
      <c r="H9" s="74"/>
      <c r="I9" s="16"/>
      <c r="J9" s="16"/>
      <c r="K9" s="71"/>
      <c r="L9" s="71"/>
      <c r="M9" s="71"/>
      <c r="N9" s="71"/>
      <c r="O9" s="71"/>
      <c r="P9" s="16"/>
      <c r="Q9" s="16"/>
      <c r="R9" s="70" t="s">
        <v>44</v>
      </c>
      <c r="S9" s="70"/>
      <c r="T9" s="70"/>
      <c r="U9" s="70"/>
      <c r="V9" s="70"/>
      <c r="W9" s="70"/>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4"/>
      <c r="D10" s="74"/>
      <c r="E10" s="74"/>
      <c r="F10" s="74"/>
      <c r="G10" s="74"/>
      <c r="H10" s="74"/>
      <c r="I10" s="16"/>
      <c r="J10" s="16"/>
      <c r="K10" s="71"/>
      <c r="L10" s="71"/>
      <c r="M10" s="71"/>
      <c r="N10" s="71"/>
      <c r="O10" s="71"/>
      <c r="P10" s="16"/>
      <c r="Q10" s="16"/>
      <c r="R10" s="70"/>
      <c r="S10" s="70"/>
      <c r="T10" s="70"/>
      <c r="U10" s="70"/>
      <c r="V10" s="70"/>
      <c r="W10" s="70"/>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4"/>
      <c r="D11" s="74"/>
      <c r="E11" s="74"/>
      <c r="F11" s="74"/>
      <c r="G11" s="74"/>
      <c r="H11" s="74"/>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4"/>
      <c r="D12" s="74"/>
      <c r="E12" s="74"/>
      <c r="F12" s="74"/>
      <c r="G12" s="74"/>
      <c r="H12" s="74"/>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4"/>
      <c r="D13" s="74"/>
      <c r="E13" s="74"/>
      <c r="F13" s="74"/>
      <c r="G13" s="74"/>
      <c r="H13" s="74"/>
      <c r="I13" s="16"/>
      <c r="J13" s="16"/>
      <c r="K13" s="72" t="s">
        <v>37</v>
      </c>
      <c r="L13" s="72"/>
      <c r="M13" s="72"/>
      <c r="N13" s="72"/>
      <c r="O13" s="72"/>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4"/>
      <c r="D14" s="74"/>
      <c r="E14" s="74"/>
      <c r="F14" s="74"/>
      <c r="G14" s="74"/>
      <c r="H14" s="74"/>
      <c r="I14" s="16"/>
      <c r="J14" s="16"/>
      <c r="K14" s="71" t="s">
        <v>51</v>
      </c>
      <c r="L14" s="71"/>
      <c r="M14" s="71"/>
      <c r="N14" s="71"/>
      <c r="O14" s="71"/>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4"/>
      <c r="D15" s="74"/>
      <c r="E15" s="74"/>
      <c r="F15" s="74"/>
      <c r="G15" s="74"/>
      <c r="H15" s="74"/>
      <c r="I15" s="16"/>
      <c r="J15" s="16"/>
      <c r="K15" s="71"/>
      <c r="L15" s="71"/>
      <c r="M15" s="71"/>
      <c r="N15" s="71"/>
      <c r="O15" s="71"/>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4"/>
      <c r="D16" s="74"/>
      <c r="E16" s="74"/>
      <c r="F16" s="74"/>
      <c r="G16" s="74"/>
      <c r="H16" s="74"/>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4"/>
      <c r="D17" s="74"/>
      <c r="E17" s="74"/>
      <c r="F17" s="74"/>
      <c r="G17" s="74"/>
      <c r="H17" s="74"/>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4"/>
      <c r="D18" s="74"/>
      <c r="E18" s="74"/>
      <c r="F18" s="74"/>
      <c r="G18" s="74"/>
      <c r="H18" s="74"/>
      <c r="I18" s="16"/>
      <c r="J18" s="16"/>
      <c r="K18" s="72" t="s">
        <v>38</v>
      </c>
      <c r="L18" s="72"/>
      <c r="M18" s="72"/>
      <c r="N18" s="72"/>
      <c r="O18" s="72"/>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4"/>
      <c r="D19" s="74"/>
      <c r="E19" s="74"/>
      <c r="F19" s="74"/>
      <c r="G19" s="74"/>
      <c r="H19" s="74"/>
      <c r="I19" s="16"/>
      <c r="J19" s="16"/>
      <c r="K19" s="71" t="s">
        <v>91</v>
      </c>
      <c r="L19" s="71"/>
      <c r="M19" s="71"/>
      <c r="N19" s="71"/>
      <c r="O19" s="71"/>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4"/>
      <c r="D20" s="74"/>
      <c r="E20" s="74"/>
      <c r="F20" s="74"/>
      <c r="G20" s="74"/>
      <c r="H20" s="74"/>
      <c r="I20" s="16"/>
      <c r="J20" s="16"/>
      <c r="K20" s="71"/>
      <c r="L20" s="71"/>
      <c r="M20" s="71"/>
      <c r="N20" s="71"/>
      <c r="O20" s="71"/>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4"/>
      <c r="D21" s="74"/>
      <c r="E21" s="74"/>
      <c r="F21" s="74"/>
      <c r="G21" s="74"/>
      <c r="H21" s="74"/>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4"/>
      <c r="D22" s="74"/>
      <c r="E22" s="74"/>
      <c r="F22" s="74"/>
      <c r="G22" s="74"/>
      <c r="H22" s="74"/>
      <c r="I22" s="16"/>
      <c r="J22" s="16"/>
      <c r="K22" s="72" t="s">
        <v>39</v>
      </c>
      <c r="L22" s="72"/>
      <c r="M22" s="72"/>
      <c r="N22" s="72"/>
      <c r="O22" s="72"/>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1" t="s">
        <v>90</v>
      </c>
      <c r="L23" s="71"/>
      <c r="M23" s="71"/>
      <c r="N23" s="71"/>
      <c r="O23" s="71"/>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1"/>
      <c r="L24" s="71"/>
      <c r="M24" s="71"/>
      <c r="N24" s="71"/>
      <c r="O24" s="71"/>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6" t="s">
        <v>125</v>
      </c>
      <c r="F26" s="76"/>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3">
        <f>Gameplay!B7</f>
        <v>1</v>
      </c>
      <c r="D27" s="73">
        <f>'Battle System'!N7</f>
        <v>34</v>
      </c>
      <c r="E27" s="73">
        <f>Gameplay!C7</f>
        <v>0</v>
      </c>
      <c r="F27" s="73"/>
      <c r="G27" s="16"/>
      <c r="H27" s="16"/>
      <c r="I27" s="16"/>
      <c r="J27" s="16"/>
      <c r="K27" s="72" t="s">
        <v>71</v>
      </c>
      <c r="L27" s="72"/>
      <c r="M27" s="72"/>
      <c r="N27" s="72"/>
      <c r="O27" s="72"/>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3"/>
      <c r="D28" s="73"/>
      <c r="E28" s="73"/>
      <c r="F28" s="73"/>
      <c r="G28" s="16"/>
      <c r="H28" s="16"/>
      <c r="I28" s="16"/>
      <c r="J28" s="16"/>
      <c r="K28" s="75" t="str">
        <f>IF('Battle System'!N9=0,"",VLOOKUP('Battle System'!N9,'Battle System'!N19:P32,2,FALSE))</f>
        <v/>
      </c>
      <c r="L28" s="75"/>
      <c r="M28" s="75"/>
      <c r="N28" s="75"/>
      <c r="O28" s="75"/>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5"/>
      <c r="L29" s="75"/>
      <c r="M29" s="75"/>
      <c r="N29" s="75"/>
      <c r="O29" s="75"/>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C27:C28"/>
    <mergeCell ref="D27:D28"/>
    <mergeCell ref="K22:O22"/>
    <mergeCell ref="K23:O24"/>
    <mergeCell ref="C3:H22"/>
    <mergeCell ref="K18:O18"/>
    <mergeCell ref="K19:O20"/>
    <mergeCell ref="K27:O27"/>
    <mergeCell ref="K28:O29"/>
    <mergeCell ref="E26:F26"/>
    <mergeCell ref="E27:F28"/>
    <mergeCell ref="R9:W10"/>
    <mergeCell ref="K5:O10"/>
    <mergeCell ref="K4:O4"/>
    <mergeCell ref="K14:O15"/>
    <mergeCell ref="K13:O1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EnterBattle">
                <anchor moveWithCells="1" sizeWithCells="1">
                  <from>
                    <xdr:col>17</xdr:col>
                    <xdr:colOff>133350</xdr:colOff>
                    <xdr:row>11</xdr:row>
                    <xdr:rowOff>9525</xdr:rowOff>
                  </from>
                  <to>
                    <xdr:col>22</xdr:col>
                    <xdr:colOff>485775</xdr:colOff>
                    <xdr:row>14</xdr:row>
                    <xdr:rowOff>104775</xdr:rowOff>
                  </to>
                </anchor>
              </controlPr>
            </control>
          </mc:Choice>
        </mc:AlternateContent>
        <mc:AlternateContent xmlns:mc="http://schemas.openxmlformats.org/markup-compatibility/2006">
          <mc:Choice Requires="x14">
            <control shapeId="18434" r:id="rId4" name="Button 2">
              <controlPr defaultSize="0" print="0" autoFill="0" autoPict="0" macro="[0]!randomroom">
                <anchor moveWithCells="1" sizeWithCells="1">
                  <from>
                    <xdr:col>17</xdr:col>
                    <xdr:colOff>142875</xdr:colOff>
                    <xdr:row>15</xdr:row>
                    <xdr:rowOff>47625</xdr:rowOff>
                  </from>
                  <to>
                    <xdr:col>22</xdr:col>
                    <xdr:colOff>495300</xdr:colOff>
                    <xdr:row>18</xdr:row>
                    <xdr:rowOff>152400</xdr:rowOff>
                  </to>
                </anchor>
              </controlPr>
            </control>
          </mc:Choice>
        </mc:AlternateContent>
        <mc:AlternateContent xmlns:mc="http://schemas.openxmlformats.org/markup-compatibility/2006">
          <mc:Choice Requires="x14">
            <control shapeId="18435" r:id="rId5" name="Button 3">
              <controlPr defaultSize="0" print="0" autoFill="0" autoPict="0" macro="[0]!randomroom">
                <anchor moveWithCells="1" sizeWithCells="1">
                  <from>
                    <xdr:col>17</xdr:col>
                    <xdr:colOff>133350</xdr:colOff>
                    <xdr:row>19</xdr:row>
                    <xdr:rowOff>161925</xdr:rowOff>
                  </from>
                  <to>
                    <xdr:col>22</xdr:col>
                    <xdr:colOff>504825</xdr:colOff>
                    <xdr:row>23</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Y72"/>
  <sheetViews>
    <sheetView workbookViewId="0"/>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4" t="s">
        <v>20</v>
      </c>
      <c r="D3" s="74"/>
      <c r="E3" s="74"/>
      <c r="F3" s="74"/>
      <c r="G3" s="74"/>
      <c r="H3" s="74"/>
      <c r="I3" s="16"/>
      <c r="J3" s="16"/>
      <c r="K3" s="16"/>
      <c r="L3" s="16"/>
      <c r="M3" s="16"/>
      <c r="N3" s="16"/>
      <c r="O3" s="16"/>
      <c r="P3" s="16"/>
      <c r="Q3" s="16"/>
      <c r="R3" s="16"/>
      <c r="S3" s="16"/>
      <c r="T3" s="19" t="s">
        <v>20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4"/>
      <c r="D4" s="74"/>
      <c r="E4" s="74"/>
      <c r="F4" s="74"/>
      <c r="G4" s="74"/>
      <c r="H4" s="74"/>
      <c r="I4" s="16"/>
      <c r="J4" s="16"/>
      <c r="K4" s="72" t="s">
        <v>36</v>
      </c>
      <c r="L4" s="72"/>
      <c r="M4" s="72"/>
      <c r="N4" s="72"/>
      <c r="O4" s="72"/>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4"/>
      <c r="D5" s="74"/>
      <c r="E5" s="74"/>
      <c r="F5" s="74"/>
      <c r="G5" s="74"/>
      <c r="H5" s="74"/>
      <c r="I5" s="16"/>
      <c r="J5" s="16"/>
      <c r="K5" s="71" t="s">
        <v>54</v>
      </c>
      <c r="L5" s="71"/>
      <c r="M5" s="71"/>
      <c r="N5" s="71"/>
      <c r="O5" s="71"/>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4"/>
      <c r="D6" s="74"/>
      <c r="E6" s="74"/>
      <c r="F6" s="74"/>
      <c r="G6" s="74"/>
      <c r="H6" s="74"/>
      <c r="I6" s="16"/>
      <c r="J6" s="16"/>
      <c r="K6" s="71"/>
      <c r="L6" s="71"/>
      <c r="M6" s="71"/>
      <c r="N6" s="71"/>
      <c r="O6" s="71"/>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4"/>
      <c r="D7" s="74"/>
      <c r="E7" s="74"/>
      <c r="F7" s="74"/>
      <c r="G7" s="74"/>
      <c r="H7" s="74"/>
      <c r="I7" s="16"/>
      <c r="J7" s="16"/>
      <c r="K7" s="71"/>
      <c r="L7" s="71"/>
      <c r="M7" s="71"/>
      <c r="N7" s="71"/>
      <c r="O7" s="71"/>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4"/>
      <c r="D8" s="74"/>
      <c r="E8" s="74"/>
      <c r="F8" s="74"/>
      <c r="G8" s="74"/>
      <c r="H8" s="74"/>
      <c r="I8" s="16"/>
      <c r="J8" s="16"/>
      <c r="K8" s="71"/>
      <c r="L8" s="71"/>
      <c r="M8" s="71"/>
      <c r="N8" s="71"/>
      <c r="O8" s="71"/>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4"/>
      <c r="D9" s="74"/>
      <c r="E9" s="74"/>
      <c r="F9" s="74"/>
      <c r="G9" s="74"/>
      <c r="H9" s="74"/>
      <c r="I9" s="16"/>
      <c r="J9" s="16"/>
      <c r="K9" s="71"/>
      <c r="L9" s="71"/>
      <c r="M9" s="71"/>
      <c r="N9" s="71"/>
      <c r="O9" s="71"/>
      <c r="P9" s="16"/>
      <c r="Q9" s="16"/>
      <c r="R9" s="70" t="s">
        <v>44</v>
      </c>
      <c r="S9" s="70"/>
      <c r="T9" s="70"/>
      <c r="U9" s="70"/>
      <c r="V9" s="70"/>
      <c r="W9" s="70"/>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4"/>
      <c r="D10" s="74"/>
      <c r="E10" s="74"/>
      <c r="F10" s="74"/>
      <c r="G10" s="74"/>
      <c r="H10" s="74"/>
      <c r="I10" s="16"/>
      <c r="J10" s="16"/>
      <c r="K10" s="71"/>
      <c r="L10" s="71"/>
      <c r="M10" s="71"/>
      <c r="N10" s="71"/>
      <c r="O10" s="71"/>
      <c r="P10" s="16"/>
      <c r="Q10" s="16"/>
      <c r="R10" s="70"/>
      <c r="S10" s="70"/>
      <c r="T10" s="70"/>
      <c r="U10" s="70"/>
      <c r="V10" s="70"/>
      <c r="W10" s="70"/>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4"/>
      <c r="D11" s="74"/>
      <c r="E11" s="74"/>
      <c r="F11" s="74"/>
      <c r="G11" s="74"/>
      <c r="H11" s="74"/>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4"/>
      <c r="D12" s="74"/>
      <c r="E12" s="74"/>
      <c r="F12" s="74"/>
      <c r="G12" s="74"/>
      <c r="H12" s="74"/>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4"/>
      <c r="D13" s="74"/>
      <c r="E13" s="74"/>
      <c r="F13" s="74"/>
      <c r="G13" s="74"/>
      <c r="H13" s="74"/>
      <c r="I13" s="16"/>
      <c r="J13" s="16"/>
      <c r="K13" s="72" t="s">
        <v>37</v>
      </c>
      <c r="L13" s="72"/>
      <c r="M13" s="72"/>
      <c r="N13" s="72"/>
      <c r="O13" s="72"/>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4"/>
      <c r="D14" s="74"/>
      <c r="E14" s="74"/>
      <c r="F14" s="74"/>
      <c r="G14" s="74"/>
      <c r="H14" s="74"/>
      <c r="I14" s="16"/>
      <c r="J14" s="16"/>
      <c r="K14" s="71" t="s">
        <v>53</v>
      </c>
      <c r="L14" s="71"/>
      <c r="M14" s="71"/>
      <c r="N14" s="71"/>
      <c r="O14" s="71"/>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4"/>
      <c r="D15" s="74"/>
      <c r="E15" s="74"/>
      <c r="F15" s="74"/>
      <c r="G15" s="74"/>
      <c r="H15" s="74"/>
      <c r="I15" s="16"/>
      <c r="J15" s="16"/>
      <c r="K15" s="71"/>
      <c r="L15" s="71"/>
      <c r="M15" s="71"/>
      <c r="N15" s="71"/>
      <c r="O15" s="71"/>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4"/>
      <c r="D16" s="74"/>
      <c r="E16" s="74"/>
      <c r="F16" s="74"/>
      <c r="G16" s="74"/>
      <c r="H16" s="74"/>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4"/>
      <c r="D17" s="74"/>
      <c r="E17" s="74"/>
      <c r="F17" s="74"/>
      <c r="G17" s="74"/>
      <c r="H17" s="74"/>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4"/>
      <c r="D18" s="74"/>
      <c r="E18" s="74"/>
      <c r="F18" s="74"/>
      <c r="G18" s="74"/>
      <c r="H18" s="74"/>
      <c r="I18" s="16"/>
      <c r="J18" s="16"/>
      <c r="K18" s="72" t="s">
        <v>38</v>
      </c>
      <c r="L18" s="72"/>
      <c r="M18" s="72"/>
      <c r="N18" s="72"/>
      <c r="O18" s="72"/>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4"/>
      <c r="D19" s="74"/>
      <c r="E19" s="74"/>
      <c r="F19" s="74"/>
      <c r="G19" s="74"/>
      <c r="H19" s="74"/>
      <c r="I19" s="16"/>
      <c r="J19" s="16"/>
      <c r="K19" s="71" t="s">
        <v>49</v>
      </c>
      <c r="L19" s="71"/>
      <c r="M19" s="71"/>
      <c r="N19" s="71"/>
      <c r="O19" s="71"/>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4"/>
      <c r="D20" s="74"/>
      <c r="E20" s="74"/>
      <c r="F20" s="74"/>
      <c r="G20" s="74"/>
      <c r="H20" s="74"/>
      <c r="I20" s="16"/>
      <c r="J20" s="16"/>
      <c r="K20" s="71"/>
      <c r="L20" s="71"/>
      <c r="M20" s="71"/>
      <c r="N20" s="71"/>
      <c r="O20" s="71"/>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4"/>
      <c r="D21" s="74"/>
      <c r="E21" s="74"/>
      <c r="F21" s="74"/>
      <c r="G21" s="74"/>
      <c r="H21" s="74"/>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4"/>
      <c r="D22" s="74"/>
      <c r="E22" s="74"/>
      <c r="F22" s="74"/>
      <c r="G22" s="74"/>
      <c r="H22" s="74"/>
      <c r="I22" s="16"/>
      <c r="J22" s="16"/>
      <c r="K22" s="72" t="s">
        <v>39</v>
      </c>
      <c r="L22" s="72"/>
      <c r="M22" s="72"/>
      <c r="N22" s="72"/>
      <c r="O22" s="72"/>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1" t="s">
        <v>50</v>
      </c>
      <c r="L23" s="71"/>
      <c r="M23" s="71"/>
      <c r="N23" s="71"/>
      <c r="O23" s="71"/>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1"/>
      <c r="L24" s="71"/>
      <c r="M24" s="71"/>
      <c r="N24" s="71"/>
      <c r="O24" s="71"/>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6" t="s">
        <v>125</v>
      </c>
      <c r="F26" s="76"/>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3">
        <f>Gameplay!B7</f>
        <v>1</v>
      </c>
      <c r="D27" s="73">
        <f>'Battle System'!N7</f>
        <v>34</v>
      </c>
      <c r="E27" s="73">
        <f>Gameplay!C7</f>
        <v>0</v>
      </c>
      <c r="F27" s="73"/>
      <c r="G27" s="16"/>
      <c r="H27" s="16"/>
      <c r="I27" s="16"/>
      <c r="J27" s="16"/>
      <c r="K27" s="72" t="s">
        <v>71</v>
      </c>
      <c r="L27" s="72"/>
      <c r="M27" s="72"/>
      <c r="N27" s="72"/>
      <c r="O27" s="72"/>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3"/>
      <c r="D28" s="73"/>
      <c r="E28" s="73"/>
      <c r="F28" s="73"/>
      <c r="G28" s="16"/>
      <c r="H28" s="16"/>
      <c r="I28" s="16"/>
      <c r="J28" s="16"/>
      <c r="K28" s="75" t="str">
        <f>IF('Battle System'!N9=0,"",VLOOKUP('Battle System'!N9,'Battle System'!N19:P32,2,FALSE))</f>
        <v/>
      </c>
      <c r="L28" s="75"/>
      <c r="M28" s="75"/>
      <c r="N28" s="75"/>
      <c r="O28" s="75"/>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5"/>
      <c r="L29" s="75"/>
      <c r="M29" s="75"/>
      <c r="N29" s="75"/>
      <c r="O29" s="75"/>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 ref="E26:F26"/>
    <mergeCell ref="E27:F2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EnterBattle">
                <anchor moveWithCells="1" sizeWithCells="1">
                  <from>
                    <xdr:col>17</xdr:col>
                    <xdr:colOff>142875</xdr:colOff>
                    <xdr:row>10</xdr:row>
                    <xdr:rowOff>161925</xdr:rowOff>
                  </from>
                  <to>
                    <xdr:col>22</xdr:col>
                    <xdr:colOff>495300</xdr:colOff>
                    <xdr:row>14</xdr:row>
                    <xdr:rowOff>66675</xdr:rowOff>
                  </to>
                </anchor>
              </controlPr>
            </control>
          </mc:Choice>
        </mc:AlternateContent>
        <mc:AlternateContent xmlns:mc="http://schemas.openxmlformats.org/markup-compatibility/2006">
          <mc:Choice Requires="x14">
            <control shapeId="19458" r:id="rId4" name="Button 2">
              <controlPr defaultSize="0" print="0" autoFill="0" autoPict="0" macro="[0]!randomroom">
                <anchor moveWithCells="1" sizeWithCells="1">
                  <from>
                    <xdr:col>17</xdr:col>
                    <xdr:colOff>142875</xdr:colOff>
                    <xdr:row>15</xdr:row>
                    <xdr:rowOff>76200</xdr:rowOff>
                  </from>
                  <to>
                    <xdr:col>22</xdr:col>
                    <xdr:colOff>504825</xdr:colOff>
                    <xdr:row>19</xdr:row>
                    <xdr:rowOff>19050</xdr:rowOff>
                  </to>
                </anchor>
              </controlPr>
            </control>
          </mc:Choice>
        </mc:AlternateContent>
        <mc:AlternateContent xmlns:mc="http://schemas.openxmlformats.org/markup-compatibility/2006">
          <mc:Choice Requires="x14">
            <control shapeId="19459" r:id="rId5" name="Button 3">
              <controlPr defaultSize="0" print="0" autoFill="0" autoPict="0" macro="[0]!randomroom">
                <anchor moveWithCells="1" sizeWithCells="1">
                  <from>
                    <xdr:col>17</xdr:col>
                    <xdr:colOff>152400</xdr:colOff>
                    <xdr:row>19</xdr:row>
                    <xdr:rowOff>180975</xdr:rowOff>
                  </from>
                  <to>
                    <xdr:col>22</xdr:col>
                    <xdr:colOff>485775</xdr:colOff>
                    <xdr:row>23</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4" t="s">
        <v>21</v>
      </c>
      <c r="D3" s="74"/>
      <c r="E3" s="74"/>
      <c r="F3" s="74"/>
      <c r="G3" s="74"/>
      <c r="H3" s="74"/>
      <c r="I3" s="16"/>
      <c r="J3" s="16"/>
      <c r="K3" s="16"/>
      <c r="L3" s="16"/>
      <c r="M3" s="16"/>
      <c r="N3" s="16"/>
      <c r="O3" s="16"/>
      <c r="P3" s="16"/>
      <c r="Q3" s="16"/>
      <c r="R3" s="16"/>
      <c r="S3" s="16"/>
      <c r="T3" s="19" t="s">
        <v>21</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4"/>
      <c r="D4" s="74"/>
      <c r="E4" s="74"/>
      <c r="F4" s="74"/>
      <c r="G4" s="74"/>
      <c r="H4" s="74"/>
      <c r="I4" s="16"/>
      <c r="J4" s="16"/>
      <c r="K4" s="72" t="s">
        <v>36</v>
      </c>
      <c r="L4" s="72"/>
      <c r="M4" s="72"/>
      <c r="N4" s="72"/>
      <c r="O4" s="72"/>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4"/>
      <c r="D5" s="74"/>
      <c r="E5" s="74"/>
      <c r="F5" s="74"/>
      <c r="G5" s="74"/>
      <c r="H5" s="74"/>
      <c r="I5" s="16"/>
      <c r="J5" s="16"/>
      <c r="K5" s="71" t="s">
        <v>73</v>
      </c>
      <c r="L5" s="71"/>
      <c r="M5" s="71"/>
      <c r="N5" s="71"/>
      <c r="O5" s="71"/>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4"/>
      <c r="D6" s="74"/>
      <c r="E6" s="74"/>
      <c r="F6" s="74"/>
      <c r="G6" s="74"/>
      <c r="H6" s="74"/>
      <c r="I6" s="16"/>
      <c r="J6" s="16"/>
      <c r="K6" s="71"/>
      <c r="L6" s="71"/>
      <c r="M6" s="71"/>
      <c r="N6" s="71"/>
      <c r="O6" s="71"/>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4"/>
      <c r="D7" s="74"/>
      <c r="E7" s="74"/>
      <c r="F7" s="74"/>
      <c r="G7" s="74"/>
      <c r="H7" s="74"/>
      <c r="I7" s="16"/>
      <c r="J7" s="16"/>
      <c r="K7" s="71"/>
      <c r="L7" s="71"/>
      <c r="M7" s="71"/>
      <c r="N7" s="71"/>
      <c r="O7" s="71"/>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4"/>
      <c r="D8" s="74"/>
      <c r="E8" s="74"/>
      <c r="F8" s="74"/>
      <c r="G8" s="74"/>
      <c r="H8" s="74"/>
      <c r="I8" s="16"/>
      <c r="J8" s="16"/>
      <c r="K8" s="71"/>
      <c r="L8" s="71"/>
      <c r="M8" s="71"/>
      <c r="N8" s="71"/>
      <c r="O8" s="71"/>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4"/>
      <c r="D9" s="74"/>
      <c r="E9" s="74"/>
      <c r="F9" s="74"/>
      <c r="G9" s="74"/>
      <c r="H9" s="74"/>
      <c r="I9" s="16"/>
      <c r="J9" s="16"/>
      <c r="K9" s="71"/>
      <c r="L9" s="71"/>
      <c r="M9" s="71"/>
      <c r="N9" s="71"/>
      <c r="O9" s="71"/>
      <c r="P9" s="16"/>
      <c r="Q9" s="16"/>
      <c r="R9" s="70" t="s">
        <v>44</v>
      </c>
      <c r="S9" s="70"/>
      <c r="T9" s="70"/>
      <c r="U9" s="70"/>
      <c r="V9" s="70"/>
      <c r="W9" s="70"/>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4"/>
      <c r="D10" s="74"/>
      <c r="E10" s="74"/>
      <c r="F10" s="74"/>
      <c r="G10" s="74"/>
      <c r="H10" s="74"/>
      <c r="I10" s="16"/>
      <c r="J10" s="16"/>
      <c r="K10" s="71"/>
      <c r="L10" s="71"/>
      <c r="M10" s="71"/>
      <c r="N10" s="71"/>
      <c r="O10" s="71"/>
      <c r="P10" s="16"/>
      <c r="Q10" s="16"/>
      <c r="R10" s="70"/>
      <c r="S10" s="70"/>
      <c r="T10" s="70"/>
      <c r="U10" s="70"/>
      <c r="V10" s="70"/>
      <c r="W10" s="70"/>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4"/>
      <c r="D11" s="74"/>
      <c r="E11" s="74"/>
      <c r="F11" s="74"/>
      <c r="G11" s="74"/>
      <c r="H11" s="74"/>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4"/>
      <c r="D12" s="74"/>
      <c r="E12" s="74"/>
      <c r="F12" s="74"/>
      <c r="G12" s="74"/>
      <c r="H12" s="74"/>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4"/>
      <c r="D13" s="74"/>
      <c r="E13" s="74"/>
      <c r="F13" s="74"/>
      <c r="G13" s="74"/>
      <c r="H13" s="74"/>
      <c r="I13" s="16"/>
      <c r="J13" s="16"/>
      <c r="K13" s="72" t="s">
        <v>37</v>
      </c>
      <c r="L13" s="72"/>
      <c r="M13" s="72"/>
      <c r="N13" s="72"/>
      <c r="O13" s="72"/>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4"/>
      <c r="D14" s="74"/>
      <c r="E14" s="74"/>
      <c r="F14" s="74"/>
      <c r="G14" s="74"/>
      <c r="H14" s="74"/>
      <c r="I14" s="16"/>
      <c r="J14" s="16"/>
      <c r="K14" s="71" t="s">
        <v>72</v>
      </c>
      <c r="L14" s="71"/>
      <c r="M14" s="71"/>
      <c r="N14" s="71"/>
      <c r="O14" s="71"/>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4"/>
      <c r="D15" s="74"/>
      <c r="E15" s="74"/>
      <c r="F15" s="74"/>
      <c r="G15" s="74"/>
      <c r="H15" s="74"/>
      <c r="I15" s="16"/>
      <c r="J15" s="16"/>
      <c r="K15" s="71"/>
      <c r="L15" s="71"/>
      <c r="M15" s="71"/>
      <c r="N15" s="71"/>
      <c r="O15" s="71"/>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4"/>
      <c r="D16" s="74"/>
      <c r="E16" s="74"/>
      <c r="F16" s="74"/>
      <c r="G16" s="74"/>
      <c r="H16" s="74"/>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4"/>
      <c r="D17" s="74"/>
      <c r="E17" s="74"/>
      <c r="F17" s="74"/>
      <c r="G17" s="74"/>
      <c r="H17" s="74"/>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4"/>
      <c r="D18" s="74"/>
      <c r="E18" s="74"/>
      <c r="F18" s="74"/>
      <c r="G18" s="74"/>
      <c r="H18" s="74"/>
      <c r="I18" s="16"/>
      <c r="J18" s="16"/>
      <c r="K18" s="72" t="s">
        <v>38</v>
      </c>
      <c r="L18" s="72"/>
      <c r="M18" s="72"/>
      <c r="N18" s="72"/>
      <c r="O18" s="72"/>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4"/>
      <c r="D19" s="74"/>
      <c r="E19" s="74"/>
      <c r="F19" s="74"/>
      <c r="G19" s="74"/>
      <c r="H19" s="74"/>
      <c r="I19" s="16"/>
      <c r="J19" s="16"/>
      <c r="K19" s="71" t="s">
        <v>92</v>
      </c>
      <c r="L19" s="71"/>
      <c r="M19" s="71"/>
      <c r="N19" s="71"/>
      <c r="O19" s="71"/>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4"/>
      <c r="D20" s="74"/>
      <c r="E20" s="74"/>
      <c r="F20" s="74"/>
      <c r="G20" s="74"/>
      <c r="H20" s="74"/>
      <c r="I20" s="16"/>
      <c r="J20" s="16"/>
      <c r="K20" s="71"/>
      <c r="L20" s="71"/>
      <c r="M20" s="71"/>
      <c r="N20" s="71"/>
      <c r="O20" s="71"/>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4"/>
      <c r="D21" s="74"/>
      <c r="E21" s="74"/>
      <c r="F21" s="74"/>
      <c r="G21" s="74"/>
      <c r="H21" s="74"/>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4"/>
      <c r="D22" s="74"/>
      <c r="E22" s="74"/>
      <c r="F22" s="74"/>
      <c r="G22" s="74"/>
      <c r="H22" s="74"/>
      <c r="I22" s="16"/>
      <c r="J22" s="16"/>
      <c r="K22" s="72" t="s">
        <v>39</v>
      </c>
      <c r="L22" s="72"/>
      <c r="M22" s="72"/>
      <c r="N22" s="72"/>
      <c r="O22" s="72"/>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1" t="s">
        <v>93</v>
      </c>
      <c r="L23" s="71"/>
      <c r="M23" s="71"/>
      <c r="N23" s="71"/>
      <c r="O23" s="71"/>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1"/>
      <c r="L24" s="71"/>
      <c r="M24" s="71"/>
      <c r="N24" s="71"/>
      <c r="O24" s="71"/>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6" t="s">
        <v>125</v>
      </c>
      <c r="F26" s="76"/>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3">
        <f>Gameplay!B7</f>
        <v>1</v>
      </c>
      <c r="D27" s="73">
        <f>'Battle System'!N7</f>
        <v>34</v>
      </c>
      <c r="E27" s="73">
        <f>Gameplay!C7</f>
        <v>0</v>
      </c>
      <c r="F27" s="73"/>
      <c r="G27" s="16"/>
      <c r="H27" s="16"/>
      <c r="I27" s="16"/>
      <c r="J27" s="16"/>
      <c r="K27" s="72" t="s">
        <v>71</v>
      </c>
      <c r="L27" s="72"/>
      <c r="M27" s="72"/>
      <c r="N27" s="72"/>
      <c r="O27" s="72"/>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3"/>
      <c r="D28" s="73"/>
      <c r="E28" s="73"/>
      <c r="F28" s="73"/>
      <c r="G28" s="16"/>
      <c r="H28" s="16"/>
      <c r="I28" s="16"/>
      <c r="J28" s="16"/>
      <c r="K28" s="75" t="str">
        <f>IF('Battle System'!N9=0,"",VLOOKUP('Battle System'!N9,'Battle System'!N19:P32,2,FALSE))</f>
        <v/>
      </c>
      <c r="L28" s="75"/>
      <c r="M28" s="75"/>
      <c r="N28" s="75"/>
      <c r="O28" s="75"/>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5"/>
      <c r="L29" s="75"/>
      <c r="M29" s="75"/>
      <c r="N29" s="75"/>
      <c r="O29" s="75"/>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 ref="E26:F26"/>
    <mergeCell ref="E27:F2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EnterBattle">
                <anchor moveWithCells="1" sizeWithCells="1">
                  <from>
                    <xdr:col>17</xdr:col>
                    <xdr:colOff>133350</xdr:colOff>
                    <xdr:row>10</xdr:row>
                    <xdr:rowOff>171450</xdr:rowOff>
                  </from>
                  <to>
                    <xdr:col>22</xdr:col>
                    <xdr:colOff>485775</xdr:colOff>
                    <xdr:row>14</xdr:row>
                    <xdr:rowOff>76200</xdr:rowOff>
                  </to>
                </anchor>
              </controlPr>
            </control>
          </mc:Choice>
        </mc:AlternateContent>
        <mc:AlternateContent xmlns:mc="http://schemas.openxmlformats.org/markup-compatibility/2006">
          <mc:Choice Requires="x14">
            <control shapeId="17410" r:id="rId4" name="Button 2">
              <controlPr defaultSize="0" print="0" autoFill="0" autoPict="0" macro="[0]!randomroom">
                <anchor moveWithCells="1" sizeWithCells="1">
                  <from>
                    <xdr:col>17</xdr:col>
                    <xdr:colOff>123825</xdr:colOff>
                    <xdr:row>15</xdr:row>
                    <xdr:rowOff>0</xdr:rowOff>
                  </from>
                  <to>
                    <xdr:col>22</xdr:col>
                    <xdr:colOff>523875</xdr:colOff>
                    <xdr:row>18</xdr:row>
                    <xdr:rowOff>38100</xdr:rowOff>
                  </to>
                </anchor>
              </controlPr>
            </control>
          </mc:Choice>
        </mc:AlternateContent>
        <mc:AlternateContent xmlns:mc="http://schemas.openxmlformats.org/markup-compatibility/2006">
          <mc:Choice Requires="x14">
            <control shapeId="17411" r:id="rId5" name="Button 3">
              <controlPr defaultSize="0" print="0" autoFill="0" autoPict="0" macro="[0]!randomroom">
                <anchor moveWithCells="1" sizeWithCells="1">
                  <from>
                    <xdr:col>17</xdr:col>
                    <xdr:colOff>133350</xdr:colOff>
                    <xdr:row>18</xdr:row>
                    <xdr:rowOff>180975</xdr:rowOff>
                  </from>
                  <to>
                    <xdr:col>22</xdr:col>
                    <xdr:colOff>533400</xdr:colOff>
                    <xdr:row>22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Y72"/>
  <sheetViews>
    <sheetView workbookViewId="0">
      <selection activeCell="C27" sqref="C27:F28"/>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ht="15" customHeight="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ht="15" customHeight="1" x14ac:dyDescent="0.25">
      <c r="A3" s="16"/>
      <c r="B3" s="16"/>
      <c r="C3" s="74" t="s">
        <v>56</v>
      </c>
      <c r="D3" s="74"/>
      <c r="E3" s="74"/>
      <c r="F3" s="74"/>
      <c r="G3" s="74"/>
      <c r="H3" s="74"/>
      <c r="I3" s="16"/>
      <c r="J3" s="16"/>
      <c r="K3" s="16"/>
      <c r="L3" s="16"/>
      <c r="M3" s="16"/>
      <c r="N3" s="16"/>
      <c r="O3" s="16"/>
      <c r="P3" s="16"/>
      <c r="Q3" s="16"/>
      <c r="R3" s="16"/>
      <c r="S3" s="16"/>
      <c r="T3" s="19" t="s">
        <v>22</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4"/>
      <c r="D4" s="74"/>
      <c r="E4" s="74"/>
      <c r="F4" s="74"/>
      <c r="G4" s="74"/>
      <c r="H4" s="74"/>
      <c r="I4" s="16"/>
      <c r="J4" s="16"/>
      <c r="K4" s="72" t="s">
        <v>36</v>
      </c>
      <c r="L4" s="72"/>
      <c r="M4" s="72"/>
      <c r="N4" s="72"/>
      <c r="O4" s="72"/>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4"/>
      <c r="D5" s="74"/>
      <c r="E5" s="74"/>
      <c r="F5" s="74"/>
      <c r="G5" s="74"/>
      <c r="H5" s="74"/>
      <c r="I5" s="16"/>
      <c r="J5" s="16"/>
      <c r="K5" s="71" t="s">
        <v>94</v>
      </c>
      <c r="L5" s="71"/>
      <c r="M5" s="71"/>
      <c r="N5" s="71"/>
      <c r="O5" s="71"/>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4"/>
      <c r="D6" s="74"/>
      <c r="E6" s="74"/>
      <c r="F6" s="74"/>
      <c r="G6" s="74"/>
      <c r="H6" s="74"/>
      <c r="I6" s="16"/>
      <c r="J6" s="16"/>
      <c r="K6" s="71"/>
      <c r="L6" s="71"/>
      <c r="M6" s="71"/>
      <c r="N6" s="71"/>
      <c r="O6" s="71"/>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4"/>
      <c r="D7" s="74"/>
      <c r="E7" s="74"/>
      <c r="F7" s="74"/>
      <c r="G7" s="74"/>
      <c r="H7" s="74"/>
      <c r="I7" s="16"/>
      <c r="J7" s="16"/>
      <c r="K7" s="71"/>
      <c r="L7" s="71"/>
      <c r="M7" s="71"/>
      <c r="N7" s="71"/>
      <c r="O7" s="71"/>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4"/>
      <c r="D8" s="74"/>
      <c r="E8" s="74"/>
      <c r="F8" s="74"/>
      <c r="G8" s="74"/>
      <c r="H8" s="74"/>
      <c r="I8" s="16"/>
      <c r="J8" s="16"/>
      <c r="K8" s="71"/>
      <c r="L8" s="71"/>
      <c r="M8" s="71"/>
      <c r="N8" s="71"/>
      <c r="O8" s="71"/>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4"/>
      <c r="D9" s="74"/>
      <c r="E9" s="74"/>
      <c r="F9" s="74"/>
      <c r="G9" s="74"/>
      <c r="H9" s="74"/>
      <c r="I9" s="16"/>
      <c r="J9" s="16"/>
      <c r="K9" s="71"/>
      <c r="L9" s="71"/>
      <c r="M9" s="71"/>
      <c r="N9" s="71"/>
      <c r="O9" s="71"/>
      <c r="P9" s="16"/>
      <c r="Q9" s="16"/>
      <c r="R9" s="70" t="s">
        <v>44</v>
      </c>
      <c r="S9" s="70"/>
      <c r="T9" s="70"/>
      <c r="U9" s="70"/>
      <c r="V9" s="70"/>
      <c r="W9" s="70"/>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4"/>
      <c r="D10" s="74"/>
      <c r="E10" s="74"/>
      <c r="F10" s="74"/>
      <c r="G10" s="74"/>
      <c r="H10" s="74"/>
      <c r="I10" s="16"/>
      <c r="J10" s="16"/>
      <c r="K10" s="71"/>
      <c r="L10" s="71"/>
      <c r="M10" s="71"/>
      <c r="N10" s="71"/>
      <c r="O10" s="71"/>
      <c r="P10" s="16"/>
      <c r="Q10" s="16"/>
      <c r="R10" s="70"/>
      <c r="S10" s="70"/>
      <c r="T10" s="70"/>
      <c r="U10" s="70"/>
      <c r="V10" s="70"/>
      <c r="W10" s="70"/>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4"/>
      <c r="D11" s="74"/>
      <c r="E11" s="74"/>
      <c r="F11" s="74"/>
      <c r="G11" s="74"/>
      <c r="H11" s="74"/>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4"/>
      <c r="D12" s="74"/>
      <c r="E12" s="74"/>
      <c r="F12" s="74"/>
      <c r="G12" s="74"/>
      <c r="H12" s="74"/>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4"/>
      <c r="D13" s="74"/>
      <c r="E13" s="74"/>
      <c r="F13" s="74"/>
      <c r="G13" s="74"/>
      <c r="H13" s="74"/>
      <c r="I13" s="16"/>
      <c r="J13" s="16"/>
      <c r="K13" s="72" t="s">
        <v>37</v>
      </c>
      <c r="L13" s="72"/>
      <c r="M13" s="72"/>
      <c r="N13" s="72"/>
      <c r="O13" s="72"/>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4"/>
      <c r="D14" s="74"/>
      <c r="E14" s="74"/>
      <c r="F14" s="74"/>
      <c r="G14" s="74"/>
      <c r="H14" s="74"/>
      <c r="I14" s="16"/>
      <c r="J14" s="16"/>
      <c r="K14" s="71" t="s">
        <v>95</v>
      </c>
      <c r="L14" s="71"/>
      <c r="M14" s="71"/>
      <c r="N14" s="71"/>
      <c r="O14" s="71"/>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4"/>
      <c r="D15" s="74"/>
      <c r="E15" s="74"/>
      <c r="F15" s="74"/>
      <c r="G15" s="74"/>
      <c r="H15" s="74"/>
      <c r="I15" s="16"/>
      <c r="J15" s="16"/>
      <c r="K15" s="71"/>
      <c r="L15" s="71"/>
      <c r="M15" s="71"/>
      <c r="N15" s="71"/>
      <c r="O15" s="71"/>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4"/>
      <c r="D16" s="74"/>
      <c r="E16" s="74"/>
      <c r="F16" s="74"/>
      <c r="G16" s="74"/>
      <c r="H16" s="74"/>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4"/>
      <c r="D17" s="74"/>
      <c r="E17" s="74"/>
      <c r="F17" s="74"/>
      <c r="G17" s="74"/>
      <c r="H17" s="74"/>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4"/>
      <c r="D18" s="74"/>
      <c r="E18" s="74"/>
      <c r="F18" s="74"/>
      <c r="G18" s="74"/>
      <c r="H18" s="74"/>
      <c r="I18" s="16"/>
      <c r="J18" s="16"/>
      <c r="K18" s="72" t="s">
        <v>38</v>
      </c>
      <c r="L18" s="72"/>
      <c r="M18" s="72"/>
      <c r="N18" s="72"/>
      <c r="O18" s="72"/>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4"/>
      <c r="D19" s="74"/>
      <c r="E19" s="74"/>
      <c r="F19" s="74"/>
      <c r="G19" s="74"/>
      <c r="H19" s="74"/>
      <c r="I19" s="16"/>
      <c r="J19" s="16"/>
      <c r="K19" s="71" t="s">
        <v>92</v>
      </c>
      <c r="L19" s="71"/>
      <c r="M19" s="71"/>
      <c r="N19" s="71"/>
      <c r="O19" s="71"/>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4"/>
      <c r="D20" s="74"/>
      <c r="E20" s="74"/>
      <c r="F20" s="74"/>
      <c r="G20" s="74"/>
      <c r="H20" s="74"/>
      <c r="I20" s="16"/>
      <c r="J20" s="16"/>
      <c r="K20" s="71"/>
      <c r="L20" s="71"/>
      <c r="M20" s="71"/>
      <c r="N20" s="71"/>
      <c r="O20" s="71"/>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4"/>
      <c r="D21" s="74"/>
      <c r="E21" s="74"/>
      <c r="F21" s="74"/>
      <c r="G21" s="74"/>
      <c r="H21" s="74"/>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4"/>
      <c r="D22" s="74"/>
      <c r="E22" s="74"/>
      <c r="F22" s="74"/>
      <c r="G22" s="74"/>
      <c r="H22" s="74"/>
      <c r="I22" s="16"/>
      <c r="J22" s="16"/>
      <c r="K22" s="72" t="s">
        <v>39</v>
      </c>
      <c r="L22" s="72"/>
      <c r="M22" s="72"/>
      <c r="N22" s="72"/>
      <c r="O22" s="72"/>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1" t="s">
        <v>93</v>
      </c>
      <c r="L23" s="71"/>
      <c r="M23" s="71"/>
      <c r="N23" s="71"/>
      <c r="O23" s="71"/>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1"/>
      <c r="L24" s="71"/>
      <c r="M24" s="71"/>
      <c r="N24" s="71"/>
      <c r="O24" s="71"/>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6" t="s">
        <v>125</v>
      </c>
      <c r="F26" s="76"/>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3">
        <f>Gameplay!B7</f>
        <v>1</v>
      </c>
      <c r="D27" s="73">
        <f>'Battle System'!N7</f>
        <v>34</v>
      </c>
      <c r="E27" s="73">
        <f>Gameplay!C7</f>
        <v>0</v>
      </c>
      <c r="F27" s="73"/>
      <c r="G27" s="16"/>
      <c r="H27" s="16"/>
      <c r="I27" s="16"/>
      <c r="J27" s="16"/>
      <c r="K27" s="72" t="s">
        <v>71</v>
      </c>
      <c r="L27" s="72"/>
      <c r="M27" s="72"/>
      <c r="N27" s="72"/>
      <c r="O27" s="72"/>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3"/>
      <c r="D28" s="73"/>
      <c r="E28" s="73"/>
      <c r="F28" s="73"/>
      <c r="G28" s="16"/>
      <c r="H28" s="16"/>
      <c r="I28" s="16"/>
      <c r="J28" s="16"/>
      <c r="K28" s="75" t="str">
        <f>IF('Battle System'!N9=0,"",VLOOKUP('Battle System'!N9,'Battle System'!N19:P32,2,FALSE))</f>
        <v/>
      </c>
      <c r="L28" s="75"/>
      <c r="M28" s="75"/>
      <c r="N28" s="75"/>
      <c r="O28" s="75"/>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5"/>
      <c r="L29" s="75"/>
      <c r="M29" s="75"/>
      <c r="N29" s="75"/>
      <c r="O29" s="75"/>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R9:W10"/>
    <mergeCell ref="K13:O13"/>
    <mergeCell ref="K14:O15"/>
    <mergeCell ref="K18:O18"/>
    <mergeCell ref="K19:O20"/>
    <mergeCell ref="C27:C28"/>
    <mergeCell ref="D27:D28"/>
    <mergeCell ref="C3:H22"/>
    <mergeCell ref="K4:O4"/>
    <mergeCell ref="K5:O10"/>
    <mergeCell ref="K22:O22"/>
    <mergeCell ref="K27:O27"/>
    <mergeCell ref="K28:O29"/>
    <mergeCell ref="E26:F26"/>
    <mergeCell ref="E27:F28"/>
    <mergeCell ref="K23:O2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nterBattle">
                <anchor moveWithCells="1" sizeWithCells="1">
                  <from>
                    <xdr:col>17</xdr:col>
                    <xdr:colOff>123825</xdr:colOff>
                    <xdr:row>10</xdr:row>
                    <xdr:rowOff>123825</xdr:rowOff>
                  </from>
                  <to>
                    <xdr:col>22</xdr:col>
                    <xdr:colOff>476250</xdr:colOff>
                    <xdr:row>14</xdr:row>
                    <xdr:rowOff>28575</xdr:rowOff>
                  </to>
                </anchor>
              </controlPr>
            </control>
          </mc:Choice>
        </mc:AlternateContent>
        <mc:AlternateContent xmlns:mc="http://schemas.openxmlformats.org/markup-compatibility/2006">
          <mc:Choice Requires="x14">
            <control shapeId="20482" r:id="rId5" name="Button 2">
              <controlPr defaultSize="0" print="0" autoFill="0" autoPict="0" macro="[0]!randomroom">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0483" r:id="rId6" name="Button 3">
              <controlPr defaultSize="0" print="0" autoFill="0" autoPict="0" macro="[0]!randomroom">
                <anchor moveWithCells="1" sizeWithCells="1">
                  <from>
                    <xdr:col>17</xdr:col>
                    <xdr:colOff>123825</xdr:colOff>
                    <xdr:row>19</xdr:row>
                    <xdr:rowOff>38100</xdr:rowOff>
                  </from>
                  <to>
                    <xdr:col>22</xdr:col>
                    <xdr:colOff>523875</xdr:colOff>
                    <xdr:row>22</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Y72"/>
  <sheetViews>
    <sheetView workbookViewId="0">
      <selection activeCell="T3" sqref="T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4" t="s">
        <v>10</v>
      </c>
      <c r="D3" s="74"/>
      <c r="E3" s="74"/>
      <c r="F3" s="74"/>
      <c r="G3" s="74"/>
      <c r="H3" s="74"/>
      <c r="I3" s="16"/>
      <c r="J3" s="16"/>
      <c r="K3" s="16"/>
      <c r="L3" s="16"/>
      <c r="M3" s="16"/>
      <c r="N3" s="16"/>
      <c r="O3" s="16"/>
      <c r="P3" s="16"/>
      <c r="Q3" s="16"/>
      <c r="R3" s="16"/>
      <c r="S3" s="16"/>
      <c r="T3" s="19" t="s">
        <v>10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4"/>
      <c r="D4" s="74"/>
      <c r="E4" s="74"/>
      <c r="F4" s="74"/>
      <c r="G4" s="74"/>
      <c r="H4" s="74"/>
      <c r="I4" s="16"/>
      <c r="J4" s="16"/>
      <c r="K4" s="72" t="s">
        <v>36</v>
      </c>
      <c r="L4" s="72"/>
      <c r="M4" s="72"/>
      <c r="N4" s="72"/>
      <c r="O4" s="72"/>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4"/>
      <c r="D5" s="74"/>
      <c r="E5" s="74"/>
      <c r="F5" s="74"/>
      <c r="G5" s="74"/>
      <c r="H5" s="74"/>
      <c r="I5" s="16"/>
      <c r="J5" s="16"/>
      <c r="K5" s="71" t="s">
        <v>83</v>
      </c>
      <c r="L5" s="71"/>
      <c r="M5" s="71"/>
      <c r="N5" s="71"/>
      <c r="O5" s="71"/>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4"/>
      <c r="D6" s="74"/>
      <c r="E6" s="74"/>
      <c r="F6" s="74"/>
      <c r="G6" s="74"/>
      <c r="H6" s="74"/>
      <c r="I6" s="16"/>
      <c r="J6" s="16"/>
      <c r="K6" s="71"/>
      <c r="L6" s="71"/>
      <c r="M6" s="71"/>
      <c r="N6" s="71"/>
      <c r="O6" s="71"/>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4"/>
      <c r="D7" s="74"/>
      <c r="E7" s="74"/>
      <c r="F7" s="74"/>
      <c r="G7" s="74"/>
      <c r="H7" s="74"/>
      <c r="I7" s="16"/>
      <c r="J7" s="16"/>
      <c r="K7" s="71"/>
      <c r="L7" s="71"/>
      <c r="M7" s="71"/>
      <c r="N7" s="71"/>
      <c r="O7" s="71"/>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4"/>
      <c r="D8" s="74"/>
      <c r="E8" s="74"/>
      <c r="F8" s="74"/>
      <c r="G8" s="74"/>
      <c r="H8" s="74"/>
      <c r="I8" s="16"/>
      <c r="J8" s="16"/>
      <c r="K8" s="71"/>
      <c r="L8" s="71"/>
      <c r="M8" s="71"/>
      <c r="N8" s="71"/>
      <c r="O8" s="71"/>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4"/>
      <c r="D9" s="74"/>
      <c r="E9" s="74"/>
      <c r="F9" s="74"/>
      <c r="G9" s="74"/>
      <c r="H9" s="74"/>
      <c r="I9" s="16"/>
      <c r="J9" s="16"/>
      <c r="K9" s="71"/>
      <c r="L9" s="71"/>
      <c r="M9" s="71"/>
      <c r="N9" s="71"/>
      <c r="O9" s="71"/>
      <c r="P9" s="16"/>
      <c r="Q9" s="16"/>
      <c r="R9" s="70" t="s">
        <v>44</v>
      </c>
      <c r="S9" s="70"/>
      <c r="T9" s="70"/>
      <c r="U9" s="70"/>
      <c r="V9" s="70"/>
      <c r="W9" s="70"/>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4"/>
      <c r="D10" s="74"/>
      <c r="E10" s="74"/>
      <c r="F10" s="74"/>
      <c r="G10" s="74"/>
      <c r="H10" s="74"/>
      <c r="I10" s="16"/>
      <c r="J10" s="16"/>
      <c r="K10" s="71"/>
      <c r="L10" s="71"/>
      <c r="M10" s="71"/>
      <c r="N10" s="71"/>
      <c r="O10" s="71"/>
      <c r="P10" s="16"/>
      <c r="Q10" s="16"/>
      <c r="R10" s="70"/>
      <c r="S10" s="70"/>
      <c r="T10" s="70"/>
      <c r="U10" s="70"/>
      <c r="V10" s="70"/>
      <c r="W10" s="70"/>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4"/>
      <c r="D11" s="74"/>
      <c r="E11" s="74"/>
      <c r="F11" s="74"/>
      <c r="G11" s="74"/>
      <c r="H11" s="74"/>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4"/>
      <c r="D12" s="74"/>
      <c r="E12" s="74"/>
      <c r="F12" s="74"/>
      <c r="G12" s="74"/>
      <c r="H12" s="74"/>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4"/>
      <c r="D13" s="74"/>
      <c r="E13" s="74"/>
      <c r="F13" s="74"/>
      <c r="G13" s="74"/>
      <c r="H13" s="74"/>
      <c r="I13" s="16"/>
      <c r="J13" s="16"/>
      <c r="K13" s="72" t="s">
        <v>37</v>
      </c>
      <c r="L13" s="72"/>
      <c r="M13" s="72"/>
      <c r="N13" s="72"/>
      <c r="O13" s="72"/>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4"/>
      <c r="D14" s="74"/>
      <c r="E14" s="74"/>
      <c r="F14" s="74"/>
      <c r="G14" s="74"/>
      <c r="H14" s="74"/>
      <c r="I14" s="16"/>
      <c r="J14" s="16"/>
      <c r="K14" s="71" t="s">
        <v>55</v>
      </c>
      <c r="L14" s="71"/>
      <c r="M14" s="71"/>
      <c r="N14" s="71"/>
      <c r="O14" s="71"/>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4"/>
      <c r="D15" s="74"/>
      <c r="E15" s="74"/>
      <c r="F15" s="74"/>
      <c r="G15" s="74"/>
      <c r="H15" s="74"/>
      <c r="I15" s="16"/>
      <c r="J15" s="16"/>
      <c r="K15" s="71"/>
      <c r="L15" s="71"/>
      <c r="M15" s="71"/>
      <c r="N15" s="71"/>
      <c r="O15" s="71"/>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4"/>
      <c r="D16" s="74"/>
      <c r="E16" s="74"/>
      <c r="F16" s="74"/>
      <c r="G16" s="74"/>
      <c r="H16" s="74"/>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4"/>
      <c r="D17" s="74"/>
      <c r="E17" s="74"/>
      <c r="F17" s="74"/>
      <c r="G17" s="74"/>
      <c r="H17" s="74"/>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4"/>
      <c r="D18" s="74"/>
      <c r="E18" s="74"/>
      <c r="F18" s="74"/>
      <c r="G18" s="74"/>
      <c r="H18" s="74"/>
      <c r="I18" s="16"/>
      <c r="J18" s="16"/>
      <c r="K18" s="72" t="s">
        <v>38</v>
      </c>
      <c r="L18" s="72"/>
      <c r="M18" s="72"/>
      <c r="N18" s="72"/>
      <c r="O18" s="72"/>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4"/>
      <c r="D19" s="74"/>
      <c r="E19" s="74"/>
      <c r="F19" s="74"/>
      <c r="G19" s="74"/>
      <c r="H19" s="74"/>
      <c r="I19" s="16"/>
      <c r="J19" s="16"/>
      <c r="K19" s="71" t="s">
        <v>49</v>
      </c>
      <c r="L19" s="71"/>
      <c r="M19" s="71"/>
      <c r="N19" s="71"/>
      <c r="O19" s="71"/>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4"/>
      <c r="D20" s="74"/>
      <c r="E20" s="74"/>
      <c r="F20" s="74"/>
      <c r="G20" s="74"/>
      <c r="H20" s="74"/>
      <c r="I20" s="16"/>
      <c r="J20" s="16"/>
      <c r="K20" s="71"/>
      <c r="L20" s="71"/>
      <c r="M20" s="71"/>
      <c r="N20" s="71"/>
      <c r="O20" s="71"/>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4"/>
      <c r="D21" s="74"/>
      <c r="E21" s="74"/>
      <c r="F21" s="74"/>
      <c r="G21" s="74"/>
      <c r="H21" s="74"/>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4"/>
      <c r="D22" s="74"/>
      <c r="E22" s="74"/>
      <c r="F22" s="74"/>
      <c r="G22" s="74"/>
      <c r="H22" s="74"/>
      <c r="I22" s="16"/>
      <c r="J22" s="16"/>
      <c r="K22" s="72" t="s">
        <v>39</v>
      </c>
      <c r="L22" s="72"/>
      <c r="M22" s="72"/>
      <c r="N22" s="72"/>
      <c r="O22" s="72"/>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1" t="s">
        <v>50</v>
      </c>
      <c r="L23" s="71"/>
      <c r="M23" s="71"/>
      <c r="N23" s="71"/>
      <c r="O23" s="71"/>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1"/>
      <c r="L24" s="71"/>
      <c r="M24" s="71"/>
      <c r="N24" s="71"/>
      <c r="O24" s="71"/>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6" t="s">
        <v>125</v>
      </c>
      <c r="F26" s="76"/>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3">
        <f>Gameplay!B7</f>
        <v>1</v>
      </c>
      <c r="D27" s="73">
        <f>'Battle System'!N7</f>
        <v>34</v>
      </c>
      <c r="E27" s="73">
        <f>Gameplay!C7</f>
        <v>0</v>
      </c>
      <c r="F27" s="73"/>
      <c r="G27" s="16"/>
      <c r="H27" s="16"/>
      <c r="I27" s="16"/>
      <c r="J27" s="16"/>
      <c r="K27" s="72" t="s">
        <v>71</v>
      </c>
      <c r="L27" s="72"/>
      <c r="M27" s="72"/>
      <c r="N27" s="72"/>
      <c r="O27" s="72"/>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3"/>
      <c r="D28" s="73"/>
      <c r="E28" s="73"/>
      <c r="F28" s="73"/>
      <c r="G28" s="16"/>
      <c r="H28" s="16"/>
      <c r="I28" s="16"/>
      <c r="J28" s="16"/>
      <c r="K28" s="75" t="str">
        <f>IF('Battle System'!N9=0,"",VLOOKUP('Battle System'!N9,'Battle System'!N19:P32,2,FALSE))</f>
        <v/>
      </c>
      <c r="L28" s="75"/>
      <c r="M28" s="75"/>
      <c r="N28" s="75"/>
      <c r="O28" s="75"/>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5"/>
      <c r="L29" s="75"/>
      <c r="M29" s="75"/>
      <c r="N29" s="75"/>
      <c r="O29" s="75"/>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 ref="E26:F26"/>
    <mergeCell ref="E27:F2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EnterBattle">
                <anchor moveWithCells="1" sizeWithCells="1">
                  <from>
                    <xdr:col>17</xdr:col>
                    <xdr:colOff>142875</xdr:colOff>
                    <xdr:row>10</xdr:row>
                    <xdr:rowOff>76200</xdr:rowOff>
                  </from>
                  <to>
                    <xdr:col>22</xdr:col>
                    <xdr:colOff>495300</xdr:colOff>
                    <xdr:row>13</xdr:row>
                    <xdr:rowOff>171450</xdr:rowOff>
                  </to>
                </anchor>
              </controlPr>
            </control>
          </mc:Choice>
        </mc:AlternateContent>
        <mc:AlternateContent xmlns:mc="http://schemas.openxmlformats.org/markup-compatibility/2006">
          <mc:Choice Requires="x14">
            <control shapeId="21506" r:id="rId4" name="Button 2">
              <controlPr defaultSize="0" print="0" autoFill="0" autoPict="0" macro="[0]!randomroom">
                <anchor moveWithCells="1" sizeWithCells="1">
                  <from>
                    <xdr:col>17</xdr:col>
                    <xdr:colOff>123825</xdr:colOff>
                    <xdr:row>14</xdr:row>
                    <xdr:rowOff>161925</xdr:rowOff>
                  </from>
                  <to>
                    <xdr:col>22</xdr:col>
                    <xdr:colOff>523875</xdr:colOff>
                    <xdr:row>18</xdr:row>
                    <xdr:rowOff>9525</xdr:rowOff>
                  </to>
                </anchor>
              </controlPr>
            </control>
          </mc:Choice>
        </mc:AlternateContent>
        <mc:AlternateContent xmlns:mc="http://schemas.openxmlformats.org/markup-compatibility/2006">
          <mc:Choice Requires="x14">
            <control shapeId="21507" r:id="rId5" name="Button 3">
              <controlPr defaultSize="0" print="0" autoFill="0" autoPict="0" macro="[0]!randomroom">
                <anchor moveWithCells="1" sizeWithCells="1">
                  <from>
                    <xdr:col>17</xdr:col>
                    <xdr:colOff>142875</xdr:colOff>
                    <xdr:row>18</xdr:row>
                    <xdr:rowOff>161925</xdr:rowOff>
                  </from>
                  <to>
                    <xdr:col>22</xdr:col>
                    <xdr:colOff>542925</xdr:colOff>
                    <xdr:row>22</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AY72"/>
  <sheetViews>
    <sheetView workbookViewId="0">
      <selection activeCell="C27" sqref="C27:F28"/>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4" t="s">
        <v>87</v>
      </c>
      <c r="D3" s="74"/>
      <c r="E3" s="74"/>
      <c r="F3" s="74"/>
      <c r="G3" s="74"/>
      <c r="H3" s="74"/>
      <c r="I3" s="16"/>
      <c r="J3" s="16"/>
      <c r="K3" s="16"/>
      <c r="L3" s="16"/>
      <c r="M3" s="16"/>
      <c r="N3" s="16"/>
      <c r="O3" s="16"/>
      <c r="P3" s="16"/>
      <c r="Q3" s="16"/>
      <c r="R3" s="16"/>
      <c r="S3" s="16"/>
      <c r="T3" s="19" t="s">
        <v>19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4"/>
      <c r="D4" s="74"/>
      <c r="E4" s="74"/>
      <c r="F4" s="74"/>
      <c r="G4" s="74"/>
      <c r="H4" s="74"/>
      <c r="I4" s="16"/>
      <c r="J4" s="16"/>
      <c r="K4" s="72" t="s">
        <v>36</v>
      </c>
      <c r="L4" s="72"/>
      <c r="M4" s="72"/>
      <c r="N4" s="72"/>
      <c r="O4" s="72"/>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4"/>
      <c r="D5" s="74"/>
      <c r="E5" s="74"/>
      <c r="F5" s="74"/>
      <c r="G5" s="74"/>
      <c r="H5" s="74"/>
      <c r="I5" s="16"/>
      <c r="J5" s="16"/>
      <c r="K5" s="77" t="s">
        <v>84</v>
      </c>
      <c r="L5" s="77"/>
      <c r="M5" s="77"/>
      <c r="N5" s="77"/>
      <c r="O5" s="77"/>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4"/>
      <c r="D6" s="74"/>
      <c r="E6" s="74"/>
      <c r="F6" s="74"/>
      <c r="G6" s="74"/>
      <c r="H6" s="74"/>
      <c r="I6" s="16"/>
      <c r="J6" s="16"/>
      <c r="K6" s="77"/>
      <c r="L6" s="77"/>
      <c r="M6" s="77"/>
      <c r="N6" s="77"/>
      <c r="O6" s="77"/>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4"/>
      <c r="D7" s="74"/>
      <c r="E7" s="74"/>
      <c r="F7" s="74"/>
      <c r="G7" s="74"/>
      <c r="H7" s="74"/>
      <c r="I7" s="16"/>
      <c r="J7" s="16"/>
      <c r="K7" s="77"/>
      <c r="L7" s="77"/>
      <c r="M7" s="77"/>
      <c r="N7" s="77"/>
      <c r="O7" s="77"/>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4"/>
      <c r="D8" s="74"/>
      <c r="E8" s="74"/>
      <c r="F8" s="74"/>
      <c r="G8" s="74"/>
      <c r="H8" s="74"/>
      <c r="I8" s="16"/>
      <c r="J8" s="16"/>
      <c r="K8" s="77"/>
      <c r="L8" s="77"/>
      <c r="M8" s="77"/>
      <c r="N8" s="77"/>
      <c r="O8" s="77"/>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4"/>
      <c r="D9" s="74"/>
      <c r="E9" s="74"/>
      <c r="F9" s="74"/>
      <c r="G9" s="74"/>
      <c r="H9" s="74"/>
      <c r="I9" s="16"/>
      <c r="J9" s="16"/>
      <c r="K9" s="77"/>
      <c r="L9" s="77"/>
      <c r="M9" s="77"/>
      <c r="N9" s="77"/>
      <c r="O9" s="77"/>
      <c r="P9" s="16"/>
      <c r="Q9" s="16"/>
      <c r="R9" s="70" t="s">
        <v>44</v>
      </c>
      <c r="S9" s="70"/>
      <c r="T9" s="70"/>
      <c r="U9" s="70"/>
      <c r="V9" s="70"/>
      <c r="W9" s="70"/>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4"/>
      <c r="D10" s="74"/>
      <c r="E10" s="74"/>
      <c r="F10" s="74"/>
      <c r="G10" s="74"/>
      <c r="H10" s="74"/>
      <c r="I10" s="16"/>
      <c r="J10" s="16"/>
      <c r="K10" s="77"/>
      <c r="L10" s="77"/>
      <c r="M10" s="77"/>
      <c r="N10" s="77"/>
      <c r="O10" s="77"/>
      <c r="P10" s="16"/>
      <c r="Q10" s="16"/>
      <c r="R10" s="70"/>
      <c r="S10" s="70"/>
      <c r="T10" s="70"/>
      <c r="U10" s="70"/>
      <c r="V10" s="70"/>
      <c r="W10" s="70"/>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4"/>
      <c r="D11" s="74"/>
      <c r="E11" s="74"/>
      <c r="F11" s="74"/>
      <c r="G11" s="74"/>
      <c r="H11" s="74"/>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4"/>
      <c r="D12" s="74"/>
      <c r="E12" s="74"/>
      <c r="F12" s="74"/>
      <c r="G12" s="74"/>
      <c r="H12" s="74"/>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4"/>
      <c r="D13" s="74"/>
      <c r="E13" s="74"/>
      <c r="F13" s="74"/>
      <c r="G13" s="74"/>
      <c r="H13" s="74"/>
      <c r="I13" s="16"/>
      <c r="J13" s="16"/>
      <c r="K13" s="72" t="s">
        <v>37</v>
      </c>
      <c r="L13" s="72"/>
      <c r="M13" s="72"/>
      <c r="N13" s="72"/>
      <c r="O13" s="72"/>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4"/>
      <c r="D14" s="74"/>
      <c r="E14" s="74"/>
      <c r="F14" s="74"/>
      <c r="G14" s="74"/>
      <c r="H14" s="74"/>
      <c r="I14" s="16"/>
      <c r="J14" s="16"/>
      <c r="K14" s="71" t="s">
        <v>85</v>
      </c>
      <c r="L14" s="71"/>
      <c r="M14" s="71"/>
      <c r="N14" s="71"/>
      <c r="O14" s="71"/>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4"/>
      <c r="D15" s="74"/>
      <c r="E15" s="74"/>
      <c r="F15" s="74"/>
      <c r="G15" s="74"/>
      <c r="H15" s="74"/>
      <c r="I15" s="16"/>
      <c r="J15" s="16"/>
      <c r="K15" s="71"/>
      <c r="L15" s="71"/>
      <c r="M15" s="71"/>
      <c r="N15" s="71"/>
      <c r="O15" s="71"/>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4"/>
      <c r="D16" s="74"/>
      <c r="E16" s="74"/>
      <c r="F16" s="74"/>
      <c r="G16" s="74"/>
      <c r="H16" s="74"/>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4"/>
      <c r="D17" s="74"/>
      <c r="E17" s="74"/>
      <c r="F17" s="74"/>
      <c r="G17" s="74"/>
      <c r="H17" s="74"/>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4"/>
      <c r="D18" s="74"/>
      <c r="E18" s="74"/>
      <c r="F18" s="74"/>
      <c r="G18" s="74"/>
      <c r="H18" s="74"/>
      <c r="I18" s="16"/>
      <c r="J18" s="16"/>
      <c r="K18" s="72" t="s">
        <v>38</v>
      </c>
      <c r="L18" s="72"/>
      <c r="M18" s="72"/>
      <c r="N18" s="72"/>
      <c r="O18" s="72"/>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4"/>
      <c r="D19" s="74"/>
      <c r="E19" s="74"/>
      <c r="F19" s="74"/>
      <c r="G19" s="74"/>
      <c r="H19" s="74"/>
      <c r="I19" s="16"/>
      <c r="J19" s="16"/>
      <c r="K19" s="71" t="s">
        <v>96</v>
      </c>
      <c r="L19" s="71"/>
      <c r="M19" s="71"/>
      <c r="N19" s="71"/>
      <c r="O19" s="71"/>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4"/>
      <c r="D20" s="74"/>
      <c r="E20" s="74"/>
      <c r="F20" s="74"/>
      <c r="G20" s="74"/>
      <c r="H20" s="74"/>
      <c r="I20" s="16"/>
      <c r="J20" s="16"/>
      <c r="K20" s="71"/>
      <c r="L20" s="71"/>
      <c r="M20" s="71"/>
      <c r="N20" s="71"/>
      <c r="O20" s="71"/>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4"/>
      <c r="D21" s="74"/>
      <c r="E21" s="74"/>
      <c r="F21" s="74"/>
      <c r="G21" s="74"/>
      <c r="H21" s="74"/>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4"/>
      <c r="D22" s="74"/>
      <c r="E22" s="74"/>
      <c r="F22" s="74"/>
      <c r="G22" s="74"/>
      <c r="H22" s="74"/>
      <c r="I22" s="16"/>
      <c r="J22" s="16"/>
      <c r="K22" s="72" t="s">
        <v>39</v>
      </c>
      <c r="L22" s="72"/>
      <c r="M22" s="72"/>
      <c r="N22" s="72"/>
      <c r="O22" s="72"/>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1" t="s">
        <v>45</v>
      </c>
      <c r="L23" s="71"/>
      <c r="M23" s="71"/>
      <c r="N23" s="71"/>
      <c r="O23" s="71"/>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1"/>
      <c r="L24" s="71"/>
      <c r="M24" s="71"/>
      <c r="N24" s="71"/>
      <c r="O24" s="71"/>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6" t="s">
        <v>125</v>
      </c>
      <c r="F26" s="76"/>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3">
        <f>Gameplay!B7</f>
        <v>1</v>
      </c>
      <c r="D27" s="73">
        <f>'Battle System'!N7</f>
        <v>34</v>
      </c>
      <c r="E27" s="73">
        <f>Gameplay!C7</f>
        <v>0</v>
      </c>
      <c r="F27" s="73"/>
      <c r="G27" s="16"/>
      <c r="H27" s="16"/>
      <c r="I27" s="16"/>
      <c r="J27" s="16"/>
      <c r="K27" s="72" t="s">
        <v>71</v>
      </c>
      <c r="L27" s="72"/>
      <c r="M27" s="72"/>
      <c r="N27" s="72"/>
      <c r="O27" s="72"/>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3"/>
      <c r="D28" s="73"/>
      <c r="E28" s="73"/>
      <c r="F28" s="73"/>
      <c r="G28" s="16"/>
      <c r="H28" s="16"/>
      <c r="I28" s="16"/>
      <c r="J28" s="16"/>
      <c r="K28" s="75" t="str">
        <f>IF('Battle System'!N9=0,"",VLOOKUP('Battle System'!N9,'Battle System'!N19:P32,2,FALSE))</f>
        <v/>
      </c>
      <c r="L28" s="75"/>
      <c r="M28" s="75"/>
      <c r="N28" s="75"/>
      <c r="O28" s="75"/>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5"/>
      <c r="L29" s="75"/>
      <c r="M29" s="75"/>
      <c r="N29" s="75"/>
      <c r="O29" s="75"/>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 ref="E26:F26"/>
    <mergeCell ref="E27:F2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EnterBattle">
                <anchor moveWithCells="1" sizeWithCells="1">
                  <from>
                    <xdr:col>17</xdr:col>
                    <xdr:colOff>142875</xdr:colOff>
                    <xdr:row>10</xdr:row>
                    <xdr:rowOff>104775</xdr:rowOff>
                  </from>
                  <to>
                    <xdr:col>22</xdr:col>
                    <xdr:colOff>495300</xdr:colOff>
                    <xdr:row>14</xdr:row>
                    <xdr:rowOff>9525</xdr:rowOff>
                  </to>
                </anchor>
              </controlPr>
            </control>
          </mc:Choice>
        </mc:AlternateContent>
        <mc:AlternateContent xmlns:mc="http://schemas.openxmlformats.org/markup-compatibility/2006">
          <mc:Choice Requires="x14">
            <control shapeId="22530" r:id="rId4" name="Button 2">
              <controlPr defaultSize="0" print="0" autoFill="0" autoPict="0" macro="[0]!EnterBattle">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2531" r:id="rId5" name="Button 3">
              <controlPr defaultSize="0" print="0" autoFill="0" autoPict="0" macro="[0]!randomroom">
                <anchor moveWithCells="1" sizeWithCells="1">
                  <from>
                    <xdr:col>17</xdr:col>
                    <xdr:colOff>114300</xdr:colOff>
                    <xdr:row>19</xdr:row>
                    <xdr:rowOff>9525</xdr:rowOff>
                  </from>
                  <to>
                    <xdr:col>22</xdr:col>
                    <xdr:colOff>514350</xdr:colOff>
                    <xdr:row>22</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Y72"/>
  <sheetViews>
    <sheetView workbookViewId="0"/>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74" t="s">
        <v>88</v>
      </c>
      <c r="D3" s="74"/>
      <c r="E3" s="74"/>
      <c r="F3" s="74"/>
      <c r="G3" s="74"/>
      <c r="H3" s="74"/>
      <c r="I3" s="16"/>
      <c r="J3" s="16"/>
      <c r="K3" s="16"/>
      <c r="L3" s="16"/>
      <c r="M3" s="16"/>
      <c r="N3" s="16"/>
      <c r="O3" s="16"/>
      <c r="P3" s="16"/>
      <c r="Q3" s="16"/>
      <c r="R3" s="16"/>
      <c r="S3" s="16"/>
      <c r="T3" s="19" t="s">
        <v>59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74"/>
      <c r="D4" s="74"/>
      <c r="E4" s="74"/>
      <c r="F4" s="74"/>
      <c r="G4" s="74"/>
      <c r="H4" s="74"/>
      <c r="I4" s="16"/>
      <c r="J4" s="16"/>
      <c r="K4" s="72" t="s">
        <v>36</v>
      </c>
      <c r="L4" s="72"/>
      <c r="M4" s="72"/>
      <c r="N4" s="72"/>
      <c r="O4" s="72"/>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74"/>
      <c r="D5" s="74"/>
      <c r="E5" s="74"/>
      <c r="F5" s="74"/>
      <c r="G5" s="74"/>
      <c r="H5" s="74"/>
      <c r="I5" s="16"/>
      <c r="J5" s="16"/>
      <c r="K5" s="71" t="s">
        <v>97</v>
      </c>
      <c r="L5" s="71"/>
      <c r="M5" s="71"/>
      <c r="N5" s="71"/>
      <c r="O5" s="71"/>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74"/>
      <c r="D6" s="74"/>
      <c r="E6" s="74"/>
      <c r="F6" s="74"/>
      <c r="G6" s="74"/>
      <c r="H6" s="74"/>
      <c r="I6" s="16"/>
      <c r="J6" s="16"/>
      <c r="K6" s="71"/>
      <c r="L6" s="71"/>
      <c r="M6" s="71"/>
      <c r="N6" s="71"/>
      <c r="O6" s="71"/>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74"/>
      <c r="D7" s="74"/>
      <c r="E7" s="74"/>
      <c r="F7" s="74"/>
      <c r="G7" s="74"/>
      <c r="H7" s="74"/>
      <c r="I7" s="16"/>
      <c r="J7" s="16"/>
      <c r="K7" s="71"/>
      <c r="L7" s="71"/>
      <c r="M7" s="71"/>
      <c r="N7" s="71"/>
      <c r="O7" s="71"/>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74"/>
      <c r="D8" s="74"/>
      <c r="E8" s="74"/>
      <c r="F8" s="74"/>
      <c r="G8" s="74"/>
      <c r="H8" s="74"/>
      <c r="I8" s="16"/>
      <c r="J8" s="16"/>
      <c r="K8" s="71"/>
      <c r="L8" s="71"/>
      <c r="M8" s="71"/>
      <c r="N8" s="71"/>
      <c r="O8" s="71"/>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74"/>
      <c r="D9" s="74"/>
      <c r="E9" s="74"/>
      <c r="F9" s="74"/>
      <c r="G9" s="74"/>
      <c r="H9" s="74"/>
      <c r="I9" s="16"/>
      <c r="J9" s="16"/>
      <c r="K9" s="71"/>
      <c r="L9" s="71"/>
      <c r="M9" s="71"/>
      <c r="N9" s="71"/>
      <c r="O9" s="71"/>
      <c r="P9" s="16"/>
      <c r="Q9" s="16"/>
      <c r="R9" s="70" t="s">
        <v>44</v>
      </c>
      <c r="S9" s="70"/>
      <c r="T9" s="70"/>
      <c r="U9" s="70"/>
      <c r="V9" s="70"/>
      <c r="W9" s="70"/>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74"/>
      <c r="D10" s="74"/>
      <c r="E10" s="74"/>
      <c r="F10" s="74"/>
      <c r="G10" s="74"/>
      <c r="H10" s="74"/>
      <c r="I10" s="16"/>
      <c r="J10" s="16"/>
      <c r="K10" s="71"/>
      <c r="L10" s="71"/>
      <c r="M10" s="71"/>
      <c r="N10" s="71"/>
      <c r="O10" s="71"/>
      <c r="P10" s="16"/>
      <c r="Q10" s="16"/>
      <c r="R10" s="70"/>
      <c r="S10" s="70"/>
      <c r="T10" s="70"/>
      <c r="U10" s="70"/>
      <c r="V10" s="70"/>
      <c r="W10" s="70"/>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74"/>
      <c r="D11" s="74"/>
      <c r="E11" s="74"/>
      <c r="F11" s="74"/>
      <c r="G11" s="74"/>
      <c r="H11" s="74"/>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74"/>
      <c r="D12" s="74"/>
      <c r="E12" s="74"/>
      <c r="F12" s="74"/>
      <c r="G12" s="74"/>
      <c r="H12" s="74"/>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74"/>
      <c r="D13" s="74"/>
      <c r="E13" s="74"/>
      <c r="F13" s="74"/>
      <c r="G13" s="74"/>
      <c r="H13" s="74"/>
      <c r="I13" s="16"/>
      <c r="J13" s="16"/>
      <c r="K13" s="72" t="s">
        <v>37</v>
      </c>
      <c r="L13" s="72"/>
      <c r="M13" s="72"/>
      <c r="N13" s="72"/>
      <c r="O13" s="72"/>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74"/>
      <c r="D14" s="74"/>
      <c r="E14" s="74"/>
      <c r="F14" s="74"/>
      <c r="G14" s="74"/>
      <c r="H14" s="74"/>
      <c r="I14" s="16"/>
      <c r="J14" s="16"/>
      <c r="K14" s="71" t="s">
        <v>86</v>
      </c>
      <c r="L14" s="71"/>
      <c r="M14" s="71"/>
      <c r="N14" s="71"/>
      <c r="O14" s="71"/>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74"/>
      <c r="D15" s="74"/>
      <c r="E15" s="74"/>
      <c r="F15" s="74"/>
      <c r="G15" s="74"/>
      <c r="H15" s="74"/>
      <c r="I15" s="16"/>
      <c r="J15" s="16"/>
      <c r="K15" s="71"/>
      <c r="L15" s="71"/>
      <c r="M15" s="71"/>
      <c r="N15" s="71"/>
      <c r="O15" s="71"/>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74"/>
      <c r="D16" s="74"/>
      <c r="E16" s="74"/>
      <c r="F16" s="74"/>
      <c r="G16" s="74"/>
      <c r="H16" s="74"/>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74"/>
      <c r="D17" s="74"/>
      <c r="E17" s="74"/>
      <c r="F17" s="74"/>
      <c r="G17" s="74"/>
      <c r="H17" s="74"/>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74"/>
      <c r="D18" s="74"/>
      <c r="E18" s="74"/>
      <c r="F18" s="74"/>
      <c r="G18" s="74"/>
      <c r="H18" s="74"/>
      <c r="I18" s="16"/>
      <c r="J18" s="16"/>
      <c r="K18" s="72" t="s">
        <v>38</v>
      </c>
      <c r="L18" s="72"/>
      <c r="M18" s="72"/>
      <c r="N18" s="72"/>
      <c r="O18" s="72"/>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74"/>
      <c r="D19" s="74"/>
      <c r="E19" s="74"/>
      <c r="F19" s="74"/>
      <c r="G19" s="74"/>
      <c r="H19" s="74"/>
      <c r="I19" s="16"/>
      <c r="J19" s="16"/>
      <c r="K19" s="71" t="s">
        <v>98</v>
      </c>
      <c r="L19" s="71"/>
      <c r="M19" s="71"/>
      <c r="N19" s="71"/>
      <c r="O19" s="71"/>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74"/>
      <c r="D20" s="74"/>
      <c r="E20" s="74"/>
      <c r="F20" s="74"/>
      <c r="G20" s="74"/>
      <c r="H20" s="74"/>
      <c r="I20" s="16"/>
      <c r="J20" s="16"/>
      <c r="K20" s="71"/>
      <c r="L20" s="71"/>
      <c r="M20" s="71"/>
      <c r="N20" s="71"/>
      <c r="O20" s="71"/>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74"/>
      <c r="D21" s="74"/>
      <c r="E21" s="74"/>
      <c r="F21" s="74"/>
      <c r="G21" s="74"/>
      <c r="H21" s="74"/>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74"/>
      <c r="D22" s="74"/>
      <c r="E22" s="74"/>
      <c r="F22" s="74"/>
      <c r="G22" s="74"/>
      <c r="H22" s="74"/>
      <c r="I22" s="16"/>
      <c r="J22" s="16"/>
      <c r="K22" s="72" t="s">
        <v>39</v>
      </c>
      <c r="L22" s="72"/>
      <c r="M22" s="72"/>
      <c r="N22" s="72"/>
      <c r="O22" s="72"/>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71" t="s">
        <v>99</v>
      </c>
      <c r="L23" s="71"/>
      <c r="M23" s="71"/>
      <c r="N23" s="71"/>
      <c r="O23" s="71"/>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71"/>
      <c r="L24" s="71"/>
      <c r="M24" s="71"/>
      <c r="N24" s="71"/>
      <c r="O24" s="71"/>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46</v>
      </c>
      <c r="D26" s="17" t="s">
        <v>47</v>
      </c>
      <c r="E26" s="76" t="s">
        <v>125</v>
      </c>
      <c r="F26" s="76"/>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73">
        <f>Gameplay!B7</f>
        <v>1</v>
      </c>
      <c r="D27" s="73">
        <f>'Battle System'!N7</f>
        <v>34</v>
      </c>
      <c r="E27" s="73">
        <f>Gameplay!C7</f>
        <v>0</v>
      </c>
      <c r="F27" s="73"/>
      <c r="G27" s="16"/>
      <c r="H27" s="16"/>
      <c r="I27" s="16"/>
      <c r="J27" s="16"/>
      <c r="K27" s="72" t="s">
        <v>71</v>
      </c>
      <c r="L27" s="72"/>
      <c r="M27" s="72"/>
      <c r="N27" s="72"/>
      <c r="O27" s="72"/>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73"/>
      <c r="D28" s="73"/>
      <c r="E28" s="73"/>
      <c r="F28" s="73"/>
      <c r="G28" s="16"/>
      <c r="H28" s="16"/>
      <c r="I28" s="16"/>
      <c r="J28" s="16"/>
      <c r="K28" s="75" t="str">
        <f>IF('Battle System'!N9=0,"",VLOOKUP('Battle System'!N9,'Battle System'!N19:P32,2,FALSE))</f>
        <v/>
      </c>
      <c r="L28" s="75"/>
      <c r="M28" s="75"/>
      <c r="N28" s="75"/>
      <c r="O28" s="75"/>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75"/>
      <c r="L29" s="75"/>
      <c r="M29" s="75"/>
      <c r="N29" s="75"/>
      <c r="O29" s="75"/>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sheetProtection sheet="1" objects="1" scenarios="1" selectLockedCells="1" selectUnlockedCells="1"/>
  <mergeCells count="16">
    <mergeCell ref="R9:W10"/>
    <mergeCell ref="K13:O13"/>
    <mergeCell ref="K14:O15"/>
    <mergeCell ref="K18:O18"/>
    <mergeCell ref="K19:O20"/>
    <mergeCell ref="K23:O24"/>
    <mergeCell ref="C27:C28"/>
    <mergeCell ref="D27:D28"/>
    <mergeCell ref="C3:H22"/>
    <mergeCell ref="K4:O4"/>
    <mergeCell ref="K5:O10"/>
    <mergeCell ref="K22:O22"/>
    <mergeCell ref="K27:O27"/>
    <mergeCell ref="K28:O29"/>
    <mergeCell ref="E26:F26"/>
    <mergeCell ref="E27:F2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EnterBattle">
                <anchor moveWithCells="1" sizeWithCells="1">
                  <from>
                    <xdr:col>17</xdr:col>
                    <xdr:colOff>114300</xdr:colOff>
                    <xdr:row>10</xdr:row>
                    <xdr:rowOff>104775</xdr:rowOff>
                  </from>
                  <to>
                    <xdr:col>22</xdr:col>
                    <xdr:colOff>466725</xdr:colOff>
                    <xdr:row>14</xdr:row>
                    <xdr:rowOff>9525</xdr:rowOff>
                  </to>
                </anchor>
              </controlPr>
            </control>
          </mc:Choice>
        </mc:AlternateContent>
        <mc:AlternateContent xmlns:mc="http://schemas.openxmlformats.org/markup-compatibility/2006">
          <mc:Choice Requires="x14">
            <control shapeId="23554" r:id="rId4" name="Button 2">
              <controlPr defaultSize="0" print="0" autoFill="0" autoPict="0" macro="[0]!randomroom">
                <anchor moveWithCells="1" sizeWithCells="1">
                  <from>
                    <xdr:col>17</xdr:col>
                    <xdr:colOff>95250</xdr:colOff>
                    <xdr:row>14</xdr:row>
                    <xdr:rowOff>161925</xdr:rowOff>
                  </from>
                  <to>
                    <xdr:col>22</xdr:col>
                    <xdr:colOff>495300</xdr:colOff>
                    <xdr:row>18</xdr:row>
                    <xdr:rowOff>9525</xdr:rowOff>
                  </to>
                </anchor>
              </controlPr>
            </control>
          </mc:Choice>
        </mc:AlternateContent>
        <mc:AlternateContent xmlns:mc="http://schemas.openxmlformats.org/markup-compatibility/2006">
          <mc:Choice Requires="x14">
            <control shapeId="23555" r:id="rId5" name="Button 3">
              <controlPr defaultSize="0" print="0" autoFill="0" autoPict="0" macro="[0]!randomroom">
                <anchor moveWithCells="1" sizeWithCells="1">
                  <from>
                    <xdr:col>17</xdr:col>
                    <xdr:colOff>104775</xdr:colOff>
                    <xdr:row>18</xdr:row>
                    <xdr:rowOff>180975</xdr:rowOff>
                  </from>
                  <to>
                    <xdr:col>22</xdr:col>
                    <xdr:colOff>504825</xdr:colOff>
                    <xdr:row>22</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1:BA132"/>
  <sheetViews>
    <sheetView workbookViewId="0">
      <selection activeCell="G3" sqref="G3"/>
    </sheetView>
  </sheetViews>
  <sheetFormatPr defaultRowHeight="15" x14ac:dyDescent="0.25"/>
  <cols>
    <col min="2" max="2" width="16.140625" bestFit="1" customWidth="1"/>
    <col min="3" max="3" width="21" bestFit="1" customWidth="1"/>
    <col min="4" max="4" width="5.85546875" customWidth="1"/>
    <col min="15" max="15" width="21.28515625" bestFit="1" customWidth="1"/>
    <col min="22" max="22" width="31.140625" bestFit="1" customWidth="1"/>
  </cols>
  <sheetData>
    <row r="1" spans="1:53"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45"/>
      <c r="AS1" s="45"/>
      <c r="AT1" s="45"/>
      <c r="AU1" s="45"/>
      <c r="AV1" s="45"/>
      <c r="AW1" s="45"/>
      <c r="AX1" s="45"/>
      <c r="AY1" s="45"/>
      <c r="AZ1" s="45"/>
      <c r="BA1" s="45"/>
    </row>
    <row r="2" spans="1:53" x14ac:dyDescent="0.25">
      <c r="A2" s="45"/>
      <c r="B2" s="45"/>
      <c r="C2" s="45"/>
      <c r="D2" s="45"/>
      <c r="E2" s="45"/>
      <c r="F2" s="45"/>
      <c r="G2" s="45"/>
      <c r="H2" s="45"/>
      <c r="I2" s="45"/>
      <c r="J2" s="45"/>
      <c r="K2" s="45"/>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row>
    <row r="3" spans="1:53" x14ac:dyDescent="0.25">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row>
    <row r="4" spans="1:53" x14ac:dyDescent="0.25">
      <c r="A4" s="45"/>
      <c r="B4" s="45"/>
      <c r="C4" s="45"/>
      <c r="D4" s="45"/>
      <c r="E4" s="45"/>
      <c r="F4" s="45"/>
      <c r="G4" s="45"/>
      <c r="H4" s="45"/>
      <c r="I4" s="45"/>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c r="AN4" s="45"/>
      <c r="AO4" s="45"/>
      <c r="AP4" s="45"/>
      <c r="AQ4" s="45"/>
      <c r="AR4" s="45"/>
      <c r="AS4" s="45"/>
      <c r="AT4" s="45"/>
      <c r="AU4" s="45"/>
      <c r="AV4" s="45"/>
      <c r="AW4" s="45"/>
      <c r="AX4" s="45"/>
      <c r="AY4" s="45"/>
      <c r="AZ4" s="45"/>
      <c r="BA4" s="45"/>
    </row>
    <row r="5" spans="1:53" ht="21.75" thickBot="1" x14ac:dyDescent="0.4">
      <c r="A5" s="45"/>
      <c r="B5" s="45"/>
      <c r="C5" s="45"/>
      <c r="D5" s="45"/>
      <c r="E5" s="45"/>
      <c r="F5" s="45"/>
      <c r="G5" s="45"/>
      <c r="H5" s="45"/>
      <c r="I5" s="45"/>
      <c r="J5" s="45"/>
      <c r="K5" s="45"/>
      <c r="L5" s="45"/>
      <c r="M5" s="45"/>
      <c r="N5" s="45"/>
      <c r="O5" s="45"/>
      <c r="P5" s="45"/>
      <c r="Q5" s="45"/>
      <c r="R5" s="45"/>
      <c r="S5" s="45"/>
      <c r="T5" s="45"/>
      <c r="U5" s="45"/>
      <c r="V5" s="65" t="s">
        <v>82</v>
      </c>
      <c r="W5" s="45"/>
      <c r="X5" s="45"/>
      <c r="Y5" s="45"/>
      <c r="Z5" s="45"/>
      <c r="AA5" s="45"/>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row>
    <row r="6" spans="1:53" ht="28.5" x14ac:dyDescent="0.45">
      <c r="A6" s="45"/>
      <c r="B6" s="68" t="s">
        <v>30</v>
      </c>
      <c r="C6" s="68" t="s">
        <v>126</v>
      </c>
      <c r="D6" s="45"/>
      <c r="E6" s="45"/>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row>
    <row r="7" spans="1:53" ht="29.25" thickBot="1" x14ac:dyDescent="0.5">
      <c r="A7" s="45"/>
      <c r="B7" s="69">
        <f>IF(Gameplay!C7&lt;100,1,IF(Gameplay!C7&lt;200,2,IF(Gameplay!C7&lt;300,3,IF(Gameplay!C7&lt;400,4,IF(Gameplay!C7&lt;500,5,IF(Gameplay!C7&lt;600,6,IF(Gameplay!C7&lt;700,7,IF(Gameplay!C7&lt;800,8,IF(Gameplay!C7&lt;900,9,IF(Gameplay!C7&lt;1000,10,IF(Gameplay!C7&lt;1100,11,IF(Gameplay!C7&lt;1200,12,IF(Gameplay!C7&lt;1300,13,IF(Gameplay!C7&lt;1400,14,IF(Gameplay!C7&lt;1500,15,IF(Gameplay!C7&lt;1600,16,IF(Gameplay!C7&lt;1700,17,IF(Gameplay!C7&lt;1800,18,IF(Gameplay!C7&lt;1900,19,IF(Gameplay!C7&lt;2000,20,IF(Gameplay!C7&lt;2100,21,IF(Gameplay!C7&lt;2200,22,IF(Gameplay!C7&lt;2300,23,IF(Gameplay!C7&lt;2400,24,IF(Gameplay!C7&lt;=2500,25,IF(Gameplay!C7&gt;=2500,25))))))))))))))))))))))))))</f>
        <v>1</v>
      </c>
      <c r="C7" s="69">
        <f>'Battle System'!F4+EXP</f>
        <v>0</v>
      </c>
      <c r="D7" s="45"/>
      <c r="E7" s="45"/>
      <c r="F7" s="45"/>
      <c r="G7" s="45"/>
      <c r="H7" s="45"/>
      <c r="I7" s="45"/>
      <c r="J7" s="45"/>
      <c r="K7" s="45"/>
      <c r="L7" s="45"/>
      <c r="M7" s="45"/>
      <c r="N7" s="45"/>
      <c r="O7" s="45"/>
      <c r="P7" s="45"/>
      <c r="Q7" s="45"/>
      <c r="R7" s="45"/>
      <c r="S7" s="45"/>
      <c r="T7" s="45"/>
      <c r="U7" s="45"/>
      <c r="V7" s="66">
        <f>LOOKUP(2,1/('Battle System'!A:A&lt;&gt;""),'Battle System'!A:A)</f>
        <v>0</v>
      </c>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row>
    <row r="8" spans="1:53"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row>
    <row r="9" spans="1:53" ht="21" x14ac:dyDescent="0.35">
      <c r="A9" s="45"/>
      <c r="B9" s="45"/>
      <c r="C9" s="45"/>
      <c r="D9" s="45"/>
      <c r="E9" s="45"/>
      <c r="F9" s="45"/>
      <c r="G9" s="45"/>
      <c r="H9" s="45"/>
      <c r="I9" s="45"/>
      <c r="J9" s="45"/>
      <c r="K9" s="45"/>
      <c r="L9" s="45"/>
      <c r="M9" s="45"/>
      <c r="N9" s="45"/>
      <c r="O9" s="45"/>
      <c r="P9" s="45"/>
      <c r="Q9" s="45"/>
      <c r="R9" s="45"/>
      <c r="S9" s="45"/>
      <c r="T9" s="45"/>
      <c r="U9" s="45"/>
      <c r="V9" s="65" t="s">
        <v>103</v>
      </c>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c r="AY9" s="45"/>
      <c r="AZ9" s="45"/>
      <c r="BA9" s="45"/>
    </row>
    <row r="10" spans="1:53"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row>
    <row r="11" spans="1:53" ht="23.25" x14ac:dyDescent="0.25">
      <c r="A11" s="45"/>
      <c r="B11" s="45"/>
      <c r="C11" s="45"/>
      <c r="D11" s="45"/>
      <c r="E11" s="45"/>
      <c r="F11" s="45"/>
      <c r="G11" s="45"/>
      <c r="H11" s="45"/>
      <c r="I11" s="45"/>
      <c r="J11" s="45"/>
      <c r="K11" s="45"/>
      <c r="L11" s="45"/>
      <c r="M11" s="45"/>
      <c r="N11" s="45"/>
      <c r="O11" s="45"/>
      <c r="P11" s="45"/>
      <c r="Q11" s="45"/>
      <c r="R11" s="45"/>
      <c r="S11" s="45"/>
      <c r="T11" s="45"/>
      <c r="U11" s="45"/>
      <c r="V11" s="66">
        <f>LOOKUP(2,1/('Battle System'!B:B&lt;&gt;""),'Battle System'!B:B)</f>
        <v>0</v>
      </c>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row>
    <row r="12" spans="1:53" x14ac:dyDescent="0.25">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x14ac:dyDescent="0.25">
      <c r="A13" s="45"/>
      <c r="B13" s="45"/>
      <c r="C13" s="47"/>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x14ac:dyDescent="0.25">
      <c r="A14" s="45"/>
      <c r="B14" s="45"/>
      <c r="C14" s="47"/>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x14ac:dyDescent="0.25">
      <c r="A15" s="45"/>
      <c r="B15" s="45"/>
      <c r="C15" s="45"/>
      <c r="D15" s="45"/>
      <c r="E15" s="79" t="str">
        <f>IF('Battle System'!N13=0,"",'Battle System'!N13)</f>
        <v>Dragon</v>
      </c>
      <c r="F15" s="79"/>
      <c r="G15" s="79"/>
      <c r="H15" s="79"/>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x14ac:dyDescent="0.25">
      <c r="A16" s="45"/>
      <c r="B16" s="45"/>
      <c r="C16" s="45"/>
      <c r="D16" s="45"/>
      <c r="E16" s="79"/>
      <c r="F16" s="79"/>
      <c r="G16" s="79"/>
      <c r="H16" s="79"/>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53"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row>
    <row r="18" spans="1:53"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row>
    <row r="19" spans="1:53"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row>
    <row r="20" spans="1:53"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row>
    <row r="21" spans="1:53"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row>
    <row r="22" spans="1:53"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row>
    <row r="23" spans="1:53"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row>
    <row r="24" spans="1:53" ht="61.5" x14ac:dyDescent="0.9">
      <c r="A24" s="45"/>
      <c r="B24" s="45"/>
      <c r="C24" s="45"/>
      <c r="D24" s="45"/>
      <c r="E24" s="45"/>
      <c r="F24" s="45"/>
      <c r="G24" s="45"/>
      <c r="H24" s="45"/>
      <c r="I24" s="45"/>
      <c r="J24" s="45"/>
      <c r="K24" s="45"/>
      <c r="L24" s="45"/>
      <c r="M24" s="45"/>
      <c r="N24" s="45"/>
      <c r="O24" s="46" t="str">
        <f ca="1">IF(Health=0,"Dead","Alive")</f>
        <v>Alive</v>
      </c>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row>
    <row r="25" spans="1:53"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row>
    <row r="26" spans="1:53" x14ac:dyDescent="0.25">
      <c r="A26" s="45"/>
      <c r="B26" s="45"/>
      <c r="C26" s="45"/>
      <c r="D26" s="45"/>
      <c r="E26" s="45"/>
      <c r="F26" s="45"/>
      <c r="G26" s="45"/>
      <c r="H26" s="45"/>
      <c r="I26" s="45"/>
      <c r="J26" s="45"/>
      <c r="K26" s="45"/>
      <c r="L26" s="78" t="s">
        <v>102</v>
      </c>
      <c r="M26" s="78"/>
      <c r="N26" s="78"/>
      <c r="O26" s="78"/>
      <c r="P26" s="78"/>
      <c r="Q26" s="78"/>
      <c r="R26" s="78"/>
      <c r="S26" s="78"/>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row>
    <row r="27" spans="1:53" x14ac:dyDescent="0.25">
      <c r="A27" s="45"/>
      <c r="B27" s="45"/>
      <c r="C27" s="45"/>
      <c r="D27" s="45"/>
      <c r="E27" s="45"/>
      <c r="F27" s="45"/>
      <c r="G27" s="45"/>
      <c r="H27" s="45"/>
      <c r="I27" s="45"/>
      <c r="J27" s="45"/>
      <c r="K27" s="45"/>
      <c r="L27" s="78"/>
      <c r="M27" s="78"/>
      <c r="N27" s="78"/>
      <c r="O27" s="78"/>
      <c r="P27" s="78"/>
      <c r="Q27" s="78"/>
      <c r="R27" s="78"/>
      <c r="S27" s="78"/>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row>
    <row r="28" spans="1:53" x14ac:dyDescent="0.25">
      <c r="A28" s="45"/>
      <c r="B28" s="45"/>
      <c r="C28" s="45"/>
      <c r="D28" s="45"/>
      <c r="E28" s="45"/>
      <c r="F28" s="45"/>
      <c r="G28" s="45"/>
      <c r="H28" s="45"/>
      <c r="I28" s="45"/>
      <c r="J28" s="45"/>
      <c r="K28" s="45"/>
      <c r="L28" s="78"/>
      <c r="M28" s="78"/>
      <c r="N28" s="78"/>
      <c r="O28" s="78"/>
      <c r="P28" s="78"/>
      <c r="Q28" s="78"/>
      <c r="R28" s="78"/>
      <c r="S28" s="78"/>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row>
    <row r="29" spans="1:53" x14ac:dyDescent="0.25">
      <c r="A29" s="45"/>
      <c r="B29" s="45"/>
      <c r="C29" s="45"/>
      <c r="D29" s="45"/>
      <c r="E29" s="45"/>
      <c r="F29" s="45"/>
      <c r="G29" s="45"/>
      <c r="H29" s="45"/>
      <c r="I29" s="45"/>
      <c r="J29" s="45"/>
      <c r="K29" s="45"/>
      <c r="L29" s="78"/>
      <c r="M29" s="78"/>
      <c r="N29" s="78"/>
      <c r="O29" s="78"/>
      <c r="P29" s="78"/>
      <c r="Q29" s="78"/>
      <c r="R29" s="78"/>
      <c r="S29" s="78"/>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row>
    <row r="30" spans="1:53"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row>
    <row r="31" spans="1:53"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row>
    <row r="32" spans="1:53"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row>
    <row r="33" spans="1:53"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row>
    <row r="34" spans="1:53"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c r="AP34" s="45"/>
      <c r="AQ34" s="45"/>
      <c r="AR34" s="45"/>
      <c r="AS34" s="45"/>
      <c r="AT34" s="45"/>
      <c r="AU34" s="45"/>
      <c r="AV34" s="45"/>
      <c r="AW34" s="45"/>
      <c r="AX34" s="45"/>
      <c r="AY34" s="45"/>
      <c r="AZ34" s="45"/>
      <c r="BA34" s="45"/>
    </row>
    <row r="35" spans="1:53"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row>
    <row r="36" spans="1:53"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45"/>
      <c r="AZ36" s="45"/>
      <c r="BA36" s="45"/>
    </row>
    <row r="37" spans="1:53"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row>
    <row r="38" spans="1:53"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row>
    <row r="39" spans="1:53"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row>
    <row r="40" spans="1:53"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row>
    <row r="41" spans="1:53" x14ac:dyDescent="0.25">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row>
    <row r="42" spans="1:53" x14ac:dyDescent="0.25">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row>
    <row r="43" spans="1:53" x14ac:dyDescent="0.25">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row>
    <row r="44" spans="1:53" x14ac:dyDescent="0.25">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row>
    <row r="45" spans="1:53" x14ac:dyDescent="0.25">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row>
    <row r="46" spans="1:53" x14ac:dyDescent="0.25">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row>
    <row r="47" spans="1:53" x14ac:dyDescent="0.25">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row>
    <row r="48" spans="1:53" x14ac:dyDescent="0.25">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row>
    <row r="49" spans="1:53" x14ac:dyDescent="0.25">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row>
    <row r="50" spans="1:53" x14ac:dyDescent="0.25">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row>
    <row r="51" spans="1:53" x14ac:dyDescent="0.25">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row>
    <row r="52" spans="1:53" x14ac:dyDescent="0.25">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row>
    <row r="53" spans="1:53" x14ac:dyDescent="0.25">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row>
    <row r="54" spans="1:53" x14ac:dyDescent="0.25">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row>
    <row r="55" spans="1:53" x14ac:dyDescent="0.25">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row>
    <row r="56" spans="1:53" x14ac:dyDescent="0.25">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row>
    <row r="57" spans="1:53" x14ac:dyDescent="0.25">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row>
    <row r="58" spans="1:53" x14ac:dyDescent="0.25">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row>
    <row r="59" spans="1:53" x14ac:dyDescent="0.25">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row>
    <row r="60" spans="1:53" x14ac:dyDescent="0.25">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row>
    <row r="61" spans="1:53" x14ac:dyDescent="0.25">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row>
    <row r="62" spans="1:53" x14ac:dyDescent="0.25">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row>
    <row r="63" spans="1:53" x14ac:dyDescent="0.25">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row>
    <row r="64" spans="1:53" x14ac:dyDescent="0.25">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row>
    <row r="65" spans="1:53" x14ac:dyDescent="0.25">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row>
    <row r="66" spans="1:53" x14ac:dyDescent="0.25">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row>
    <row r="67" spans="1:53" x14ac:dyDescent="0.25">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row>
    <row r="68" spans="1:53" x14ac:dyDescent="0.25">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row>
    <row r="69" spans="1:53" x14ac:dyDescent="0.25">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row>
    <row r="70" spans="1:53" x14ac:dyDescent="0.25">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row>
    <row r="71" spans="1:53" x14ac:dyDescent="0.25">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row>
    <row r="72" spans="1:53" x14ac:dyDescent="0.25">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row>
    <row r="73" spans="1:53" x14ac:dyDescent="0.25">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row>
    <row r="74" spans="1:53" x14ac:dyDescent="0.25">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row>
    <row r="75" spans="1:53" x14ac:dyDescent="0.25">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row>
    <row r="76" spans="1:53" x14ac:dyDescent="0.25">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row>
    <row r="77" spans="1:53"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row>
    <row r="78" spans="1:53"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row>
    <row r="79" spans="1:53"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row>
    <row r="80" spans="1:53"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row>
    <row r="81" spans="1:53"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row>
    <row r="82" spans="1:53"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row>
    <row r="83" spans="1:53"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row>
    <row r="84" spans="1:53"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row>
    <row r="85" spans="1:53"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row>
    <row r="86" spans="1:53"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row>
    <row r="87" spans="1:53"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row>
    <row r="88" spans="1:53"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row>
    <row r="89" spans="1:53"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row>
    <row r="90" spans="1:53"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row>
    <row r="91" spans="1:53"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row>
    <row r="92" spans="1:53"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row>
    <row r="93" spans="1:53"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row>
    <row r="94" spans="1:53"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row>
    <row r="95" spans="1:53"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row>
    <row r="96" spans="1:53"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row>
    <row r="97" spans="1:53"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row>
    <row r="98" spans="1:53"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row>
    <row r="99" spans="1:53"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row>
    <row r="100" spans="1:53"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row>
    <row r="101" spans="1:53"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row>
    <row r="102" spans="1:53"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row>
    <row r="103" spans="1:53" x14ac:dyDescent="0.25">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row>
    <row r="104" spans="1:53" x14ac:dyDescent="0.25">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row>
    <row r="105" spans="1:53" x14ac:dyDescent="0.25">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row>
    <row r="106" spans="1:53" x14ac:dyDescent="0.25">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row>
    <row r="107" spans="1:53" x14ac:dyDescent="0.25">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row>
    <row r="108" spans="1:53" x14ac:dyDescent="0.25">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row>
    <row r="109" spans="1:53" x14ac:dyDescent="0.25">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row>
    <row r="110" spans="1:53" x14ac:dyDescent="0.25">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row>
    <row r="111" spans="1:53" x14ac:dyDescent="0.25">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row>
    <row r="112" spans="1:53" x14ac:dyDescent="0.25">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row>
    <row r="113" spans="1:53" x14ac:dyDescent="0.25">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row>
    <row r="114" spans="1:53" x14ac:dyDescent="0.25">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row>
    <row r="115" spans="1:53" x14ac:dyDescent="0.25">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row>
    <row r="116" spans="1:53" x14ac:dyDescent="0.25">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row>
    <row r="117" spans="1:53" x14ac:dyDescent="0.25">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row>
    <row r="118" spans="1:53" x14ac:dyDescent="0.25">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row>
    <row r="119" spans="1:53" x14ac:dyDescent="0.25">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row>
    <row r="120" spans="1:53" x14ac:dyDescent="0.25">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row>
    <row r="121" spans="1:53" x14ac:dyDescent="0.25">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row>
    <row r="122" spans="1:53" x14ac:dyDescent="0.25">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row>
    <row r="123" spans="1:53" x14ac:dyDescent="0.25">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row>
    <row r="124" spans="1:53" x14ac:dyDescent="0.25">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row>
    <row r="125" spans="1:53" x14ac:dyDescent="0.25">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row>
    <row r="126" spans="1:53" x14ac:dyDescent="0.25">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row>
    <row r="127" spans="1:53" x14ac:dyDescent="0.25">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row>
    <row r="128" spans="1:53" x14ac:dyDescent="0.25">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row>
    <row r="129" spans="1:53" x14ac:dyDescent="0.25">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row>
    <row r="130" spans="1:53" x14ac:dyDescent="0.25">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row>
    <row r="131" spans="1:53" x14ac:dyDescent="0.25">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row>
    <row r="132" spans="1:53" x14ac:dyDescent="0.25">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row>
  </sheetData>
  <sheetProtection selectLockedCells="1" selectUnlockedCells="1"/>
  <mergeCells count="2">
    <mergeCell ref="L26:S29"/>
    <mergeCell ref="E15:H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attle">
                <anchor moveWithCells="1" sizeWithCells="1">
                  <from>
                    <xdr:col>6</xdr:col>
                    <xdr:colOff>190500</xdr:colOff>
                    <xdr:row>5</xdr:row>
                    <xdr:rowOff>85725</xdr:rowOff>
                  </from>
                  <to>
                    <xdr:col>9</xdr:col>
                    <xdr:colOff>476250</xdr:colOff>
                    <xdr:row>8</xdr:row>
                    <xdr:rowOff>66675</xdr:rowOff>
                  </to>
                </anchor>
              </controlPr>
            </control>
          </mc:Choice>
        </mc:AlternateContent>
        <mc:AlternateContent xmlns:mc="http://schemas.openxmlformats.org/markup-compatibility/2006">
          <mc:Choice Requires="x14">
            <control shapeId="4118" r:id="rId5" name="Button 22">
              <controlPr defaultSize="0" print="0" autoFill="0" autoPict="0" macro="[0]!BattleOver">
                <anchor moveWithCells="1" sizeWithCells="1">
                  <from>
                    <xdr:col>6</xdr:col>
                    <xdr:colOff>495300</xdr:colOff>
                    <xdr:row>10</xdr:row>
                    <xdr:rowOff>9525</xdr:rowOff>
                  </from>
                  <to>
                    <xdr:col>9</xdr:col>
                    <xdr:colOff>219075</xdr:colOff>
                    <xdr:row>12</xdr:row>
                    <xdr:rowOff>114300</xdr:rowOff>
                  </to>
                </anchor>
              </controlPr>
            </control>
          </mc:Choice>
        </mc:AlternateContent>
        <mc:AlternateContent xmlns:mc="http://schemas.openxmlformats.org/markup-compatibility/2006">
          <mc:Choice Requires="x14">
            <control shapeId="4119" r:id="rId6" name="Button 23">
              <controlPr defaultSize="0" print="0" autoFill="0" autoPict="0" macro="[0]!New_Game">
                <anchor moveWithCells="1" sizeWithCells="1">
                  <from>
                    <xdr:col>16</xdr:col>
                    <xdr:colOff>409575</xdr:colOff>
                    <xdr:row>23</xdr:row>
                    <xdr:rowOff>9525</xdr:rowOff>
                  </from>
                  <to>
                    <xdr:col>20</xdr:col>
                    <xdr:colOff>542925</xdr:colOff>
                    <xdr:row>24</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P500"/>
  <sheetViews>
    <sheetView workbookViewId="0">
      <selection activeCell="N9" sqref="N9"/>
    </sheetView>
  </sheetViews>
  <sheetFormatPr defaultRowHeight="15" x14ac:dyDescent="0.25"/>
  <cols>
    <col min="1" max="1" width="16.7109375" bestFit="1" customWidth="1"/>
    <col min="2" max="2" width="13.42578125" customWidth="1"/>
    <col min="3" max="3" width="22.42578125" bestFit="1" customWidth="1"/>
    <col min="4" max="5" width="13.42578125" customWidth="1"/>
    <col min="6" max="6" width="19.85546875" bestFit="1" customWidth="1"/>
    <col min="7" max="7" width="11.42578125" bestFit="1" customWidth="1"/>
    <col min="8" max="8" width="6.28515625" bestFit="1" customWidth="1"/>
    <col min="9" max="10" width="20.140625" bestFit="1" customWidth="1"/>
    <col min="11" max="11" width="21.28515625" bestFit="1" customWidth="1"/>
    <col min="12" max="12" width="12" bestFit="1" customWidth="1"/>
    <col min="13" max="13" width="14.140625" customWidth="1"/>
    <col min="14" max="14" width="13.5703125" bestFit="1" customWidth="1"/>
    <col min="15" max="15" width="15.85546875" bestFit="1" customWidth="1"/>
    <col min="16" max="16" width="15.5703125" customWidth="1"/>
    <col min="19" max="19" width="10.28515625" customWidth="1"/>
  </cols>
  <sheetData>
    <row r="1" spans="1:16" s="1" customFormat="1" x14ac:dyDescent="0.25">
      <c r="A1" s="53"/>
      <c r="B1" s="53"/>
      <c r="C1" s="53"/>
      <c r="D1" s="53"/>
      <c r="E1" s="53"/>
      <c r="F1" s="54"/>
      <c r="G1" s="55"/>
      <c r="H1" s="54"/>
      <c r="I1" s="54"/>
      <c r="J1" s="54"/>
      <c r="K1" s="54"/>
      <c r="L1" s="54"/>
      <c r="M1" s="54"/>
      <c r="N1" s="54"/>
      <c r="O1" s="54"/>
      <c r="P1" s="54"/>
    </row>
    <row r="2" spans="1:16" x14ac:dyDescent="0.25">
      <c r="A2" s="56"/>
      <c r="B2" s="56"/>
      <c r="C2" s="56"/>
      <c r="D2" s="56"/>
      <c r="E2" s="56"/>
      <c r="F2" s="57"/>
      <c r="G2" s="57"/>
      <c r="H2" s="57"/>
      <c r="I2" s="57"/>
      <c r="J2" s="29" t="s">
        <v>59</v>
      </c>
      <c r="K2" s="29" t="s">
        <v>12</v>
      </c>
      <c r="L2" s="57"/>
      <c r="M2" s="57"/>
      <c r="N2" s="57"/>
      <c r="O2" s="57"/>
      <c r="P2" s="57"/>
    </row>
    <row r="3" spans="1:16" x14ac:dyDescent="0.25">
      <c r="A3" s="51" t="s">
        <v>0</v>
      </c>
      <c r="B3" s="51" t="s">
        <v>13</v>
      </c>
      <c r="C3" s="51" t="s">
        <v>32</v>
      </c>
      <c r="D3" s="56"/>
      <c r="E3" s="3" t="s">
        <v>33</v>
      </c>
      <c r="F3" s="3" t="s">
        <v>34</v>
      </c>
      <c r="G3" s="57"/>
      <c r="H3" s="57"/>
      <c r="I3" s="52" t="s">
        <v>60</v>
      </c>
      <c r="J3" s="35">
        <f ca="1">IF(N7&lt;=-Damage,0,IF(J8&gt;0,N7-J6,N7))</f>
        <v>34</v>
      </c>
      <c r="K3" s="36">
        <f>IFERROR(IF(O14&lt;=-Damage_to_Monster,0,IF(O14&gt;0,O14-J9,O14)),0)</f>
        <v>250</v>
      </c>
      <c r="L3" s="57"/>
      <c r="M3" s="57"/>
      <c r="N3" s="57"/>
      <c r="O3" s="57"/>
      <c r="P3" s="57"/>
    </row>
    <row r="4" spans="1:16" x14ac:dyDescent="0.25">
      <c r="A4" s="27">
        <v>0</v>
      </c>
      <c r="B4" s="27">
        <v>0</v>
      </c>
      <c r="C4" s="27">
        <v>0</v>
      </c>
      <c r="D4" s="56"/>
      <c r="E4" s="28">
        <f>SUM(XP)</f>
        <v>0</v>
      </c>
      <c r="F4" s="28">
        <v>0</v>
      </c>
      <c r="G4" s="57"/>
      <c r="H4" s="57"/>
      <c r="I4" s="52" t="s">
        <v>61</v>
      </c>
      <c r="J4" s="24">
        <f>-J6</f>
        <v>0</v>
      </c>
      <c r="K4" s="24">
        <f>-J9</f>
        <v>0</v>
      </c>
      <c r="L4" s="57"/>
      <c r="M4" s="57"/>
      <c r="N4" s="57"/>
      <c r="O4" s="57"/>
      <c r="P4" s="57"/>
    </row>
    <row r="5" spans="1:16" x14ac:dyDescent="0.25">
      <c r="A5" s="4"/>
      <c r="B5" s="4"/>
      <c r="C5" s="4"/>
      <c r="D5" s="56"/>
      <c r="E5" s="56"/>
      <c r="F5" s="57"/>
      <c r="G5" s="57"/>
      <c r="H5" s="57"/>
      <c r="I5" s="57"/>
      <c r="J5" s="57"/>
      <c r="K5" s="57"/>
      <c r="L5" s="57"/>
      <c r="M5" s="57"/>
      <c r="N5" s="57"/>
      <c r="O5" s="57"/>
      <c r="P5" s="57"/>
    </row>
    <row r="6" spans="1:16" ht="15.75" thickBot="1" x14ac:dyDescent="0.3">
      <c r="A6" s="27"/>
      <c r="B6" s="27"/>
      <c r="C6" s="27"/>
      <c r="D6" s="56"/>
      <c r="E6" s="57"/>
      <c r="F6" s="57"/>
      <c r="G6" s="57"/>
      <c r="H6" s="57"/>
      <c r="I6" s="48" t="s">
        <v>62</v>
      </c>
      <c r="J6" s="49">
        <f>SUM(Dmg)</f>
        <v>0</v>
      </c>
      <c r="K6" s="57"/>
      <c r="L6" s="39" t="s">
        <v>23</v>
      </c>
      <c r="M6" s="42" t="s">
        <v>3</v>
      </c>
      <c r="N6" s="29" t="s">
        <v>15</v>
      </c>
      <c r="O6" s="29" t="s">
        <v>8</v>
      </c>
      <c r="P6" s="57"/>
    </row>
    <row r="7" spans="1:16" x14ac:dyDescent="0.25">
      <c r="A7" s="4"/>
      <c r="B7" s="4"/>
      <c r="C7" s="4"/>
      <c r="D7" s="57"/>
      <c r="E7" s="80" t="s">
        <v>3</v>
      </c>
      <c r="F7" s="80"/>
      <c r="G7" s="80"/>
      <c r="H7" s="57"/>
      <c r="I7" s="48" t="s">
        <v>63</v>
      </c>
      <c r="J7" s="49">
        <f ca="1">O13</f>
        <v>25</v>
      </c>
      <c r="K7" s="57"/>
      <c r="L7" s="37">
        <v>34</v>
      </c>
      <c r="M7" s="43">
        <f>level</f>
        <v>1</v>
      </c>
      <c r="N7" s="44">
        <f>(Basehealth+VLOOKUP(M7,LVL,2,FALSE))</f>
        <v>34</v>
      </c>
      <c r="O7" s="44">
        <f>IF(N9="Dragon's Bane","X",VLOOKUP(M7,LevelTable[],3,FALSE))</f>
        <v>6</v>
      </c>
      <c r="P7" s="57"/>
    </row>
    <row r="8" spans="1:16" ht="22.5" customHeight="1" x14ac:dyDescent="0.25">
      <c r="A8" s="27"/>
      <c r="B8" s="27"/>
      <c r="C8" s="27"/>
      <c r="D8" s="57"/>
      <c r="E8" t="s">
        <v>14</v>
      </c>
      <c r="F8" t="s">
        <v>15</v>
      </c>
      <c r="G8" t="s">
        <v>16</v>
      </c>
      <c r="H8" s="57"/>
      <c r="I8" s="48" t="s">
        <v>64</v>
      </c>
      <c r="J8" s="49">
        <f ca="1">IF(O7=100,J25+VLOOKUP(N9,N19:P32,3,FALSE),IF(O7=20,J26+VLOOKUP(N9,N19:P32,3,FALSE),IF(O7=12,J27+VLOOKUP(N9,N19:P32,3,FALSE),IF(O7=10,J28+VLOOKUP(N9,N19:P32,3,FALSE),IF(O7=8,J29+VLOOKUP(N9,N19:P32,3,FALSE),IF(O7=6,J30+VLOOKUP(N9,N19:P32,3,FALSE),IF(O7=4,J31+VLOOKUP(N9,N19:P32,3,FALSE),IF(O7="x",J32+VLOOKUP(N9,N19:P32,3,FALSE),"No Dice"))))))))</f>
        <v>4</v>
      </c>
      <c r="K8" s="57"/>
      <c r="L8" s="57"/>
      <c r="M8" s="57"/>
      <c r="N8" s="57"/>
      <c r="O8" s="57"/>
      <c r="P8" s="57"/>
    </row>
    <row r="9" spans="1:16" x14ac:dyDescent="0.25">
      <c r="A9" s="4"/>
      <c r="B9" s="4"/>
      <c r="C9" s="4"/>
      <c r="D9" s="57"/>
      <c r="E9" s="2">
        <v>1</v>
      </c>
      <c r="F9" s="2">
        <v>0</v>
      </c>
      <c r="G9" s="2">
        <v>6</v>
      </c>
      <c r="H9" s="57"/>
      <c r="I9" s="48" t="s">
        <v>65</v>
      </c>
      <c r="J9" s="49">
        <f>SUM(mdmg)</f>
        <v>0</v>
      </c>
      <c r="K9" s="57"/>
      <c r="L9" s="57"/>
      <c r="M9" s="61" t="s">
        <v>71</v>
      </c>
      <c r="N9" s="62"/>
      <c r="O9" s="57"/>
      <c r="P9" s="57"/>
    </row>
    <row r="10" spans="1:16" x14ac:dyDescent="0.25">
      <c r="A10" s="27"/>
      <c r="B10" s="27"/>
      <c r="C10" s="27"/>
      <c r="D10" s="57"/>
      <c r="E10" s="2">
        <v>2</v>
      </c>
      <c r="F10" s="2">
        <v>2</v>
      </c>
      <c r="G10" s="2">
        <v>6</v>
      </c>
      <c r="H10" s="57"/>
      <c r="I10" s="57"/>
      <c r="J10" s="57"/>
      <c r="K10" s="57"/>
      <c r="L10" s="57"/>
      <c r="M10" s="57"/>
      <c r="N10" s="57"/>
      <c r="O10" s="57"/>
      <c r="P10" s="57"/>
    </row>
    <row r="11" spans="1:16" x14ac:dyDescent="0.25">
      <c r="A11" s="4"/>
      <c r="B11" s="4"/>
      <c r="C11" s="4"/>
      <c r="D11" s="57"/>
      <c r="E11" s="2">
        <v>3</v>
      </c>
      <c r="F11" s="2">
        <v>4</v>
      </c>
      <c r="G11" s="2">
        <v>6</v>
      </c>
      <c r="H11" s="57"/>
      <c r="I11" s="57"/>
      <c r="J11" s="57"/>
      <c r="K11" s="57"/>
      <c r="L11" s="57"/>
      <c r="M11" s="57"/>
      <c r="N11" s="57"/>
      <c r="O11" s="57"/>
      <c r="P11" s="57"/>
    </row>
    <row r="12" spans="1:16" x14ac:dyDescent="0.25">
      <c r="A12" s="27"/>
      <c r="B12" s="27"/>
      <c r="C12" s="27"/>
      <c r="D12" s="57"/>
      <c r="E12" s="2">
        <v>4</v>
      </c>
      <c r="F12" s="2">
        <v>6</v>
      </c>
      <c r="G12" s="2">
        <v>6</v>
      </c>
      <c r="H12" s="57"/>
      <c r="I12" s="81" t="s">
        <v>4</v>
      </c>
      <c r="J12" s="81"/>
      <c r="K12" s="81"/>
      <c r="L12" s="81"/>
      <c r="M12" s="57"/>
      <c r="N12" s="39" t="s">
        <v>12</v>
      </c>
      <c r="O12" s="40" t="s">
        <v>11</v>
      </c>
      <c r="P12" s="57"/>
    </row>
    <row r="13" spans="1:16" x14ac:dyDescent="0.25">
      <c r="A13" s="4"/>
      <c r="B13" s="4"/>
      <c r="C13" s="4"/>
      <c r="D13" s="57"/>
      <c r="E13" s="2">
        <v>5</v>
      </c>
      <c r="F13" s="2">
        <v>8</v>
      </c>
      <c r="G13" s="2">
        <v>6</v>
      </c>
      <c r="H13" s="57"/>
      <c r="I13" s="3" t="s">
        <v>5</v>
      </c>
      <c r="J13" s="3" t="s">
        <v>6</v>
      </c>
      <c r="K13" s="3" t="s">
        <v>7</v>
      </c>
      <c r="L13" s="3" t="s">
        <v>31</v>
      </c>
      <c r="M13" s="57"/>
      <c r="N13" s="38" t="s">
        <v>10</v>
      </c>
      <c r="O13" s="36">
        <f ca="1">IF(N13="Player",IF(VLOOKUP(N13,Monster[],3,FALSE)=100,J25,IF(VLOOKUP(N13,Monster[],3,FALSE)=20,J26,IF(VLOOKUP(N13,Monster[],3,FALSE)=12,J27,IF(VLOOKUP(N13,Monster[],3,FALSE)=10,J28,IF(VLOOKUP(N13,Monster[],3,FALSE)=8,J29,IF(VLOOKUP(N13,Monster[],3,FALSE)=6,J30,IF(VLOOKUP(N13,Monster[],3,FALSE)=4,J31,IF(VLOOKUP(N13,Monster[],3,FALSE)="x",J32,"No Dice"))))))))+12,IF(VLOOKUP(N13,Monster[],3,FALSE)=100,J25,IF(VLOOKUP(N13,Monster[],3,FALSE)=20,J26,IF(VLOOKUP(N13,Monster[],3,FALSE)=12,J27,IF(VLOOKUP(N13,Monster[],3,FALSE)=10,J28,IF(VLOOKUP(N13,Monster[],3,FALSE)=8,J29,IF(VLOOKUP(N13,Monster[],3,FALSE)=6,J30,IF(VLOOKUP(N13,Monster[],3,FALSE)=4,J31,IF(VLOOKUP(N13,Monster[],3,FALSE)="x",J32,"No Dice")))))))))</f>
        <v>25</v>
      </c>
      <c r="P13" s="57"/>
    </row>
    <row r="14" spans="1:16" x14ac:dyDescent="0.25">
      <c r="A14" s="27"/>
      <c r="B14" s="27"/>
      <c r="C14" s="27"/>
      <c r="D14" s="57"/>
      <c r="E14" s="2">
        <v>6</v>
      </c>
      <c r="F14" s="2">
        <v>10</v>
      </c>
      <c r="G14" s="2">
        <v>6</v>
      </c>
      <c r="H14" s="57"/>
      <c r="I14" s="7" t="s">
        <v>9</v>
      </c>
      <c r="J14" s="7">
        <v>5</v>
      </c>
      <c r="K14" s="7">
        <v>4</v>
      </c>
      <c r="L14" s="8">
        <v>10</v>
      </c>
      <c r="M14" s="57"/>
      <c r="N14" s="41" t="s">
        <v>6</v>
      </c>
      <c r="O14" s="34">
        <f>VLOOKUP(N13,Monster[],2,FALSE)</f>
        <v>250</v>
      </c>
      <c r="P14" s="57"/>
    </row>
    <row r="15" spans="1:16" x14ac:dyDescent="0.25">
      <c r="A15" s="4"/>
      <c r="B15" s="4"/>
      <c r="C15" s="4"/>
      <c r="D15" s="57"/>
      <c r="E15" s="2">
        <v>7</v>
      </c>
      <c r="F15" s="2">
        <v>12</v>
      </c>
      <c r="G15" s="2">
        <v>6</v>
      </c>
      <c r="H15" s="57"/>
      <c r="I15" s="4" t="s">
        <v>17</v>
      </c>
      <c r="J15" s="4">
        <v>25</v>
      </c>
      <c r="K15" s="4">
        <v>6</v>
      </c>
      <c r="L15" s="5">
        <v>20</v>
      </c>
      <c r="M15" s="57"/>
      <c r="N15" s="37" t="s">
        <v>35</v>
      </c>
      <c r="O15" s="23">
        <f>VLOOKUP(N13,Monster[],4,FALSE)</f>
        <v>500</v>
      </c>
      <c r="P15" s="57"/>
    </row>
    <row r="16" spans="1:16" x14ac:dyDescent="0.25">
      <c r="A16" s="27"/>
      <c r="B16" s="27"/>
      <c r="C16" s="27"/>
      <c r="D16" s="57"/>
      <c r="E16" s="2">
        <v>8</v>
      </c>
      <c r="F16" s="2">
        <v>14</v>
      </c>
      <c r="G16" s="2">
        <v>6</v>
      </c>
      <c r="H16" s="57"/>
      <c r="I16" s="7" t="s">
        <v>18</v>
      </c>
      <c r="J16" s="7">
        <v>35</v>
      </c>
      <c r="K16" s="7">
        <v>6</v>
      </c>
      <c r="L16" s="9">
        <v>35</v>
      </c>
      <c r="M16" s="57"/>
      <c r="N16" s="57"/>
      <c r="O16" s="57"/>
      <c r="P16" s="57"/>
    </row>
    <row r="17" spans="1:16" x14ac:dyDescent="0.25">
      <c r="A17" s="4"/>
      <c r="B17" s="4"/>
      <c r="C17" s="4"/>
      <c r="D17" s="57"/>
      <c r="E17" s="2">
        <v>9</v>
      </c>
      <c r="F17" s="2">
        <v>16</v>
      </c>
      <c r="G17" s="2">
        <v>6</v>
      </c>
      <c r="H17" s="57"/>
      <c r="I17" s="5" t="s">
        <v>19</v>
      </c>
      <c r="J17" s="5">
        <v>65</v>
      </c>
      <c r="K17" s="5">
        <v>8</v>
      </c>
      <c r="L17" s="5">
        <v>420</v>
      </c>
      <c r="M17" s="57"/>
      <c r="N17" s="57"/>
      <c r="O17" s="57"/>
      <c r="P17" s="57"/>
    </row>
    <row r="18" spans="1:16" x14ac:dyDescent="0.25">
      <c r="A18" s="27"/>
      <c r="B18" s="27"/>
      <c r="C18" s="27"/>
      <c r="D18" s="57"/>
      <c r="E18" s="2">
        <v>10</v>
      </c>
      <c r="F18" s="2">
        <v>18</v>
      </c>
      <c r="G18" s="2">
        <v>6</v>
      </c>
      <c r="H18" s="57"/>
      <c r="I18" s="9" t="s">
        <v>20</v>
      </c>
      <c r="J18" s="9">
        <v>80</v>
      </c>
      <c r="K18" s="9">
        <v>12</v>
      </c>
      <c r="L18" s="9">
        <v>100</v>
      </c>
      <c r="M18" s="57"/>
      <c r="N18" s="39" t="s">
        <v>106</v>
      </c>
      <c r="O18" s="40" t="s">
        <v>107</v>
      </c>
      <c r="P18" s="40" t="s">
        <v>109</v>
      </c>
    </row>
    <row r="19" spans="1:16" x14ac:dyDescent="0.25">
      <c r="A19" s="4"/>
      <c r="B19" s="4"/>
      <c r="C19" s="4"/>
      <c r="D19" s="57"/>
      <c r="E19" s="2">
        <v>11</v>
      </c>
      <c r="F19" s="2">
        <v>21</v>
      </c>
      <c r="G19" s="2">
        <v>8</v>
      </c>
      <c r="H19" s="57"/>
      <c r="I19" s="5" t="s">
        <v>21</v>
      </c>
      <c r="J19" s="5">
        <v>50</v>
      </c>
      <c r="K19" s="5">
        <v>20</v>
      </c>
      <c r="L19" s="5">
        <v>150</v>
      </c>
      <c r="M19" s="57"/>
      <c r="N19" s="38">
        <v>0</v>
      </c>
      <c r="O19" s="36" t="s">
        <v>108</v>
      </c>
      <c r="P19" s="36">
        <v>0</v>
      </c>
    </row>
    <row r="20" spans="1:16" x14ac:dyDescent="0.25">
      <c r="A20" s="27"/>
      <c r="B20" s="27"/>
      <c r="C20" s="27"/>
      <c r="D20" s="57"/>
      <c r="E20" s="2">
        <v>12</v>
      </c>
      <c r="F20" s="2">
        <v>24</v>
      </c>
      <c r="G20" s="2">
        <v>8</v>
      </c>
      <c r="H20" s="57"/>
      <c r="I20" s="9" t="s">
        <v>22</v>
      </c>
      <c r="J20" s="9">
        <v>120</v>
      </c>
      <c r="K20" s="9">
        <v>20</v>
      </c>
      <c r="L20" s="9">
        <v>300</v>
      </c>
      <c r="M20" s="57"/>
      <c r="N20" s="41">
        <v>1</v>
      </c>
      <c r="O20" s="34" t="s">
        <v>115</v>
      </c>
      <c r="P20" s="34">
        <v>2</v>
      </c>
    </row>
    <row r="21" spans="1:16" x14ac:dyDescent="0.25">
      <c r="A21" s="4"/>
      <c r="B21" s="4"/>
      <c r="C21" s="4"/>
      <c r="D21" s="57"/>
      <c r="E21" s="2">
        <v>13</v>
      </c>
      <c r="F21" s="2">
        <v>27</v>
      </c>
      <c r="G21" s="2">
        <v>8</v>
      </c>
      <c r="H21" s="57"/>
      <c r="I21" s="10" t="s">
        <v>10</v>
      </c>
      <c r="J21" s="10">
        <v>250</v>
      </c>
      <c r="K21" s="67" t="s">
        <v>1</v>
      </c>
      <c r="L21" s="11">
        <v>500</v>
      </c>
      <c r="M21" s="57"/>
      <c r="N21" s="37">
        <v>2</v>
      </c>
      <c r="O21" s="23" t="s">
        <v>116</v>
      </c>
      <c r="P21" s="23">
        <v>3</v>
      </c>
    </row>
    <row r="22" spans="1:16" x14ac:dyDescent="0.25">
      <c r="A22" s="27"/>
      <c r="B22" s="27"/>
      <c r="C22" s="27"/>
      <c r="D22" s="57"/>
      <c r="E22" s="2">
        <v>14</v>
      </c>
      <c r="F22" s="2">
        <v>30</v>
      </c>
      <c r="G22" s="2">
        <v>8</v>
      </c>
      <c r="H22" s="57"/>
      <c r="I22" s="26" t="s">
        <v>59</v>
      </c>
      <c r="J22" s="26">
        <f>N7</f>
        <v>34</v>
      </c>
      <c r="K22" s="26">
        <f>O7</f>
        <v>6</v>
      </c>
      <c r="L22" s="26">
        <v>750</v>
      </c>
      <c r="M22" s="57"/>
      <c r="N22" s="37">
        <v>3</v>
      </c>
      <c r="O22" s="23" t="s">
        <v>117</v>
      </c>
      <c r="P22" s="34">
        <v>4</v>
      </c>
    </row>
    <row r="23" spans="1:16" x14ac:dyDescent="0.25">
      <c r="A23" s="4"/>
      <c r="B23" s="4"/>
      <c r="C23" s="4"/>
      <c r="D23" s="57"/>
      <c r="E23" s="2">
        <v>15</v>
      </c>
      <c r="F23" s="2">
        <v>33</v>
      </c>
      <c r="G23" s="2">
        <v>8</v>
      </c>
      <c r="H23" s="57"/>
      <c r="I23" s="57"/>
      <c r="J23" s="57"/>
      <c r="K23" s="57"/>
      <c r="L23" s="57"/>
      <c r="M23" s="57"/>
      <c r="N23" s="37">
        <v>4</v>
      </c>
      <c r="O23" s="23" t="s">
        <v>110</v>
      </c>
      <c r="P23" s="23">
        <v>5</v>
      </c>
    </row>
    <row r="24" spans="1:16" x14ac:dyDescent="0.25">
      <c r="A24" s="27"/>
      <c r="B24" s="27"/>
      <c r="C24" s="27"/>
      <c r="D24" s="57"/>
      <c r="E24" s="2">
        <v>16</v>
      </c>
      <c r="F24" s="2">
        <v>36</v>
      </c>
      <c r="G24" s="2">
        <v>12</v>
      </c>
      <c r="H24" s="57"/>
      <c r="I24" s="29" t="s">
        <v>57</v>
      </c>
      <c r="J24" s="29" t="s">
        <v>58</v>
      </c>
      <c r="K24" s="60"/>
      <c r="L24" s="57"/>
      <c r="M24" s="57"/>
      <c r="N24" s="37">
        <v>5</v>
      </c>
      <c r="O24" s="23" t="s">
        <v>111</v>
      </c>
      <c r="P24" s="34">
        <v>8</v>
      </c>
    </row>
    <row r="25" spans="1:16" x14ac:dyDescent="0.25">
      <c r="A25" s="4"/>
      <c r="B25" s="4"/>
      <c r="C25" s="4"/>
      <c r="D25" s="57"/>
      <c r="E25" s="2">
        <v>17</v>
      </c>
      <c r="F25" s="2">
        <v>39</v>
      </c>
      <c r="G25" s="2">
        <v>12</v>
      </c>
      <c r="H25" s="57"/>
      <c r="I25" s="30">
        <v>100</v>
      </c>
      <c r="J25" s="31">
        <f ca="1">IF(N13="","",RANDBETWEEN(1,100))</f>
        <v>21</v>
      </c>
      <c r="K25" s="57"/>
      <c r="L25" s="57"/>
      <c r="M25" s="57"/>
      <c r="N25" s="37">
        <v>6</v>
      </c>
      <c r="O25" s="23" t="s">
        <v>112</v>
      </c>
      <c r="P25" s="23">
        <v>9</v>
      </c>
    </row>
    <row r="26" spans="1:16" x14ac:dyDescent="0.25">
      <c r="A26" s="27"/>
      <c r="B26" s="27"/>
      <c r="C26" s="27"/>
      <c r="D26" s="57"/>
      <c r="E26" s="2">
        <v>18</v>
      </c>
      <c r="F26" s="2">
        <v>42</v>
      </c>
      <c r="G26" s="2">
        <v>12</v>
      </c>
      <c r="H26" s="57"/>
      <c r="I26" s="32">
        <v>20</v>
      </c>
      <c r="J26" s="21">
        <f ca="1">IF(N13="","",RANDBETWEEN(1,20))</f>
        <v>3</v>
      </c>
      <c r="K26" s="57"/>
      <c r="L26" s="57"/>
      <c r="M26" s="57"/>
      <c r="N26" s="37">
        <v>7</v>
      </c>
      <c r="O26" s="23" t="s">
        <v>118</v>
      </c>
      <c r="P26" s="34">
        <v>12</v>
      </c>
    </row>
    <row r="27" spans="1:16" x14ac:dyDescent="0.25">
      <c r="A27" s="4"/>
      <c r="B27" s="4"/>
      <c r="C27" s="4"/>
      <c r="D27" s="57"/>
      <c r="E27" s="2">
        <v>19</v>
      </c>
      <c r="F27" s="2">
        <v>45</v>
      </c>
      <c r="G27" s="2">
        <v>12</v>
      </c>
      <c r="H27" s="57"/>
      <c r="I27" s="30">
        <v>12</v>
      </c>
      <c r="J27" s="31">
        <f ca="1">IF(N13="","",RANDBETWEEN(1,12))</f>
        <v>6</v>
      </c>
      <c r="K27" s="57"/>
      <c r="L27" s="57"/>
      <c r="M27" s="57"/>
      <c r="N27" s="37">
        <v>8</v>
      </c>
      <c r="O27" s="23" t="s">
        <v>119</v>
      </c>
      <c r="P27" s="23">
        <v>13</v>
      </c>
    </row>
    <row r="28" spans="1:16" x14ac:dyDescent="0.25">
      <c r="A28" s="27"/>
      <c r="B28" s="27"/>
      <c r="C28" s="27"/>
      <c r="D28" s="57"/>
      <c r="E28" s="2">
        <v>20</v>
      </c>
      <c r="F28" s="2">
        <v>48</v>
      </c>
      <c r="G28" s="2">
        <v>12</v>
      </c>
      <c r="H28" s="57"/>
      <c r="I28" s="32">
        <v>10</v>
      </c>
      <c r="J28" s="21">
        <f ca="1">IF(N13="","",RANDBETWEEN(1,10))</f>
        <v>3</v>
      </c>
      <c r="K28" s="57"/>
      <c r="L28" s="57"/>
      <c r="M28" s="57"/>
      <c r="N28" s="37">
        <v>9</v>
      </c>
      <c r="O28" s="23" t="s">
        <v>113</v>
      </c>
      <c r="P28" s="34">
        <v>16</v>
      </c>
    </row>
    <row r="29" spans="1:16" x14ac:dyDescent="0.25">
      <c r="A29" s="4"/>
      <c r="B29" s="4"/>
      <c r="C29" s="4"/>
      <c r="D29" s="57"/>
      <c r="E29" s="2">
        <v>21</v>
      </c>
      <c r="F29" s="2">
        <v>52</v>
      </c>
      <c r="G29" s="2">
        <v>20</v>
      </c>
      <c r="H29" s="57"/>
      <c r="I29" s="30">
        <v>8</v>
      </c>
      <c r="J29" s="31">
        <f ca="1">IF(N13="","",RANDBETWEEN(1,8))</f>
        <v>5</v>
      </c>
      <c r="K29" s="57"/>
      <c r="L29" s="57"/>
      <c r="M29" s="57"/>
      <c r="N29" s="37">
        <v>10</v>
      </c>
      <c r="O29" s="23" t="s">
        <v>114</v>
      </c>
      <c r="P29" s="23">
        <v>17</v>
      </c>
    </row>
    <row r="30" spans="1:16" x14ac:dyDescent="0.25">
      <c r="A30" s="27"/>
      <c r="B30" s="27"/>
      <c r="C30" s="27"/>
      <c r="D30" s="57"/>
      <c r="E30" s="2">
        <v>22</v>
      </c>
      <c r="F30" s="2">
        <v>56</v>
      </c>
      <c r="G30" s="2">
        <v>20</v>
      </c>
      <c r="H30" s="57"/>
      <c r="I30" s="32">
        <v>6</v>
      </c>
      <c r="J30" s="21">
        <f ca="1">IF(N13="","",RANDBETWEEN(1,6))</f>
        <v>4</v>
      </c>
      <c r="K30" s="57"/>
      <c r="L30" s="57"/>
      <c r="M30" s="58"/>
      <c r="N30" s="37">
        <v>11</v>
      </c>
      <c r="O30" s="23" t="s">
        <v>120</v>
      </c>
      <c r="P30" s="34">
        <v>25</v>
      </c>
    </row>
    <row r="31" spans="1:16" x14ac:dyDescent="0.25">
      <c r="A31" s="4"/>
      <c r="B31" s="4"/>
      <c r="C31" s="4"/>
      <c r="D31" s="57"/>
      <c r="E31" s="2">
        <v>23</v>
      </c>
      <c r="F31" s="2">
        <v>60</v>
      </c>
      <c r="G31" s="2">
        <v>20</v>
      </c>
      <c r="H31" s="57"/>
      <c r="I31" s="30">
        <v>4</v>
      </c>
      <c r="J31" s="31">
        <f ca="1">IF(N13="","",RANDBETWEEN(1,4))</f>
        <v>1</v>
      </c>
      <c r="K31" s="20" t="s">
        <v>2</v>
      </c>
      <c r="L31" s="59"/>
      <c r="M31" s="59"/>
      <c r="N31" s="37">
        <v>12</v>
      </c>
      <c r="O31" s="23" t="s">
        <v>121</v>
      </c>
      <c r="P31" s="23">
        <v>30</v>
      </c>
    </row>
    <row r="32" spans="1:16" x14ac:dyDescent="0.25">
      <c r="A32" s="27"/>
      <c r="B32" s="27"/>
      <c r="C32" s="27"/>
      <c r="D32" s="57"/>
      <c r="E32" s="2">
        <v>24</v>
      </c>
      <c r="F32" s="2">
        <v>64</v>
      </c>
      <c r="G32" s="2">
        <v>20</v>
      </c>
      <c r="H32" s="57"/>
      <c r="I32" s="33" t="s">
        <v>1</v>
      </c>
      <c r="J32" s="22">
        <f ca="1">IF(N13="","",RANDBETWEEN(1,K32))</f>
        <v>25</v>
      </c>
      <c r="K32" s="25">
        <f ca="1">RANDBETWEEN(25,30)</f>
        <v>25</v>
      </c>
      <c r="L32" s="58"/>
      <c r="M32" s="57"/>
      <c r="N32" s="37">
        <v>13</v>
      </c>
      <c r="O32" s="23" t="s">
        <v>105</v>
      </c>
      <c r="P32" s="23">
        <v>50</v>
      </c>
    </row>
    <row r="33" spans="1:16" x14ac:dyDescent="0.25">
      <c r="A33" s="4"/>
      <c r="B33" s="4"/>
      <c r="C33" s="4"/>
      <c r="D33" s="57"/>
      <c r="E33" s="2">
        <v>25</v>
      </c>
      <c r="F33" s="2">
        <v>68</v>
      </c>
      <c r="G33" s="2">
        <v>20</v>
      </c>
      <c r="H33" s="57"/>
      <c r="I33" s="57"/>
      <c r="J33" s="57"/>
      <c r="K33" s="57"/>
      <c r="L33" s="57"/>
      <c r="M33" s="57"/>
      <c r="N33" s="57"/>
      <c r="O33" s="57"/>
      <c r="P33" s="57"/>
    </row>
    <row r="34" spans="1:16" x14ac:dyDescent="0.25">
      <c r="A34" s="27"/>
      <c r="B34" s="27"/>
      <c r="C34" s="27"/>
      <c r="D34" s="57"/>
      <c r="E34" s="57"/>
      <c r="F34" s="57"/>
      <c r="G34" s="57"/>
      <c r="H34" s="57"/>
      <c r="I34" s="57"/>
      <c r="J34" s="57"/>
      <c r="K34" s="57"/>
      <c r="L34" s="57"/>
      <c r="M34" s="57"/>
      <c r="N34" s="57"/>
      <c r="O34" s="57"/>
      <c r="P34" s="57"/>
    </row>
    <row r="35" spans="1:16" x14ac:dyDescent="0.25">
      <c r="A35" s="4"/>
      <c r="B35" s="4"/>
      <c r="C35" s="4"/>
      <c r="D35" s="57"/>
      <c r="E35" s="57"/>
      <c r="F35" s="57"/>
      <c r="G35" s="57"/>
      <c r="H35" s="57"/>
      <c r="I35" s="57"/>
      <c r="J35" s="57"/>
      <c r="K35" s="57"/>
      <c r="L35" s="57"/>
      <c r="M35" s="57"/>
      <c r="N35" s="57"/>
      <c r="O35" s="57"/>
      <c r="P35" s="57"/>
    </row>
    <row r="36" spans="1:16" x14ac:dyDescent="0.25">
      <c r="A36" s="27"/>
      <c r="B36" s="27"/>
      <c r="C36" s="27"/>
      <c r="E36" s="57"/>
      <c r="F36" s="57"/>
      <c r="G36" s="57"/>
      <c r="H36" s="57"/>
      <c r="I36" s="57"/>
      <c r="J36" s="57"/>
      <c r="K36" s="57"/>
      <c r="L36" s="57"/>
      <c r="M36" s="57"/>
      <c r="N36" s="57"/>
      <c r="O36" s="57"/>
      <c r="P36" s="57"/>
    </row>
    <row r="37" spans="1:16" x14ac:dyDescent="0.25">
      <c r="A37" s="4"/>
      <c r="B37" s="4"/>
      <c r="C37" s="4"/>
    </row>
    <row r="38" spans="1:16" x14ac:dyDescent="0.25">
      <c r="A38" s="27"/>
      <c r="B38" s="27"/>
      <c r="C38" s="27"/>
    </row>
    <row r="39" spans="1:16" x14ac:dyDescent="0.25">
      <c r="A39" s="4"/>
      <c r="B39" s="4"/>
      <c r="C39" s="4"/>
    </row>
    <row r="40" spans="1:16" x14ac:dyDescent="0.25">
      <c r="A40" s="27"/>
      <c r="B40" s="27"/>
      <c r="C40" s="27"/>
    </row>
    <row r="41" spans="1:16" x14ac:dyDescent="0.25">
      <c r="A41" s="4"/>
      <c r="B41" s="4"/>
      <c r="C41" s="4"/>
    </row>
    <row r="42" spans="1:16" x14ac:dyDescent="0.25">
      <c r="A42" s="27"/>
      <c r="B42" s="27"/>
      <c r="C42" s="27"/>
    </row>
    <row r="43" spans="1:16" x14ac:dyDescent="0.25">
      <c r="A43" s="4"/>
      <c r="B43" s="4"/>
      <c r="C43" s="4"/>
    </row>
    <row r="44" spans="1:16" x14ac:dyDescent="0.25">
      <c r="A44" s="27"/>
      <c r="B44" s="27"/>
      <c r="C44" s="27"/>
    </row>
    <row r="45" spans="1:16" x14ac:dyDescent="0.25">
      <c r="A45" s="4"/>
      <c r="B45" s="4"/>
      <c r="C45" s="4"/>
    </row>
    <row r="46" spans="1:16" x14ac:dyDescent="0.25">
      <c r="A46" s="27"/>
      <c r="B46" s="27"/>
      <c r="C46" s="27"/>
    </row>
    <row r="47" spans="1:16" x14ac:dyDescent="0.25">
      <c r="A47" s="4"/>
      <c r="B47" s="4"/>
      <c r="C47" s="4"/>
    </row>
    <row r="48" spans="1:16" x14ac:dyDescent="0.25">
      <c r="A48" s="27"/>
      <c r="B48" s="27"/>
      <c r="C48" s="27"/>
    </row>
    <row r="49" spans="1:3" x14ac:dyDescent="0.25">
      <c r="A49" s="4"/>
      <c r="B49" s="4"/>
      <c r="C49" s="4"/>
    </row>
    <row r="50" spans="1:3" x14ac:dyDescent="0.25">
      <c r="A50" s="27"/>
      <c r="B50" s="27"/>
      <c r="C50" s="27"/>
    </row>
    <row r="51" spans="1:3" x14ac:dyDescent="0.25">
      <c r="A51" s="4"/>
      <c r="B51" s="4"/>
      <c r="C51" s="4"/>
    </row>
    <row r="52" spans="1:3" x14ac:dyDescent="0.25">
      <c r="A52" s="27"/>
      <c r="B52" s="27"/>
      <c r="C52" s="27"/>
    </row>
    <row r="53" spans="1:3" x14ac:dyDescent="0.25">
      <c r="A53" s="4"/>
      <c r="B53" s="4"/>
      <c r="C53" s="4"/>
    </row>
    <row r="54" spans="1:3" x14ac:dyDescent="0.25">
      <c r="A54" s="27"/>
      <c r="B54" s="27"/>
      <c r="C54" s="27"/>
    </row>
    <row r="55" spans="1:3" x14ac:dyDescent="0.25">
      <c r="A55" s="4"/>
      <c r="B55" s="4"/>
      <c r="C55" s="4"/>
    </row>
    <row r="56" spans="1:3" x14ac:dyDescent="0.25">
      <c r="A56" s="27"/>
      <c r="B56" s="27"/>
      <c r="C56" s="27"/>
    </row>
    <row r="57" spans="1:3" x14ac:dyDescent="0.25">
      <c r="A57" s="4"/>
      <c r="B57" s="4"/>
      <c r="C57" s="4"/>
    </row>
    <row r="58" spans="1:3" x14ac:dyDescent="0.25">
      <c r="A58" s="27"/>
      <c r="B58" s="27"/>
      <c r="C58" s="27"/>
    </row>
    <row r="59" spans="1:3" x14ac:dyDescent="0.25">
      <c r="A59" s="4"/>
      <c r="B59" s="4"/>
      <c r="C59" s="4"/>
    </row>
    <row r="60" spans="1:3" x14ac:dyDescent="0.25">
      <c r="A60" s="27"/>
      <c r="B60" s="27"/>
      <c r="C60" s="27"/>
    </row>
    <row r="61" spans="1:3" x14ac:dyDescent="0.25">
      <c r="A61" s="4"/>
      <c r="B61" s="4"/>
      <c r="C61" s="4"/>
    </row>
    <row r="62" spans="1:3" x14ac:dyDescent="0.25">
      <c r="A62" s="27"/>
      <c r="B62" s="27"/>
      <c r="C62" s="27"/>
    </row>
    <row r="63" spans="1:3" x14ac:dyDescent="0.25">
      <c r="A63" s="4"/>
      <c r="B63" s="4"/>
      <c r="C63" s="4"/>
    </row>
    <row r="64" spans="1:3" x14ac:dyDescent="0.25">
      <c r="A64" s="27"/>
      <c r="B64" s="27"/>
      <c r="C64" s="27"/>
    </row>
    <row r="65" spans="1:3" x14ac:dyDescent="0.25">
      <c r="A65" s="4"/>
      <c r="B65" s="4"/>
      <c r="C65" s="4"/>
    </row>
    <row r="66" spans="1:3" x14ac:dyDescent="0.25">
      <c r="A66" s="27"/>
      <c r="B66" s="27"/>
      <c r="C66" s="27"/>
    </row>
    <row r="67" spans="1:3" x14ac:dyDescent="0.25">
      <c r="A67" s="4"/>
      <c r="B67" s="4"/>
      <c r="C67" s="4"/>
    </row>
    <row r="68" spans="1:3" x14ac:dyDescent="0.25">
      <c r="A68" s="27"/>
      <c r="B68" s="27"/>
      <c r="C68" s="27"/>
    </row>
    <row r="69" spans="1:3" x14ac:dyDescent="0.25">
      <c r="A69" s="4"/>
      <c r="B69" s="4"/>
      <c r="C69" s="4"/>
    </row>
    <row r="70" spans="1:3" x14ac:dyDescent="0.25">
      <c r="A70" s="27"/>
      <c r="B70" s="27"/>
      <c r="C70" s="27"/>
    </row>
    <row r="71" spans="1:3" x14ac:dyDescent="0.25">
      <c r="A71" s="4"/>
      <c r="B71" s="4"/>
      <c r="C71" s="4"/>
    </row>
    <row r="72" spans="1:3" x14ac:dyDescent="0.25">
      <c r="A72" s="27"/>
      <c r="B72" s="27"/>
      <c r="C72" s="27"/>
    </row>
    <row r="73" spans="1:3" x14ac:dyDescent="0.25">
      <c r="A73" s="4"/>
      <c r="B73" s="4"/>
      <c r="C73" s="4"/>
    </row>
    <row r="74" spans="1:3" x14ac:dyDescent="0.25">
      <c r="A74" s="27"/>
      <c r="B74" s="27"/>
      <c r="C74" s="27"/>
    </row>
    <row r="75" spans="1:3" x14ac:dyDescent="0.25">
      <c r="A75" s="4"/>
      <c r="B75" s="4"/>
      <c r="C75" s="4"/>
    </row>
    <row r="76" spans="1:3" x14ac:dyDescent="0.25">
      <c r="A76" s="27"/>
      <c r="B76" s="27"/>
      <c r="C76" s="27"/>
    </row>
    <row r="77" spans="1:3" x14ac:dyDescent="0.25">
      <c r="A77" s="4"/>
      <c r="B77" s="4"/>
      <c r="C77" s="4"/>
    </row>
    <row r="78" spans="1:3" x14ac:dyDescent="0.25">
      <c r="A78" s="27"/>
      <c r="B78" s="27"/>
      <c r="C78" s="27"/>
    </row>
    <row r="79" spans="1:3" x14ac:dyDescent="0.25">
      <c r="A79" s="4"/>
      <c r="B79" s="4"/>
      <c r="C79" s="4"/>
    </row>
    <row r="80" spans="1:3" x14ac:dyDescent="0.25">
      <c r="A80" s="27"/>
      <c r="B80" s="27"/>
      <c r="C80" s="27"/>
    </row>
    <row r="81" spans="1:3" x14ac:dyDescent="0.25">
      <c r="A81" s="4"/>
      <c r="B81" s="4"/>
      <c r="C81" s="4"/>
    </row>
    <row r="82" spans="1:3" x14ac:dyDescent="0.25">
      <c r="A82" s="27"/>
      <c r="B82" s="27"/>
      <c r="C82" s="27"/>
    </row>
    <row r="83" spans="1:3" x14ac:dyDescent="0.25">
      <c r="A83" s="4"/>
      <c r="B83" s="4"/>
      <c r="C83" s="4"/>
    </row>
    <row r="84" spans="1:3" x14ac:dyDescent="0.25">
      <c r="A84" s="27"/>
      <c r="B84" s="27"/>
      <c r="C84" s="27"/>
    </row>
    <row r="85" spans="1:3" x14ac:dyDescent="0.25">
      <c r="A85" s="4"/>
      <c r="B85" s="4"/>
      <c r="C85" s="4"/>
    </row>
    <row r="86" spans="1:3" x14ac:dyDescent="0.25">
      <c r="A86" s="27"/>
      <c r="B86" s="27"/>
      <c r="C86" s="27"/>
    </row>
    <row r="87" spans="1:3" x14ac:dyDescent="0.25">
      <c r="A87" s="4"/>
      <c r="B87" s="4"/>
      <c r="C87" s="4"/>
    </row>
    <row r="88" spans="1:3" x14ac:dyDescent="0.25">
      <c r="A88" s="27"/>
      <c r="B88" s="27"/>
      <c r="C88" s="27"/>
    </row>
    <row r="89" spans="1:3" x14ac:dyDescent="0.25">
      <c r="A89" s="4"/>
      <c r="B89" s="4"/>
      <c r="C89" s="4"/>
    </row>
    <row r="90" spans="1:3" x14ac:dyDescent="0.25">
      <c r="A90" s="27"/>
      <c r="B90" s="27"/>
      <c r="C90" s="27"/>
    </row>
    <row r="91" spans="1:3" x14ac:dyDescent="0.25">
      <c r="A91" s="4"/>
      <c r="B91" s="4"/>
      <c r="C91" s="4"/>
    </row>
    <row r="92" spans="1:3" x14ac:dyDescent="0.25">
      <c r="A92" s="27"/>
      <c r="B92" s="27"/>
      <c r="C92" s="27"/>
    </row>
    <row r="93" spans="1:3" x14ac:dyDescent="0.25">
      <c r="A93" s="4"/>
      <c r="B93" s="4"/>
      <c r="C93" s="4"/>
    </row>
    <row r="94" spans="1:3" x14ac:dyDescent="0.25">
      <c r="A94" s="27"/>
      <c r="B94" s="27"/>
      <c r="C94" s="27"/>
    </row>
    <row r="95" spans="1:3" x14ac:dyDescent="0.25">
      <c r="A95" s="4"/>
      <c r="B95" s="4"/>
      <c r="C95" s="4"/>
    </row>
    <row r="96" spans="1:3" x14ac:dyDescent="0.25">
      <c r="A96" s="27"/>
      <c r="B96" s="27"/>
      <c r="C96" s="27"/>
    </row>
    <row r="97" spans="1:3" x14ac:dyDescent="0.25">
      <c r="A97" s="4"/>
      <c r="B97" s="4"/>
      <c r="C97" s="4"/>
    </row>
    <row r="98" spans="1:3" x14ac:dyDescent="0.25">
      <c r="A98" s="27"/>
      <c r="B98" s="27"/>
      <c r="C98" s="27"/>
    </row>
    <row r="99" spans="1:3" x14ac:dyDescent="0.25">
      <c r="A99" s="4"/>
      <c r="B99" s="4"/>
      <c r="C99" s="4"/>
    </row>
    <row r="100" spans="1:3" x14ac:dyDescent="0.25">
      <c r="A100" s="27"/>
      <c r="B100" s="27"/>
      <c r="C100" s="27"/>
    </row>
    <row r="101" spans="1:3" x14ac:dyDescent="0.25">
      <c r="A101" s="4"/>
      <c r="B101" s="4"/>
      <c r="C101" s="4"/>
    </row>
    <row r="102" spans="1:3" x14ac:dyDescent="0.25">
      <c r="A102" s="27"/>
      <c r="B102" s="27"/>
      <c r="C102" s="27"/>
    </row>
    <row r="103" spans="1:3" x14ac:dyDescent="0.25">
      <c r="A103" s="4"/>
      <c r="B103" s="4"/>
      <c r="C103" s="4"/>
    </row>
    <row r="104" spans="1:3" x14ac:dyDescent="0.25">
      <c r="A104" s="27"/>
      <c r="B104" s="27"/>
      <c r="C104" s="27"/>
    </row>
    <row r="105" spans="1:3" x14ac:dyDescent="0.25">
      <c r="A105" s="4"/>
      <c r="B105" s="4"/>
      <c r="C105" s="4"/>
    </row>
    <row r="106" spans="1:3" x14ac:dyDescent="0.25">
      <c r="A106" s="27"/>
      <c r="B106" s="27"/>
      <c r="C106" s="27"/>
    </row>
    <row r="107" spans="1:3" x14ac:dyDescent="0.25">
      <c r="A107" s="4"/>
      <c r="B107" s="4"/>
      <c r="C107" s="4"/>
    </row>
    <row r="108" spans="1:3" x14ac:dyDescent="0.25">
      <c r="A108" s="27"/>
      <c r="B108" s="27"/>
      <c r="C108" s="27"/>
    </row>
    <row r="109" spans="1:3" x14ac:dyDescent="0.25">
      <c r="A109" s="4"/>
      <c r="B109" s="4"/>
      <c r="C109" s="4"/>
    </row>
    <row r="110" spans="1:3" x14ac:dyDescent="0.25">
      <c r="A110" s="27"/>
      <c r="B110" s="27"/>
      <c r="C110" s="27"/>
    </row>
    <row r="111" spans="1:3" x14ac:dyDescent="0.25">
      <c r="A111" s="4"/>
      <c r="B111" s="4"/>
      <c r="C111" s="4"/>
    </row>
    <row r="112" spans="1:3" x14ac:dyDescent="0.25">
      <c r="A112" s="27"/>
      <c r="B112" s="27"/>
      <c r="C112" s="27"/>
    </row>
    <row r="113" spans="1:3" x14ac:dyDescent="0.25">
      <c r="A113" s="4"/>
      <c r="B113" s="4"/>
      <c r="C113" s="4"/>
    </row>
    <row r="114" spans="1:3" x14ac:dyDescent="0.25">
      <c r="A114" s="27"/>
      <c r="B114" s="27"/>
      <c r="C114" s="27"/>
    </row>
    <row r="115" spans="1:3" x14ac:dyDescent="0.25">
      <c r="A115" s="4"/>
      <c r="B115" s="4"/>
      <c r="C115" s="4"/>
    </row>
    <row r="116" spans="1:3" x14ac:dyDescent="0.25">
      <c r="A116" s="27"/>
      <c r="B116" s="27"/>
      <c r="C116" s="27"/>
    </row>
    <row r="117" spans="1:3" x14ac:dyDescent="0.25">
      <c r="A117" s="4"/>
      <c r="B117" s="4"/>
      <c r="C117" s="4"/>
    </row>
    <row r="118" spans="1:3" x14ac:dyDescent="0.25">
      <c r="A118" s="27"/>
      <c r="B118" s="27"/>
      <c r="C118" s="27"/>
    </row>
    <row r="119" spans="1:3" x14ac:dyDescent="0.25">
      <c r="A119" s="4"/>
      <c r="B119" s="4"/>
      <c r="C119" s="4"/>
    </row>
    <row r="120" spans="1:3" x14ac:dyDescent="0.25">
      <c r="A120" s="27"/>
      <c r="B120" s="27"/>
      <c r="C120" s="27"/>
    </row>
    <row r="121" spans="1:3" x14ac:dyDescent="0.25">
      <c r="A121" s="4"/>
      <c r="B121" s="4"/>
      <c r="C121" s="4"/>
    </row>
    <row r="122" spans="1:3" x14ac:dyDescent="0.25">
      <c r="A122" s="27"/>
      <c r="B122" s="27"/>
      <c r="C122" s="27"/>
    </row>
    <row r="123" spans="1:3" x14ac:dyDescent="0.25">
      <c r="A123" s="4"/>
      <c r="B123" s="4"/>
      <c r="C123" s="4"/>
    </row>
    <row r="124" spans="1:3" x14ac:dyDescent="0.25">
      <c r="A124" s="27"/>
      <c r="B124" s="27"/>
      <c r="C124" s="27"/>
    </row>
    <row r="125" spans="1:3" x14ac:dyDescent="0.25">
      <c r="A125" s="4"/>
      <c r="B125" s="4"/>
      <c r="C125" s="4"/>
    </row>
    <row r="126" spans="1:3" x14ac:dyDescent="0.25">
      <c r="A126" s="27"/>
      <c r="B126" s="27"/>
      <c r="C126" s="27"/>
    </row>
    <row r="127" spans="1:3" x14ac:dyDescent="0.25">
      <c r="A127" s="4"/>
      <c r="B127" s="4"/>
      <c r="C127" s="4"/>
    </row>
    <row r="128" spans="1:3" x14ac:dyDescent="0.25">
      <c r="A128" s="27"/>
      <c r="B128" s="27"/>
      <c r="C128" s="27"/>
    </row>
    <row r="129" spans="1:3" x14ac:dyDescent="0.25">
      <c r="A129" s="4"/>
      <c r="B129" s="4"/>
      <c r="C129" s="4"/>
    </row>
    <row r="130" spans="1:3" x14ac:dyDescent="0.25">
      <c r="A130" s="27"/>
      <c r="B130" s="27"/>
      <c r="C130" s="27"/>
    </row>
    <row r="131" spans="1:3" x14ac:dyDescent="0.25">
      <c r="A131" s="4"/>
      <c r="B131" s="4"/>
      <c r="C131" s="4"/>
    </row>
    <row r="132" spans="1:3" x14ac:dyDescent="0.25">
      <c r="A132" s="27"/>
      <c r="B132" s="27"/>
      <c r="C132" s="27"/>
    </row>
    <row r="133" spans="1:3" x14ac:dyDescent="0.25">
      <c r="A133" s="4"/>
      <c r="B133" s="4"/>
      <c r="C133" s="4"/>
    </row>
    <row r="134" spans="1:3" x14ac:dyDescent="0.25">
      <c r="A134" s="27"/>
      <c r="B134" s="27"/>
      <c r="C134" s="27"/>
    </row>
    <row r="135" spans="1:3" x14ac:dyDescent="0.25">
      <c r="A135" s="4"/>
      <c r="B135" s="4"/>
      <c r="C135" s="4"/>
    </row>
    <row r="136" spans="1:3" x14ac:dyDescent="0.25">
      <c r="A136" s="27"/>
      <c r="B136" s="27"/>
      <c r="C136" s="27"/>
    </row>
    <row r="137" spans="1:3" x14ac:dyDescent="0.25">
      <c r="A137" s="4"/>
      <c r="B137" s="4"/>
      <c r="C137" s="4"/>
    </row>
    <row r="138" spans="1:3" x14ac:dyDescent="0.25">
      <c r="A138" s="27"/>
      <c r="B138" s="27"/>
      <c r="C138" s="27"/>
    </row>
    <row r="139" spans="1:3" x14ac:dyDescent="0.25">
      <c r="A139" s="4"/>
      <c r="B139" s="4"/>
      <c r="C139" s="4"/>
    </row>
    <row r="140" spans="1:3" x14ac:dyDescent="0.25">
      <c r="A140" s="27"/>
      <c r="B140" s="27"/>
      <c r="C140" s="27"/>
    </row>
    <row r="141" spans="1:3" x14ac:dyDescent="0.25">
      <c r="A141" s="4"/>
      <c r="B141" s="4"/>
      <c r="C141" s="4"/>
    </row>
    <row r="142" spans="1:3" x14ac:dyDescent="0.25">
      <c r="A142" s="27"/>
      <c r="B142" s="27"/>
      <c r="C142" s="27"/>
    </row>
    <row r="143" spans="1:3" x14ac:dyDescent="0.25">
      <c r="A143" s="4"/>
      <c r="B143" s="4"/>
      <c r="C143" s="4"/>
    </row>
    <row r="144" spans="1:3" x14ac:dyDescent="0.25">
      <c r="A144" s="27"/>
      <c r="B144" s="27"/>
      <c r="C144" s="27"/>
    </row>
    <row r="145" spans="1:3" x14ac:dyDescent="0.25">
      <c r="A145" s="4"/>
      <c r="B145" s="4"/>
      <c r="C145" s="4"/>
    </row>
    <row r="146" spans="1:3" x14ac:dyDescent="0.25">
      <c r="A146" s="27"/>
      <c r="B146" s="27"/>
      <c r="C146" s="27"/>
    </row>
    <row r="147" spans="1:3" x14ac:dyDescent="0.25">
      <c r="A147" s="4"/>
      <c r="B147" s="4"/>
      <c r="C147" s="4"/>
    </row>
    <row r="148" spans="1:3" x14ac:dyDescent="0.25">
      <c r="A148" s="27"/>
      <c r="B148" s="27"/>
      <c r="C148" s="27"/>
    </row>
    <row r="149" spans="1:3" x14ac:dyDescent="0.25">
      <c r="A149" s="4"/>
      <c r="B149" s="4"/>
      <c r="C149" s="4"/>
    </row>
    <row r="150" spans="1:3" x14ac:dyDescent="0.25">
      <c r="A150" s="27"/>
      <c r="B150" s="27"/>
      <c r="C150" s="27"/>
    </row>
    <row r="151" spans="1:3" x14ac:dyDescent="0.25">
      <c r="A151" s="4"/>
      <c r="B151" s="4"/>
      <c r="C151" s="4"/>
    </row>
    <row r="152" spans="1:3" x14ac:dyDescent="0.25">
      <c r="A152" s="27"/>
      <c r="B152" s="27"/>
      <c r="C152" s="27"/>
    </row>
    <row r="153" spans="1:3" x14ac:dyDescent="0.25">
      <c r="A153" s="4"/>
      <c r="B153" s="4"/>
      <c r="C153" s="4"/>
    </row>
    <row r="154" spans="1:3" x14ac:dyDescent="0.25">
      <c r="A154" s="27"/>
      <c r="B154" s="27"/>
      <c r="C154" s="27"/>
    </row>
    <row r="155" spans="1:3" x14ac:dyDescent="0.25">
      <c r="A155" s="4"/>
      <c r="B155" s="4"/>
      <c r="C155" s="4"/>
    </row>
    <row r="156" spans="1:3" x14ac:dyDescent="0.25">
      <c r="A156" s="27"/>
      <c r="B156" s="27"/>
      <c r="C156" s="27"/>
    </row>
    <row r="157" spans="1:3" x14ac:dyDescent="0.25">
      <c r="A157" s="4"/>
      <c r="B157" s="4"/>
      <c r="C157" s="4"/>
    </row>
    <row r="158" spans="1:3" x14ac:dyDescent="0.25">
      <c r="A158" s="27"/>
      <c r="B158" s="27"/>
      <c r="C158" s="27"/>
    </row>
    <row r="159" spans="1:3" x14ac:dyDescent="0.25">
      <c r="A159" s="4"/>
      <c r="B159" s="4"/>
      <c r="C159" s="4"/>
    </row>
    <row r="160" spans="1:3" x14ac:dyDescent="0.25">
      <c r="A160" s="27"/>
      <c r="B160" s="27"/>
      <c r="C160" s="27"/>
    </row>
    <row r="161" spans="1:3" x14ac:dyDescent="0.25">
      <c r="A161" s="4"/>
      <c r="B161" s="4"/>
      <c r="C161" s="4"/>
    </row>
    <row r="162" spans="1:3" x14ac:dyDescent="0.25">
      <c r="A162" s="27"/>
      <c r="B162" s="27"/>
      <c r="C162" s="27"/>
    </row>
    <row r="163" spans="1:3" x14ac:dyDescent="0.25">
      <c r="A163" s="4"/>
      <c r="B163" s="4"/>
      <c r="C163" s="4"/>
    </row>
    <row r="164" spans="1:3" x14ac:dyDescent="0.25">
      <c r="A164" s="27"/>
      <c r="B164" s="27"/>
      <c r="C164" s="27"/>
    </row>
    <row r="165" spans="1:3" x14ac:dyDescent="0.25">
      <c r="A165" s="4"/>
      <c r="B165" s="4"/>
      <c r="C165" s="4"/>
    </row>
    <row r="166" spans="1:3" x14ac:dyDescent="0.25">
      <c r="A166" s="27"/>
      <c r="B166" s="27"/>
      <c r="C166" s="27"/>
    </row>
    <row r="167" spans="1:3" x14ac:dyDescent="0.25">
      <c r="A167" s="4"/>
      <c r="B167" s="4"/>
      <c r="C167" s="4"/>
    </row>
    <row r="168" spans="1:3" x14ac:dyDescent="0.25">
      <c r="A168" s="27"/>
      <c r="B168" s="27"/>
      <c r="C168" s="27"/>
    </row>
    <row r="169" spans="1:3" x14ac:dyDescent="0.25">
      <c r="A169" s="4"/>
      <c r="B169" s="4"/>
      <c r="C169" s="4"/>
    </row>
    <row r="170" spans="1:3" x14ac:dyDescent="0.25">
      <c r="A170" s="27"/>
      <c r="B170" s="27"/>
      <c r="C170" s="27"/>
    </row>
    <row r="171" spans="1:3" x14ac:dyDescent="0.25">
      <c r="A171" s="4"/>
      <c r="B171" s="4"/>
      <c r="C171" s="4"/>
    </row>
    <row r="172" spans="1:3" x14ac:dyDescent="0.25">
      <c r="A172" s="27"/>
      <c r="B172" s="27"/>
      <c r="C172" s="27"/>
    </row>
    <row r="173" spans="1:3" x14ac:dyDescent="0.25">
      <c r="A173" s="4"/>
      <c r="B173" s="4"/>
      <c r="C173" s="4"/>
    </row>
    <row r="174" spans="1:3" x14ac:dyDescent="0.25">
      <c r="A174" s="27"/>
      <c r="B174" s="27"/>
      <c r="C174" s="27"/>
    </row>
    <row r="175" spans="1:3" x14ac:dyDescent="0.25">
      <c r="A175" s="4"/>
      <c r="B175" s="4"/>
      <c r="C175" s="4"/>
    </row>
    <row r="176" spans="1:3" x14ac:dyDescent="0.25">
      <c r="A176" s="27"/>
      <c r="B176" s="27"/>
      <c r="C176" s="27"/>
    </row>
    <row r="177" spans="1:3" x14ac:dyDescent="0.25">
      <c r="A177" s="4"/>
      <c r="B177" s="4"/>
      <c r="C177" s="4"/>
    </row>
    <row r="178" spans="1:3" x14ac:dyDescent="0.25">
      <c r="A178" s="27"/>
      <c r="B178" s="27"/>
      <c r="C178" s="27"/>
    </row>
    <row r="179" spans="1:3" x14ac:dyDescent="0.25">
      <c r="A179" s="4"/>
      <c r="B179" s="4"/>
      <c r="C179" s="4"/>
    </row>
    <row r="180" spans="1:3" x14ac:dyDescent="0.25">
      <c r="A180" s="27"/>
      <c r="B180" s="27"/>
      <c r="C180" s="27"/>
    </row>
    <row r="181" spans="1:3" x14ac:dyDescent="0.25">
      <c r="A181" s="4"/>
      <c r="B181" s="4"/>
      <c r="C181" s="4"/>
    </row>
    <row r="182" spans="1:3" x14ac:dyDescent="0.25">
      <c r="A182" s="27"/>
      <c r="B182" s="27"/>
      <c r="C182" s="27"/>
    </row>
    <row r="183" spans="1:3" x14ac:dyDescent="0.25">
      <c r="A183" s="4"/>
      <c r="B183" s="4"/>
      <c r="C183" s="4"/>
    </row>
    <row r="184" spans="1:3" x14ac:dyDescent="0.25">
      <c r="A184" s="27"/>
      <c r="B184" s="27"/>
      <c r="C184" s="27"/>
    </row>
    <row r="185" spans="1:3" x14ac:dyDescent="0.25">
      <c r="A185" s="4"/>
      <c r="B185" s="4"/>
      <c r="C185" s="4"/>
    </row>
    <row r="186" spans="1:3" x14ac:dyDescent="0.25">
      <c r="A186" s="27"/>
      <c r="B186" s="27"/>
      <c r="C186" s="27"/>
    </row>
    <row r="187" spans="1:3" x14ac:dyDescent="0.25">
      <c r="A187" s="4"/>
      <c r="B187" s="4"/>
      <c r="C187" s="4"/>
    </row>
    <row r="188" spans="1:3" x14ac:dyDescent="0.25">
      <c r="A188" s="27"/>
      <c r="B188" s="27"/>
      <c r="C188" s="27"/>
    </row>
    <row r="189" spans="1:3" x14ac:dyDescent="0.25">
      <c r="A189" s="4"/>
      <c r="B189" s="4"/>
      <c r="C189" s="4"/>
    </row>
    <row r="190" spans="1:3" x14ac:dyDescent="0.25">
      <c r="A190" s="27"/>
      <c r="B190" s="27"/>
      <c r="C190" s="27"/>
    </row>
    <row r="191" spans="1:3" x14ac:dyDescent="0.25">
      <c r="A191" s="4"/>
      <c r="B191" s="4"/>
      <c r="C191" s="4"/>
    </row>
    <row r="192" spans="1:3" x14ac:dyDescent="0.25">
      <c r="A192" s="27"/>
      <c r="B192" s="27"/>
      <c r="C192" s="27"/>
    </row>
    <row r="193" spans="1:3" x14ac:dyDescent="0.25">
      <c r="A193" s="4"/>
      <c r="B193" s="4"/>
      <c r="C193" s="4"/>
    </row>
    <row r="194" spans="1:3" x14ac:dyDescent="0.25">
      <c r="A194" s="27"/>
      <c r="B194" s="27"/>
      <c r="C194" s="27"/>
    </row>
    <row r="195" spans="1:3" x14ac:dyDescent="0.25">
      <c r="A195" s="4"/>
      <c r="B195" s="4"/>
      <c r="C195" s="4"/>
    </row>
    <row r="196" spans="1:3" x14ac:dyDescent="0.25">
      <c r="A196" s="27"/>
      <c r="B196" s="27"/>
      <c r="C196" s="27"/>
    </row>
    <row r="197" spans="1:3" x14ac:dyDescent="0.25">
      <c r="A197" s="4"/>
      <c r="B197" s="4"/>
      <c r="C197" s="4"/>
    </row>
    <row r="198" spans="1:3" x14ac:dyDescent="0.25">
      <c r="A198" s="27"/>
      <c r="B198" s="27"/>
      <c r="C198" s="27"/>
    </row>
    <row r="199" spans="1:3" x14ac:dyDescent="0.25">
      <c r="A199" s="4"/>
      <c r="B199" s="4"/>
      <c r="C199" s="4"/>
    </row>
    <row r="200" spans="1:3" x14ac:dyDescent="0.25">
      <c r="A200" s="27"/>
      <c r="B200" s="27"/>
      <c r="C200" s="27"/>
    </row>
    <row r="201" spans="1:3" x14ac:dyDescent="0.25">
      <c r="A201" s="4"/>
      <c r="B201" s="4"/>
      <c r="C201" s="4"/>
    </row>
    <row r="202" spans="1:3" x14ac:dyDescent="0.25">
      <c r="A202" s="27"/>
      <c r="B202" s="27"/>
      <c r="C202" s="27"/>
    </row>
    <row r="203" spans="1:3" x14ac:dyDescent="0.25">
      <c r="A203" s="4"/>
      <c r="B203" s="4"/>
      <c r="C203" s="4"/>
    </row>
    <row r="204" spans="1:3" x14ac:dyDescent="0.25">
      <c r="A204" s="27"/>
      <c r="B204" s="27"/>
      <c r="C204" s="27"/>
    </row>
    <row r="205" spans="1:3" x14ac:dyDescent="0.25">
      <c r="A205" s="4"/>
      <c r="B205" s="4"/>
      <c r="C205" s="4"/>
    </row>
    <row r="206" spans="1:3" x14ac:dyDescent="0.25">
      <c r="A206" s="27"/>
      <c r="B206" s="27"/>
      <c r="C206" s="27"/>
    </row>
    <row r="207" spans="1:3" x14ac:dyDescent="0.25">
      <c r="A207" s="4"/>
      <c r="B207" s="4"/>
      <c r="C207" s="4"/>
    </row>
    <row r="208" spans="1:3" x14ac:dyDescent="0.25">
      <c r="A208" s="27"/>
      <c r="B208" s="27"/>
      <c r="C208" s="27"/>
    </row>
    <row r="209" spans="1:3" x14ac:dyDescent="0.25">
      <c r="A209" s="4"/>
      <c r="B209" s="4"/>
      <c r="C209" s="4"/>
    </row>
    <row r="210" spans="1:3" x14ac:dyDescent="0.25">
      <c r="A210" s="27"/>
      <c r="B210" s="27"/>
      <c r="C210" s="27"/>
    </row>
    <row r="211" spans="1:3" x14ac:dyDescent="0.25">
      <c r="A211" s="4"/>
      <c r="B211" s="4"/>
      <c r="C211" s="4"/>
    </row>
    <row r="212" spans="1:3" x14ac:dyDescent="0.25">
      <c r="A212" s="27"/>
      <c r="B212" s="27"/>
      <c r="C212" s="27"/>
    </row>
    <row r="213" spans="1:3" x14ac:dyDescent="0.25">
      <c r="A213" s="4"/>
      <c r="B213" s="4"/>
      <c r="C213" s="4"/>
    </row>
    <row r="214" spans="1:3" x14ac:dyDescent="0.25">
      <c r="A214" s="27"/>
      <c r="B214" s="27"/>
      <c r="C214" s="27"/>
    </row>
    <row r="215" spans="1:3" x14ac:dyDescent="0.25">
      <c r="A215" s="4"/>
      <c r="B215" s="4"/>
      <c r="C215" s="4"/>
    </row>
    <row r="216" spans="1:3" x14ac:dyDescent="0.25">
      <c r="A216" s="27"/>
      <c r="B216" s="27"/>
      <c r="C216" s="27"/>
    </row>
    <row r="217" spans="1:3" x14ac:dyDescent="0.25">
      <c r="A217" s="4"/>
      <c r="B217" s="4"/>
      <c r="C217" s="4"/>
    </row>
    <row r="218" spans="1:3" x14ac:dyDescent="0.25">
      <c r="A218" s="27"/>
      <c r="B218" s="27"/>
      <c r="C218" s="27"/>
    </row>
    <row r="219" spans="1:3" x14ac:dyDescent="0.25">
      <c r="A219" s="4"/>
      <c r="B219" s="4"/>
      <c r="C219" s="4"/>
    </row>
    <row r="220" spans="1:3" x14ac:dyDescent="0.25">
      <c r="A220" s="27"/>
      <c r="B220" s="27"/>
      <c r="C220" s="27"/>
    </row>
    <row r="221" spans="1:3" x14ac:dyDescent="0.25">
      <c r="A221" s="4"/>
      <c r="B221" s="4"/>
      <c r="C221" s="4"/>
    </row>
    <row r="222" spans="1:3" x14ac:dyDescent="0.25">
      <c r="A222" s="27"/>
      <c r="B222" s="27"/>
      <c r="C222" s="27"/>
    </row>
    <row r="223" spans="1:3" x14ac:dyDescent="0.25">
      <c r="A223" s="4"/>
      <c r="B223" s="4"/>
      <c r="C223" s="4"/>
    </row>
    <row r="224" spans="1:3" x14ac:dyDescent="0.25">
      <c r="A224" s="27"/>
      <c r="B224" s="27"/>
      <c r="C224" s="27"/>
    </row>
    <row r="225" spans="1:3" x14ac:dyDescent="0.25">
      <c r="A225" s="4"/>
      <c r="B225" s="4"/>
      <c r="C225" s="4"/>
    </row>
    <row r="226" spans="1:3" x14ac:dyDescent="0.25">
      <c r="A226" s="27"/>
      <c r="B226" s="27"/>
      <c r="C226" s="27"/>
    </row>
    <row r="227" spans="1:3" x14ac:dyDescent="0.25">
      <c r="A227" s="4"/>
      <c r="B227" s="4"/>
      <c r="C227" s="4"/>
    </row>
    <row r="228" spans="1:3" x14ac:dyDescent="0.25">
      <c r="A228" s="27"/>
      <c r="B228" s="27"/>
      <c r="C228" s="27"/>
    </row>
    <row r="229" spans="1:3" x14ac:dyDescent="0.25">
      <c r="A229" s="4"/>
      <c r="B229" s="4"/>
      <c r="C229" s="4"/>
    </row>
    <row r="230" spans="1:3" x14ac:dyDescent="0.25">
      <c r="A230" s="27"/>
      <c r="B230" s="27"/>
      <c r="C230" s="27"/>
    </row>
    <row r="231" spans="1:3" x14ac:dyDescent="0.25">
      <c r="A231" s="4"/>
      <c r="B231" s="4"/>
      <c r="C231" s="4"/>
    </row>
    <row r="232" spans="1:3" x14ac:dyDescent="0.25">
      <c r="A232" s="27"/>
      <c r="B232" s="27"/>
      <c r="C232" s="27"/>
    </row>
    <row r="233" spans="1:3" x14ac:dyDescent="0.25">
      <c r="A233" s="4"/>
      <c r="B233" s="4"/>
      <c r="C233" s="4"/>
    </row>
    <row r="234" spans="1:3" x14ac:dyDescent="0.25">
      <c r="A234" s="27"/>
      <c r="B234" s="27"/>
      <c r="C234" s="27"/>
    </row>
    <row r="235" spans="1:3" x14ac:dyDescent="0.25">
      <c r="A235" s="4"/>
      <c r="B235" s="4"/>
      <c r="C235" s="4"/>
    </row>
    <row r="236" spans="1:3" x14ac:dyDescent="0.25">
      <c r="A236" s="27"/>
      <c r="B236" s="27"/>
      <c r="C236" s="27"/>
    </row>
    <row r="237" spans="1:3" x14ac:dyDescent="0.25">
      <c r="A237" s="4"/>
      <c r="B237" s="4"/>
      <c r="C237" s="4"/>
    </row>
    <row r="238" spans="1:3" x14ac:dyDescent="0.25">
      <c r="A238" s="27"/>
      <c r="B238" s="27"/>
      <c r="C238" s="27"/>
    </row>
    <row r="239" spans="1:3" x14ac:dyDescent="0.25">
      <c r="A239" s="4"/>
      <c r="B239" s="4"/>
      <c r="C239" s="4"/>
    </row>
    <row r="240" spans="1:3" x14ac:dyDescent="0.25">
      <c r="A240" s="27"/>
      <c r="B240" s="27"/>
      <c r="C240" s="27"/>
    </row>
    <row r="241" spans="1:3" x14ac:dyDescent="0.25">
      <c r="A241" s="4"/>
      <c r="B241" s="4"/>
      <c r="C241" s="4"/>
    </row>
    <row r="242" spans="1:3" x14ac:dyDescent="0.25">
      <c r="A242" s="27"/>
      <c r="B242" s="27"/>
      <c r="C242" s="27"/>
    </row>
    <row r="243" spans="1:3" x14ac:dyDescent="0.25">
      <c r="A243" s="4"/>
      <c r="B243" s="4"/>
      <c r="C243" s="4"/>
    </row>
    <row r="244" spans="1:3" x14ac:dyDescent="0.25">
      <c r="A244" s="27"/>
      <c r="B244" s="27"/>
      <c r="C244" s="27"/>
    </row>
    <row r="245" spans="1:3" x14ac:dyDescent="0.25">
      <c r="A245" s="4"/>
      <c r="B245" s="4"/>
      <c r="C245" s="4"/>
    </row>
    <row r="246" spans="1:3" x14ac:dyDescent="0.25">
      <c r="A246" s="27"/>
      <c r="B246" s="27"/>
      <c r="C246" s="27"/>
    </row>
    <row r="247" spans="1:3" x14ac:dyDescent="0.25">
      <c r="A247" s="4"/>
      <c r="B247" s="4"/>
      <c r="C247" s="4"/>
    </row>
    <row r="248" spans="1:3" x14ac:dyDescent="0.25">
      <c r="A248" s="27"/>
      <c r="B248" s="27"/>
      <c r="C248" s="27"/>
    </row>
    <row r="249" spans="1:3" x14ac:dyDescent="0.25">
      <c r="A249" s="4"/>
      <c r="B249" s="4"/>
      <c r="C249" s="4"/>
    </row>
    <row r="250" spans="1:3" x14ac:dyDescent="0.25">
      <c r="A250" s="27"/>
      <c r="B250" s="27"/>
      <c r="C250" s="27"/>
    </row>
    <row r="251" spans="1:3" x14ac:dyDescent="0.25">
      <c r="A251" s="4"/>
      <c r="B251" s="4"/>
      <c r="C251" s="4"/>
    </row>
    <row r="252" spans="1:3" x14ac:dyDescent="0.25">
      <c r="A252" s="27"/>
      <c r="B252" s="27"/>
      <c r="C252" s="27"/>
    </row>
    <row r="253" spans="1:3" x14ac:dyDescent="0.25">
      <c r="A253" s="4"/>
      <c r="B253" s="4"/>
      <c r="C253" s="4"/>
    </row>
    <row r="254" spans="1:3" x14ac:dyDescent="0.25">
      <c r="A254" s="27"/>
      <c r="B254" s="27"/>
      <c r="C254" s="27"/>
    </row>
    <row r="255" spans="1:3" x14ac:dyDescent="0.25">
      <c r="A255" s="4"/>
      <c r="B255" s="4"/>
      <c r="C255" s="4"/>
    </row>
    <row r="256" spans="1:3" x14ac:dyDescent="0.25">
      <c r="A256" s="27"/>
      <c r="B256" s="27"/>
      <c r="C256" s="27"/>
    </row>
    <row r="257" spans="1:3" x14ac:dyDescent="0.25">
      <c r="A257" s="4"/>
      <c r="B257" s="4"/>
      <c r="C257" s="4"/>
    </row>
    <row r="258" spans="1:3" x14ac:dyDescent="0.25">
      <c r="A258" s="27"/>
      <c r="B258" s="27"/>
      <c r="C258" s="27"/>
    </row>
    <row r="259" spans="1:3" x14ac:dyDescent="0.25">
      <c r="A259" s="4"/>
      <c r="B259" s="4"/>
      <c r="C259" s="4"/>
    </row>
    <row r="260" spans="1:3" x14ac:dyDescent="0.25">
      <c r="A260" s="27"/>
      <c r="B260" s="27"/>
      <c r="C260" s="27"/>
    </row>
    <row r="261" spans="1:3" x14ac:dyDescent="0.25">
      <c r="A261" s="4"/>
      <c r="B261" s="4"/>
      <c r="C261" s="4"/>
    </row>
    <row r="262" spans="1:3" x14ac:dyDescent="0.25">
      <c r="A262" s="27"/>
      <c r="B262" s="27"/>
      <c r="C262" s="27"/>
    </row>
    <row r="263" spans="1:3" x14ac:dyDescent="0.25">
      <c r="A263" s="4"/>
      <c r="B263" s="4"/>
      <c r="C263" s="4"/>
    </row>
    <row r="264" spans="1:3" x14ac:dyDescent="0.25">
      <c r="A264" s="27"/>
      <c r="B264" s="27"/>
      <c r="C264" s="27"/>
    </row>
    <row r="265" spans="1:3" x14ac:dyDescent="0.25">
      <c r="A265" s="4"/>
      <c r="B265" s="4"/>
      <c r="C265" s="4"/>
    </row>
    <row r="266" spans="1:3" x14ac:dyDescent="0.25">
      <c r="A266" s="27"/>
      <c r="B266" s="27"/>
      <c r="C266" s="27"/>
    </row>
    <row r="267" spans="1:3" x14ac:dyDescent="0.25">
      <c r="A267" s="4"/>
      <c r="B267" s="4"/>
      <c r="C267" s="4"/>
    </row>
    <row r="268" spans="1:3" x14ac:dyDescent="0.25">
      <c r="A268" s="27"/>
      <c r="B268" s="27"/>
      <c r="C268" s="27"/>
    </row>
    <row r="269" spans="1:3" x14ac:dyDescent="0.25">
      <c r="A269" s="4"/>
      <c r="B269" s="4"/>
      <c r="C269" s="4"/>
    </row>
    <row r="270" spans="1:3" x14ac:dyDescent="0.25">
      <c r="A270" s="27"/>
      <c r="B270" s="27"/>
      <c r="C270" s="27"/>
    </row>
    <row r="271" spans="1:3" x14ac:dyDescent="0.25">
      <c r="A271" s="4"/>
      <c r="B271" s="4"/>
      <c r="C271" s="4"/>
    </row>
    <row r="272" spans="1:3" x14ac:dyDescent="0.25">
      <c r="A272" s="27"/>
      <c r="B272" s="27"/>
      <c r="C272" s="27"/>
    </row>
    <row r="273" spans="1:3" x14ac:dyDescent="0.25">
      <c r="A273" s="4"/>
      <c r="B273" s="4"/>
      <c r="C273" s="4"/>
    </row>
    <row r="274" spans="1:3" x14ac:dyDescent="0.25">
      <c r="A274" s="27"/>
      <c r="B274" s="27"/>
      <c r="C274" s="27"/>
    </row>
    <row r="275" spans="1:3" x14ac:dyDescent="0.25">
      <c r="A275" s="4"/>
      <c r="B275" s="4"/>
      <c r="C275" s="4"/>
    </row>
    <row r="276" spans="1:3" x14ac:dyDescent="0.25">
      <c r="A276" s="27"/>
      <c r="B276" s="27"/>
      <c r="C276" s="27"/>
    </row>
    <row r="277" spans="1:3" x14ac:dyDescent="0.25">
      <c r="A277" s="4"/>
      <c r="B277" s="4"/>
      <c r="C277" s="4"/>
    </row>
    <row r="278" spans="1:3" x14ac:dyDescent="0.25">
      <c r="A278" s="27"/>
      <c r="B278" s="27"/>
      <c r="C278" s="27"/>
    </row>
    <row r="279" spans="1:3" x14ac:dyDescent="0.25">
      <c r="A279" s="4"/>
      <c r="B279" s="4"/>
      <c r="C279" s="4"/>
    </row>
    <row r="280" spans="1:3" x14ac:dyDescent="0.25">
      <c r="A280" s="27"/>
      <c r="B280" s="27"/>
      <c r="C280" s="27"/>
    </row>
    <row r="281" spans="1:3" x14ac:dyDescent="0.25">
      <c r="A281" s="4"/>
      <c r="B281" s="4"/>
      <c r="C281" s="4"/>
    </row>
    <row r="282" spans="1:3" x14ac:dyDescent="0.25">
      <c r="A282" s="27"/>
      <c r="B282" s="27"/>
      <c r="C282" s="27"/>
    </row>
    <row r="283" spans="1:3" x14ac:dyDescent="0.25">
      <c r="A283" s="4"/>
      <c r="B283" s="4"/>
      <c r="C283" s="4"/>
    </row>
    <row r="284" spans="1:3" x14ac:dyDescent="0.25">
      <c r="A284" s="27"/>
      <c r="B284" s="27"/>
      <c r="C284" s="27"/>
    </row>
    <row r="285" spans="1:3" x14ac:dyDescent="0.25">
      <c r="A285" s="4"/>
      <c r="B285" s="4"/>
      <c r="C285" s="4"/>
    </row>
    <row r="286" spans="1:3" x14ac:dyDescent="0.25">
      <c r="A286" s="27"/>
      <c r="B286" s="27"/>
      <c r="C286" s="27"/>
    </row>
    <row r="287" spans="1:3" x14ac:dyDescent="0.25">
      <c r="A287" s="4"/>
      <c r="B287" s="4"/>
      <c r="C287" s="4"/>
    </row>
    <row r="288" spans="1:3" x14ac:dyDescent="0.25">
      <c r="A288" s="27"/>
      <c r="B288" s="27"/>
      <c r="C288" s="27"/>
    </row>
    <row r="289" spans="1:3" x14ac:dyDescent="0.25">
      <c r="A289" s="4"/>
      <c r="B289" s="4"/>
      <c r="C289" s="4"/>
    </row>
    <row r="290" spans="1:3" x14ac:dyDescent="0.25">
      <c r="A290" s="27"/>
      <c r="B290" s="27"/>
      <c r="C290" s="27"/>
    </row>
    <row r="291" spans="1:3" x14ac:dyDescent="0.25">
      <c r="A291" s="4"/>
      <c r="B291" s="4"/>
      <c r="C291" s="4"/>
    </row>
    <row r="292" spans="1:3" x14ac:dyDescent="0.25">
      <c r="A292" s="27"/>
      <c r="B292" s="27"/>
      <c r="C292" s="27"/>
    </row>
    <row r="293" spans="1:3" x14ac:dyDescent="0.25">
      <c r="A293" s="4"/>
      <c r="B293" s="4"/>
      <c r="C293" s="4"/>
    </row>
    <row r="294" spans="1:3" x14ac:dyDescent="0.25">
      <c r="A294" s="27"/>
      <c r="B294" s="27"/>
      <c r="C294" s="27"/>
    </row>
    <row r="295" spans="1:3" x14ac:dyDescent="0.25">
      <c r="A295" s="4"/>
      <c r="B295" s="4"/>
      <c r="C295" s="4"/>
    </row>
    <row r="296" spans="1:3" x14ac:dyDescent="0.25">
      <c r="A296" s="27"/>
      <c r="B296" s="27"/>
      <c r="C296" s="27"/>
    </row>
    <row r="297" spans="1:3" x14ac:dyDescent="0.25">
      <c r="A297" s="4"/>
      <c r="B297" s="4"/>
      <c r="C297" s="4"/>
    </row>
    <row r="298" spans="1:3" x14ac:dyDescent="0.25">
      <c r="A298" s="27"/>
      <c r="B298" s="27"/>
      <c r="C298" s="27"/>
    </row>
    <row r="299" spans="1:3" x14ac:dyDescent="0.25">
      <c r="A299" s="4"/>
      <c r="B299" s="4"/>
      <c r="C299" s="4"/>
    </row>
    <row r="300" spans="1:3" x14ac:dyDescent="0.25">
      <c r="A300" s="27"/>
      <c r="B300" s="27"/>
      <c r="C300" s="27"/>
    </row>
    <row r="301" spans="1:3" x14ac:dyDescent="0.25">
      <c r="A301" s="4"/>
      <c r="B301" s="4"/>
      <c r="C301" s="4"/>
    </row>
    <row r="302" spans="1:3" x14ac:dyDescent="0.25">
      <c r="A302" s="27"/>
      <c r="B302" s="27"/>
      <c r="C302" s="27"/>
    </row>
    <row r="303" spans="1:3" x14ac:dyDescent="0.25">
      <c r="A303" s="4"/>
      <c r="B303" s="4"/>
      <c r="C303" s="4"/>
    </row>
    <row r="304" spans="1:3" x14ac:dyDescent="0.25">
      <c r="A304" s="27"/>
      <c r="B304" s="27"/>
      <c r="C304" s="27"/>
    </row>
    <row r="305" spans="1:3" x14ac:dyDescent="0.25">
      <c r="A305" s="4"/>
      <c r="B305" s="4"/>
      <c r="C305" s="4"/>
    </row>
    <row r="306" spans="1:3" x14ac:dyDescent="0.25">
      <c r="A306" s="27"/>
      <c r="B306" s="27"/>
      <c r="C306" s="27"/>
    </row>
    <row r="307" spans="1:3" x14ac:dyDescent="0.25">
      <c r="A307" s="4"/>
      <c r="B307" s="4"/>
      <c r="C307" s="4"/>
    </row>
    <row r="308" spans="1:3" x14ac:dyDescent="0.25">
      <c r="A308" s="27"/>
      <c r="B308" s="27"/>
      <c r="C308" s="27"/>
    </row>
    <row r="309" spans="1:3" x14ac:dyDescent="0.25">
      <c r="A309" s="4"/>
      <c r="B309" s="4"/>
      <c r="C309" s="4"/>
    </row>
    <row r="310" spans="1:3" x14ac:dyDescent="0.25">
      <c r="A310" s="27"/>
      <c r="B310" s="27"/>
      <c r="C310" s="27"/>
    </row>
    <row r="311" spans="1:3" x14ac:dyDescent="0.25">
      <c r="A311" s="4"/>
      <c r="B311" s="4"/>
      <c r="C311" s="4"/>
    </row>
    <row r="312" spans="1:3" x14ac:dyDescent="0.25">
      <c r="A312" s="27"/>
      <c r="B312" s="27"/>
      <c r="C312" s="27"/>
    </row>
    <row r="313" spans="1:3" x14ac:dyDescent="0.25">
      <c r="A313" s="4"/>
      <c r="B313" s="4"/>
      <c r="C313" s="4"/>
    </row>
    <row r="314" spans="1:3" x14ac:dyDescent="0.25">
      <c r="A314" s="27"/>
      <c r="B314" s="27"/>
      <c r="C314" s="27"/>
    </row>
    <row r="315" spans="1:3" x14ac:dyDescent="0.25">
      <c r="A315" s="4"/>
      <c r="B315" s="4"/>
      <c r="C315" s="4"/>
    </row>
    <row r="316" spans="1:3" x14ac:dyDescent="0.25">
      <c r="A316" s="27"/>
      <c r="B316" s="27"/>
      <c r="C316" s="27"/>
    </row>
    <row r="317" spans="1:3" x14ac:dyDescent="0.25">
      <c r="A317" s="4"/>
      <c r="B317" s="4"/>
      <c r="C317" s="4"/>
    </row>
    <row r="318" spans="1:3" x14ac:dyDescent="0.25">
      <c r="A318" s="27"/>
      <c r="B318" s="27"/>
      <c r="C318" s="27"/>
    </row>
    <row r="319" spans="1:3" x14ac:dyDescent="0.25">
      <c r="A319" s="4"/>
      <c r="B319" s="4"/>
      <c r="C319" s="4"/>
    </row>
    <row r="320" spans="1:3" x14ac:dyDescent="0.25">
      <c r="A320" s="27"/>
      <c r="B320" s="27"/>
      <c r="C320" s="27"/>
    </row>
    <row r="321" spans="1:3" x14ac:dyDescent="0.25">
      <c r="A321" s="4"/>
      <c r="B321" s="4"/>
      <c r="C321" s="4"/>
    </row>
    <row r="322" spans="1:3" x14ac:dyDescent="0.25">
      <c r="A322" s="27"/>
      <c r="B322" s="27"/>
      <c r="C322" s="27"/>
    </row>
    <row r="323" spans="1:3" x14ac:dyDescent="0.25">
      <c r="A323" s="4"/>
      <c r="B323" s="4"/>
      <c r="C323" s="4"/>
    </row>
    <row r="324" spans="1:3" x14ac:dyDescent="0.25">
      <c r="A324" s="27"/>
      <c r="B324" s="27"/>
      <c r="C324" s="27"/>
    </row>
    <row r="325" spans="1:3" x14ac:dyDescent="0.25">
      <c r="A325" s="4"/>
      <c r="B325" s="4"/>
      <c r="C325" s="4"/>
    </row>
    <row r="326" spans="1:3" x14ac:dyDescent="0.25">
      <c r="A326" s="27"/>
      <c r="B326" s="27"/>
      <c r="C326" s="27"/>
    </row>
    <row r="327" spans="1:3" x14ac:dyDescent="0.25">
      <c r="A327" s="4"/>
      <c r="B327" s="4"/>
      <c r="C327" s="4"/>
    </row>
    <row r="328" spans="1:3" x14ac:dyDescent="0.25">
      <c r="A328" s="27"/>
      <c r="B328" s="27"/>
      <c r="C328" s="27"/>
    </row>
    <row r="329" spans="1:3" x14ac:dyDescent="0.25">
      <c r="A329" s="4"/>
      <c r="B329" s="4"/>
      <c r="C329" s="4"/>
    </row>
    <row r="330" spans="1:3" x14ac:dyDescent="0.25">
      <c r="A330" s="27"/>
      <c r="B330" s="27"/>
      <c r="C330" s="27"/>
    </row>
    <row r="331" spans="1:3" x14ac:dyDescent="0.25">
      <c r="A331" s="4"/>
      <c r="B331" s="4"/>
      <c r="C331" s="4"/>
    </row>
    <row r="332" spans="1:3" x14ac:dyDescent="0.25">
      <c r="A332" s="27"/>
      <c r="B332" s="27"/>
      <c r="C332" s="27"/>
    </row>
    <row r="333" spans="1:3" x14ac:dyDescent="0.25">
      <c r="A333" s="4"/>
      <c r="B333" s="4"/>
      <c r="C333" s="4"/>
    </row>
    <row r="334" spans="1:3" x14ac:dyDescent="0.25">
      <c r="A334" s="27"/>
      <c r="B334" s="27"/>
      <c r="C334" s="27"/>
    </row>
    <row r="335" spans="1:3" x14ac:dyDescent="0.25">
      <c r="A335" s="4"/>
      <c r="B335" s="4"/>
      <c r="C335" s="4"/>
    </row>
    <row r="336" spans="1:3" x14ac:dyDescent="0.25">
      <c r="A336" s="27"/>
      <c r="B336" s="27"/>
      <c r="C336" s="27"/>
    </row>
    <row r="337" spans="1:3" x14ac:dyDescent="0.25">
      <c r="A337" s="4"/>
      <c r="B337" s="4"/>
      <c r="C337" s="4"/>
    </row>
    <row r="338" spans="1:3" x14ac:dyDescent="0.25">
      <c r="A338" s="27"/>
      <c r="B338" s="27"/>
      <c r="C338" s="27"/>
    </row>
    <row r="339" spans="1:3" x14ac:dyDescent="0.25">
      <c r="A339" s="4"/>
      <c r="B339" s="4"/>
      <c r="C339" s="4"/>
    </row>
    <row r="340" spans="1:3" x14ac:dyDescent="0.25">
      <c r="A340" s="27"/>
      <c r="B340" s="27"/>
      <c r="C340" s="27"/>
    </row>
    <row r="341" spans="1:3" x14ac:dyDescent="0.25">
      <c r="A341" s="4"/>
      <c r="B341" s="4"/>
      <c r="C341" s="4"/>
    </row>
    <row r="342" spans="1:3" x14ac:dyDescent="0.25">
      <c r="A342" s="27"/>
      <c r="B342" s="27"/>
      <c r="C342" s="27"/>
    </row>
    <row r="343" spans="1:3" x14ac:dyDescent="0.25">
      <c r="A343" s="4"/>
      <c r="B343" s="4"/>
      <c r="C343" s="4"/>
    </row>
    <row r="344" spans="1:3" x14ac:dyDescent="0.25">
      <c r="A344" s="27"/>
      <c r="B344" s="27"/>
      <c r="C344" s="27"/>
    </row>
    <row r="345" spans="1:3" x14ac:dyDescent="0.25">
      <c r="A345" s="4"/>
      <c r="B345" s="4"/>
      <c r="C345" s="4"/>
    </row>
    <row r="346" spans="1:3" x14ac:dyDescent="0.25">
      <c r="A346" s="27"/>
      <c r="B346" s="27"/>
      <c r="C346" s="27"/>
    </row>
    <row r="347" spans="1:3" x14ac:dyDescent="0.25">
      <c r="A347" s="4"/>
      <c r="B347" s="4"/>
      <c r="C347" s="4"/>
    </row>
    <row r="348" spans="1:3" x14ac:dyDescent="0.25">
      <c r="A348" s="27"/>
      <c r="B348" s="27"/>
      <c r="C348" s="27"/>
    </row>
    <row r="349" spans="1:3" x14ac:dyDescent="0.25">
      <c r="A349" s="4"/>
      <c r="B349" s="4"/>
      <c r="C349" s="4"/>
    </row>
    <row r="350" spans="1:3" x14ac:dyDescent="0.25">
      <c r="A350" s="27"/>
      <c r="B350" s="27"/>
      <c r="C350" s="27"/>
    </row>
    <row r="351" spans="1:3" x14ac:dyDescent="0.25">
      <c r="A351" s="4"/>
      <c r="B351" s="4"/>
      <c r="C351" s="4"/>
    </row>
    <row r="352" spans="1:3" x14ac:dyDescent="0.25">
      <c r="A352" s="27"/>
      <c r="B352" s="27"/>
      <c r="C352" s="27"/>
    </row>
    <row r="353" spans="1:3" x14ac:dyDescent="0.25">
      <c r="A353" s="4"/>
      <c r="B353" s="4"/>
      <c r="C353" s="4"/>
    </row>
    <row r="354" spans="1:3" x14ac:dyDescent="0.25">
      <c r="A354" s="27"/>
      <c r="B354" s="27"/>
      <c r="C354" s="27"/>
    </row>
    <row r="355" spans="1:3" x14ac:dyDescent="0.25">
      <c r="A355" s="4"/>
      <c r="B355" s="4"/>
      <c r="C355" s="4"/>
    </row>
    <row r="356" spans="1:3" x14ac:dyDescent="0.25">
      <c r="A356" s="27"/>
      <c r="B356" s="27"/>
      <c r="C356" s="27"/>
    </row>
    <row r="357" spans="1:3" x14ac:dyDescent="0.25">
      <c r="A357" s="4"/>
      <c r="B357" s="4"/>
      <c r="C357" s="4"/>
    </row>
    <row r="358" spans="1:3" x14ac:dyDescent="0.25">
      <c r="A358" s="27"/>
      <c r="B358" s="27"/>
      <c r="C358" s="27"/>
    </row>
    <row r="359" spans="1:3" x14ac:dyDescent="0.25">
      <c r="A359" s="4"/>
      <c r="B359" s="4"/>
      <c r="C359" s="4"/>
    </row>
    <row r="360" spans="1:3" x14ac:dyDescent="0.25">
      <c r="A360" s="27"/>
      <c r="B360" s="27"/>
      <c r="C360" s="27"/>
    </row>
    <row r="361" spans="1:3" x14ac:dyDescent="0.25">
      <c r="A361" s="4"/>
      <c r="B361" s="4"/>
      <c r="C361" s="4"/>
    </row>
    <row r="362" spans="1:3" x14ac:dyDescent="0.25">
      <c r="A362" s="27"/>
      <c r="B362" s="27"/>
      <c r="C362" s="27"/>
    </row>
    <row r="363" spans="1:3" x14ac:dyDescent="0.25">
      <c r="A363" s="4"/>
      <c r="B363" s="4"/>
      <c r="C363" s="4"/>
    </row>
    <row r="364" spans="1:3" x14ac:dyDescent="0.25">
      <c r="A364" s="27"/>
      <c r="B364" s="27"/>
      <c r="C364" s="27"/>
    </row>
    <row r="365" spans="1:3" x14ac:dyDescent="0.25">
      <c r="A365" s="4"/>
      <c r="B365" s="4"/>
      <c r="C365" s="4"/>
    </row>
    <row r="366" spans="1:3" x14ac:dyDescent="0.25">
      <c r="A366" s="27"/>
      <c r="B366" s="27"/>
      <c r="C366" s="27"/>
    </row>
    <row r="367" spans="1:3" x14ac:dyDescent="0.25">
      <c r="A367" s="4"/>
      <c r="B367" s="4"/>
      <c r="C367" s="4"/>
    </row>
    <row r="368" spans="1:3" x14ac:dyDescent="0.25">
      <c r="A368" s="27"/>
      <c r="B368" s="27"/>
      <c r="C368" s="27"/>
    </row>
    <row r="369" spans="1:3" x14ac:dyDescent="0.25">
      <c r="A369" s="4"/>
      <c r="B369" s="4"/>
      <c r="C369" s="4"/>
    </row>
    <row r="370" spans="1:3" x14ac:dyDescent="0.25">
      <c r="A370" s="27"/>
      <c r="B370" s="27"/>
      <c r="C370" s="27"/>
    </row>
    <row r="371" spans="1:3" x14ac:dyDescent="0.25">
      <c r="A371" s="4"/>
      <c r="B371" s="4"/>
      <c r="C371" s="4"/>
    </row>
    <row r="372" spans="1:3" x14ac:dyDescent="0.25">
      <c r="A372" s="27"/>
      <c r="B372" s="27"/>
      <c r="C372" s="27"/>
    </row>
    <row r="373" spans="1:3" x14ac:dyDescent="0.25">
      <c r="A373" s="4"/>
      <c r="B373" s="4"/>
      <c r="C373" s="4"/>
    </row>
    <row r="374" spans="1:3" x14ac:dyDescent="0.25">
      <c r="A374" s="27"/>
      <c r="B374" s="27"/>
      <c r="C374" s="27"/>
    </row>
    <row r="375" spans="1:3" x14ac:dyDescent="0.25">
      <c r="A375" s="4"/>
      <c r="B375" s="4"/>
      <c r="C375" s="4"/>
    </row>
    <row r="376" spans="1:3" x14ac:dyDescent="0.25">
      <c r="A376" s="27"/>
      <c r="B376" s="27"/>
      <c r="C376" s="27"/>
    </row>
    <row r="377" spans="1:3" x14ac:dyDescent="0.25">
      <c r="A377" s="4"/>
      <c r="B377" s="4"/>
      <c r="C377" s="4"/>
    </row>
    <row r="378" spans="1:3" x14ac:dyDescent="0.25">
      <c r="A378" s="27"/>
      <c r="B378" s="27"/>
      <c r="C378" s="27"/>
    </row>
    <row r="379" spans="1:3" x14ac:dyDescent="0.25">
      <c r="A379" s="4"/>
      <c r="B379" s="4"/>
      <c r="C379" s="4"/>
    </row>
    <row r="380" spans="1:3" x14ac:dyDescent="0.25">
      <c r="A380" s="27"/>
      <c r="B380" s="27"/>
      <c r="C380" s="27"/>
    </row>
    <row r="381" spans="1:3" x14ac:dyDescent="0.25">
      <c r="A381" s="4"/>
      <c r="B381" s="4"/>
      <c r="C381" s="4"/>
    </row>
    <row r="382" spans="1:3" x14ac:dyDescent="0.25">
      <c r="A382" s="27"/>
      <c r="B382" s="27"/>
      <c r="C382" s="27"/>
    </row>
    <row r="383" spans="1:3" x14ac:dyDescent="0.25">
      <c r="A383" s="4"/>
      <c r="B383" s="4"/>
      <c r="C383" s="4"/>
    </row>
    <row r="384" spans="1:3" x14ac:dyDescent="0.25">
      <c r="A384" s="27"/>
      <c r="B384" s="27"/>
      <c r="C384" s="27"/>
    </row>
    <row r="385" spans="1:3" x14ac:dyDescent="0.25">
      <c r="A385" s="4"/>
      <c r="B385" s="4"/>
      <c r="C385" s="4"/>
    </row>
    <row r="386" spans="1:3" x14ac:dyDescent="0.25">
      <c r="A386" s="27"/>
      <c r="B386" s="27"/>
      <c r="C386" s="27"/>
    </row>
    <row r="387" spans="1:3" x14ac:dyDescent="0.25">
      <c r="A387" s="4"/>
      <c r="B387" s="4"/>
      <c r="C387" s="4"/>
    </row>
    <row r="388" spans="1:3" x14ac:dyDescent="0.25">
      <c r="A388" s="27"/>
      <c r="B388" s="27"/>
      <c r="C388" s="27"/>
    </row>
    <row r="389" spans="1:3" x14ac:dyDescent="0.25">
      <c r="A389" s="4"/>
      <c r="B389" s="4"/>
      <c r="C389" s="4"/>
    </row>
    <row r="390" spans="1:3" x14ac:dyDescent="0.25">
      <c r="A390" s="27"/>
      <c r="B390" s="27"/>
      <c r="C390" s="27"/>
    </row>
    <row r="391" spans="1:3" x14ac:dyDescent="0.25">
      <c r="A391" s="4"/>
      <c r="B391" s="4"/>
      <c r="C391" s="4"/>
    </row>
    <row r="392" spans="1:3" x14ac:dyDescent="0.25">
      <c r="A392" s="27"/>
      <c r="B392" s="27"/>
      <c r="C392" s="27"/>
    </row>
    <row r="393" spans="1:3" x14ac:dyDescent="0.25">
      <c r="A393" s="4"/>
      <c r="B393" s="4"/>
      <c r="C393" s="4"/>
    </row>
    <row r="394" spans="1:3" x14ac:dyDescent="0.25">
      <c r="A394" s="27"/>
      <c r="B394" s="27"/>
      <c r="C394" s="27"/>
    </row>
    <row r="395" spans="1:3" x14ac:dyDescent="0.25">
      <c r="A395" s="4"/>
      <c r="B395" s="4"/>
      <c r="C395" s="4"/>
    </row>
    <row r="396" spans="1:3" x14ac:dyDescent="0.25">
      <c r="A396" s="27"/>
      <c r="B396" s="27"/>
      <c r="C396" s="27"/>
    </row>
    <row r="397" spans="1:3" x14ac:dyDescent="0.25">
      <c r="A397" s="4"/>
      <c r="B397" s="4"/>
      <c r="C397" s="4"/>
    </row>
    <row r="398" spans="1:3" x14ac:dyDescent="0.25">
      <c r="A398" s="27"/>
      <c r="B398" s="27"/>
      <c r="C398" s="27"/>
    </row>
    <row r="399" spans="1:3" x14ac:dyDescent="0.25">
      <c r="A399" s="4"/>
      <c r="B399" s="4"/>
      <c r="C399" s="4"/>
    </row>
    <row r="400" spans="1:3" x14ac:dyDescent="0.25">
      <c r="A400" s="27"/>
      <c r="B400" s="27"/>
      <c r="C400" s="27"/>
    </row>
    <row r="401" spans="1:3" x14ac:dyDescent="0.25">
      <c r="A401" s="4"/>
      <c r="B401" s="4"/>
      <c r="C401" s="4"/>
    </row>
    <row r="402" spans="1:3" x14ac:dyDescent="0.25">
      <c r="A402" s="27"/>
      <c r="B402" s="27"/>
      <c r="C402" s="27"/>
    </row>
    <row r="403" spans="1:3" x14ac:dyDescent="0.25">
      <c r="A403" s="4"/>
      <c r="B403" s="4"/>
      <c r="C403" s="4"/>
    </row>
    <row r="404" spans="1:3" x14ac:dyDescent="0.25">
      <c r="A404" s="27"/>
      <c r="B404" s="27"/>
      <c r="C404" s="27"/>
    </row>
    <row r="405" spans="1:3" x14ac:dyDescent="0.25">
      <c r="A405" s="4"/>
      <c r="B405" s="4"/>
      <c r="C405" s="4"/>
    </row>
    <row r="406" spans="1:3" x14ac:dyDescent="0.25">
      <c r="A406" s="27"/>
      <c r="B406" s="27"/>
      <c r="C406" s="27"/>
    </row>
    <row r="407" spans="1:3" x14ac:dyDescent="0.25">
      <c r="A407" s="4"/>
      <c r="B407" s="4"/>
      <c r="C407" s="4"/>
    </row>
    <row r="408" spans="1:3" x14ac:dyDescent="0.25">
      <c r="A408" s="27"/>
      <c r="B408" s="27"/>
      <c r="C408" s="27"/>
    </row>
    <row r="409" spans="1:3" x14ac:dyDescent="0.25">
      <c r="A409" s="4"/>
      <c r="B409" s="4"/>
      <c r="C409" s="4"/>
    </row>
    <row r="410" spans="1:3" x14ac:dyDescent="0.25">
      <c r="A410" s="27"/>
      <c r="B410" s="27"/>
      <c r="C410" s="27"/>
    </row>
    <row r="411" spans="1:3" x14ac:dyDescent="0.25">
      <c r="A411" s="4"/>
      <c r="B411" s="4"/>
      <c r="C411" s="4"/>
    </row>
    <row r="412" spans="1:3" x14ac:dyDescent="0.25">
      <c r="A412" s="27"/>
      <c r="B412" s="27"/>
      <c r="C412" s="27"/>
    </row>
    <row r="413" spans="1:3" x14ac:dyDescent="0.25">
      <c r="A413" s="4"/>
      <c r="B413" s="4"/>
      <c r="C413" s="4"/>
    </row>
    <row r="414" spans="1:3" x14ac:dyDescent="0.25">
      <c r="A414" s="27"/>
      <c r="B414" s="27"/>
      <c r="C414" s="27"/>
    </row>
    <row r="415" spans="1:3" x14ac:dyDescent="0.25">
      <c r="A415" s="4"/>
      <c r="B415" s="4"/>
      <c r="C415" s="4"/>
    </row>
    <row r="416" spans="1:3" x14ac:dyDescent="0.25">
      <c r="A416" s="27"/>
      <c r="B416" s="27"/>
      <c r="C416" s="27"/>
    </row>
    <row r="417" spans="1:3" x14ac:dyDescent="0.25">
      <c r="A417" s="4"/>
      <c r="B417" s="4"/>
      <c r="C417" s="4"/>
    </row>
    <row r="418" spans="1:3" x14ac:dyDescent="0.25">
      <c r="A418" s="27"/>
      <c r="B418" s="27"/>
      <c r="C418" s="27"/>
    </row>
    <row r="419" spans="1:3" x14ac:dyDescent="0.25">
      <c r="A419" s="4"/>
      <c r="B419" s="4"/>
      <c r="C419" s="4"/>
    </row>
    <row r="420" spans="1:3" x14ac:dyDescent="0.25">
      <c r="A420" s="27"/>
      <c r="B420" s="27"/>
      <c r="C420" s="27"/>
    </row>
    <row r="421" spans="1:3" x14ac:dyDescent="0.25">
      <c r="A421" s="4"/>
      <c r="B421" s="4"/>
      <c r="C421" s="4"/>
    </row>
    <row r="422" spans="1:3" x14ac:dyDescent="0.25">
      <c r="A422" s="27"/>
      <c r="B422" s="27"/>
      <c r="C422" s="27"/>
    </row>
    <row r="423" spans="1:3" x14ac:dyDescent="0.25">
      <c r="A423" s="4"/>
      <c r="B423" s="4"/>
      <c r="C423" s="4"/>
    </row>
    <row r="424" spans="1:3" x14ac:dyDescent="0.25">
      <c r="A424" s="27"/>
      <c r="B424" s="27"/>
      <c r="C424" s="27"/>
    </row>
    <row r="425" spans="1:3" x14ac:dyDescent="0.25">
      <c r="A425" s="4"/>
      <c r="B425" s="4"/>
      <c r="C425" s="4"/>
    </row>
    <row r="426" spans="1:3" x14ac:dyDescent="0.25">
      <c r="A426" s="27"/>
      <c r="B426" s="27"/>
      <c r="C426" s="27"/>
    </row>
    <row r="427" spans="1:3" x14ac:dyDescent="0.25">
      <c r="A427" s="4"/>
      <c r="B427" s="4"/>
      <c r="C427" s="4"/>
    </row>
    <row r="428" spans="1:3" x14ac:dyDescent="0.25">
      <c r="A428" s="27"/>
      <c r="B428" s="27"/>
      <c r="C428" s="27"/>
    </row>
    <row r="429" spans="1:3" x14ac:dyDescent="0.25">
      <c r="A429" s="4"/>
      <c r="B429" s="4"/>
      <c r="C429" s="4"/>
    </row>
    <row r="430" spans="1:3" x14ac:dyDescent="0.25">
      <c r="A430" s="27"/>
      <c r="B430" s="27"/>
      <c r="C430" s="27"/>
    </row>
    <row r="431" spans="1:3" x14ac:dyDescent="0.25">
      <c r="A431" s="4"/>
      <c r="B431" s="4"/>
      <c r="C431" s="4"/>
    </row>
    <row r="432" spans="1:3" x14ac:dyDescent="0.25">
      <c r="A432" s="27"/>
      <c r="B432" s="27"/>
      <c r="C432" s="27"/>
    </row>
    <row r="433" spans="1:3" x14ac:dyDescent="0.25">
      <c r="A433" s="4"/>
      <c r="B433" s="4"/>
      <c r="C433" s="4"/>
    </row>
    <row r="434" spans="1:3" x14ac:dyDescent="0.25">
      <c r="A434" s="27"/>
      <c r="B434" s="27"/>
      <c r="C434" s="27"/>
    </row>
    <row r="435" spans="1:3" x14ac:dyDescent="0.25">
      <c r="A435" s="4"/>
      <c r="B435" s="4"/>
      <c r="C435" s="4"/>
    </row>
    <row r="436" spans="1:3" x14ac:dyDescent="0.25">
      <c r="A436" s="27"/>
      <c r="B436" s="27"/>
      <c r="C436" s="27"/>
    </row>
    <row r="437" spans="1:3" x14ac:dyDescent="0.25">
      <c r="A437" s="4"/>
      <c r="B437" s="4"/>
      <c r="C437" s="4"/>
    </row>
    <row r="438" spans="1:3" x14ac:dyDescent="0.25">
      <c r="A438" s="27"/>
      <c r="B438" s="27"/>
      <c r="C438" s="27"/>
    </row>
    <row r="439" spans="1:3" x14ac:dyDescent="0.25">
      <c r="A439" s="4"/>
      <c r="B439" s="4"/>
      <c r="C439" s="4"/>
    </row>
    <row r="440" spans="1:3" x14ac:dyDescent="0.25">
      <c r="A440" s="27"/>
      <c r="B440" s="27"/>
      <c r="C440" s="27"/>
    </row>
    <row r="441" spans="1:3" x14ac:dyDescent="0.25">
      <c r="A441" s="4"/>
      <c r="B441" s="4"/>
      <c r="C441" s="4"/>
    </row>
    <row r="442" spans="1:3" x14ac:dyDescent="0.25">
      <c r="A442" s="27"/>
      <c r="B442" s="27"/>
      <c r="C442" s="27"/>
    </row>
    <row r="443" spans="1:3" x14ac:dyDescent="0.25">
      <c r="A443" s="4"/>
      <c r="B443" s="4"/>
      <c r="C443" s="4"/>
    </row>
    <row r="444" spans="1:3" x14ac:dyDescent="0.25">
      <c r="A444" s="27"/>
      <c r="B444" s="27"/>
      <c r="C444" s="27"/>
    </row>
    <row r="445" spans="1:3" x14ac:dyDescent="0.25">
      <c r="A445" s="4"/>
      <c r="B445" s="4"/>
      <c r="C445" s="4"/>
    </row>
    <row r="446" spans="1:3" x14ac:dyDescent="0.25">
      <c r="A446" s="27"/>
      <c r="B446" s="27"/>
      <c r="C446" s="27"/>
    </row>
    <row r="447" spans="1:3" x14ac:dyDescent="0.25">
      <c r="A447" s="4"/>
      <c r="B447" s="4"/>
      <c r="C447" s="4"/>
    </row>
    <row r="448" spans="1:3" x14ac:dyDescent="0.25">
      <c r="A448" s="27"/>
      <c r="B448" s="27"/>
      <c r="C448" s="27"/>
    </row>
    <row r="449" spans="1:3" x14ac:dyDescent="0.25">
      <c r="A449" s="4"/>
      <c r="B449" s="4"/>
      <c r="C449" s="4"/>
    </row>
    <row r="450" spans="1:3" x14ac:dyDescent="0.25">
      <c r="A450" s="27"/>
      <c r="B450" s="27"/>
      <c r="C450" s="27"/>
    </row>
    <row r="451" spans="1:3" x14ac:dyDescent="0.25">
      <c r="A451" s="4"/>
      <c r="B451" s="4"/>
      <c r="C451" s="4"/>
    </row>
    <row r="452" spans="1:3" x14ac:dyDescent="0.25">
      <c r="A452" s="27"/>
      <c r="B452" s="27"/>
      <c r="C452" s="27"/>
    </row>
    <row r="453" spans="1:3" x14ac:dyDescent="0.25">
      <c r="A453" s="4"/>
      <c r="B453" s="4"/>
      <c r="C453" s="4"/>
    </row>
    <row r="454" spans="1:3" x14ac:dyDescent="0.25">
      <c r="A454" s="27"/>
      <c r="B454" s="27"/>
      <c r="C454" s="27"/>
    </row>
    <row r="455" spans="1:3" x14ac:dyDescent="0.25">
      <c r="A455" s="4"/>
      <c r="B455" s="4"/>
      <c r="C455" s="4"/>
    </row>
    <row r="456" spans="1:3" x14ac:dyDescent="0.25">
      <c r="A456" s="27"/>
      <c r="B456" s="27"/>
      <c r="C456" s="27"/>
    </row>
    <row r="457" spans="1:3" x14ac:dyDescent="0.25">
      <c r="A457" s="4"/>
      <c r="B457" s="4"/>
      <c r="C457" s="4"/>
    </row>
    <row r="458" spans="1:3" x14ac:dyDescent="0.25">
      <c r="A458" s="27"/>
      <c r="B458" s="27"/>
      <c r="C458" s="27"/>
    </row>
    <row r="459" spans="1:3" x14ac:dyDescent="0.25">
      <c r="A459" s="4"/>
      <c r="B459" s="4"/>
      <c r="C459" s="4"/>
    </row>
    <row r="460" spans="1:3" x14ac:dyDescent="0.25">
      <c r="A460" s="27"/>
      <c r="B460" s="27"/>
      <c r="C460" s="27"/>
    </row>
    <row r="461" spans="1:3" x14ac:dyDescent="0.25">
      <c r="A461" s="4"/>
      <c r="B461" s="4"/>
      <c r="C461" s="4"/>
    </row>
    <row r="462" spans="1:3" x14ac:dyDescent="0.25">
      <c r="A462" s="27"/>
      <c r="B462" s="27"/>
      <c r="C462" s="27"/>
    </row>
    <row r="463" spans="1:3" x14ac:dyDescent="0.25">
      <c r="A463" s="4"/>
      <c r="B463" s="4"/>
      <c r="C463" s="4"/>
    </row>
    <row r="464" spans="1:3" x14ac:dyDescent="0.25">
      <c r="A464" s="27"/>
      <c r="B464" s="27"/>
      <c r="C464" s="27"/>
    </row>
    <row r="465" spans="1:3" x14ac:dyDescent="0.25">
      <c r="A465" s="4"/>
      <c r="B465" s="4"/>
      <c r="C465" s="4"/>
    </row>
    <row r="466" spans="1:3" x14ac:dyDescent="0.25">
      <c r="A466" s="27"/>
      <c r="B466" s="27"/>
      <c r="C466" s="27"/>
    </row>
    <row r="467" spans="1:3" x14ac:dyDescent="0.25">
      <c r="A467" s="4"/>
      <c r="B467" s="4"/>
      <c r="C467" s="4"/>
    </row>
    <row r="468" spans="1:3" x14ac:dyDescent="0.25">
      <c r="A468" s="27"/>
      <c r="B468" s="27"/>
      <c r="C468" s="27"/>
    </row>
    <row r="469" spans="1:3" x14ac:dyDescent="0.25">
      <c r="A469" s="4"/>
      <c r="B469" s="4"/>
      <c r="C469" s="4"/>
    </row>
    <row r="470" spans="1:3" x14ac:dyDescent="0.25">
      <c r="A470" s="27"/>
      <c r="B470" s="27"/>
      <c r="C470" s="27"/>
    </row>
    <row r="471" spans="1:3" x14ac:dyDescent="0.25">
      <c r="A471" s="4"/>
      <c r="B471" s="4"/>
      <c r="C471" s="4"/>
    </row>
    <row r="472" spans="1:3" x14ac:dyDescent="0.25">
      <c r="A472" s="27"/>
      <c r="B472" s="27"/>
      <c r="C472" s="27"/>
    </row>
    <row r="473" spans="1:3" x14ac:dyDescent="0.25">
      <c r="A473" s="4"/>
      <c r="B473" s="4"/>
      <c r="C473" s="4"/>
    </row>
    <row r="474" spans="1:3" x14ac:dyDescent="0.25">
      <c r="A474" s="27"/>
      <c r="B474" s="27"/>
      <c r="C474" s="27"/>
    </row>
    <row r="475" spans="1:3" x14ac:dyDescent="0.25">
      <c r="A475" s="4"/>
      <c r="B475" s="4"/>
      <c r="C475" s="4"/>
    </row>
    <row r="476" spans="1:3" x14ac:dyDescent="0.25">
      <c r="A476" s="27"/>
      <c r="B476" s="27"/>
      <c r="C476" s="27"/>
    </row>
    <row r="477" spans="1:3" x14ac:dyDescent="0.25">
      <c r="A477" s="4"/>
      <c r="B477" s="4"/>
      <c r="C477" s="4"/>
    </row>
    <row r="478" spans="1:3" x14ac:dyDescent="0.25">
      <c r="A478" s="27"/>
      <c r="B478" s="27"/>
      <c r="C478" s="27"/>
    </row>
    <row r="479" spans="1:3" x14ac:dyDescent="0.25">
      <c r="A479" s="4"/>
      <c r="B479" s="4"/>
      <c r="C479" s="4"/>
    </row>
    <row r="480" spans="1:3" x14ac:dyDescent="0.25">
      <c r="A480" s="27"/>
      <c r="B480" s="27"/>
      <c r="C480" s="27"/>
    </row>
    <row r="481" spans="1:3" x14ac:dyDescent="0.25">
      <c r="A481" s="4"/>
      <c r="B481" s="4"/>
      <c r="C481" s="4"/>
    </row>
    <row r="482" spans="1:3" x14ac:dyDescent="0.25">
      <c r="A482" s="27"/>
      <c r="B482" s="27"/>
      <c r="C482" s="27"/>
    </row>
    <row r="483" spans="1:3" x14ac:dyDescent="0.25">
      <c r="A483" s="4"/>
      <c r="B483" s="4"/>
      <c r="C483" s="4"/>
    </row>
    <row r="484" spans="1:3" x14ac:dyDescent="0.25">
      <c r="A484" s="27"/>
      <c r="B484" s="27"/>
      <c r="C484" s="27"/>
    </row>
    <row r="485" spans="1:3" x14ac:dyDescent="0.25">
      <c r="A485" s="4"/>
      <c r="B485" s="4"/>
      <c r="C485" s="4"/>
    </row>
    <row r="486" spans="1:3" x14ac:dyDescent="0.25">
      <c r="A486" s="27"/>
      <c r="B486" s="27"/>
      <c r="C486" s="27"/>
    </row>
    <row r="487" spans="1:3" x14ac:dyDescent="0.25">
      <c r="A487" s="4"/>
      <c r="B487" s="4"/>
      <c r="C487" s="4"/>
    </row>
    <row r="488" spans="1:3" x14ac:dyDescent="0.25">
      <c r="A488" s="27"/>
      <c r="B488" s="27"/>
      <c r="C488" s="27"/>
    </row>
    <row r="489" spans="1:3" x14ac:dyDescent="0.25">
      <c r="A489" s="4"/>
      <c r="B489" s="4"/>
      <c r="C489" s="4"/>
    </row>
    <row r="490" spans="1:3" x14ac:dyDescent="0.25">
      <c r="A490" s="27"/>
      <c r="B490" s="27"/>
      <c r="C490" s="27"/>
    </row>
    <row r="491" spans="1:3" x14ac:dyDescent="0.25">
      <c r="A491" s="4"/>
      <c r="B491" s="4"/>
      <c r="C491" s="4"/>
    </row>
    <row r="492" spans="1:3" x14ac:dyDescent="0.25">
      <c r="A492" s="27"/>
      <c r="B492" s="27"/>
      <c r="C492" s="27"/>
    </row>
    <row r="493" spans="1:3" x14ac:dyDescent="0.25">
      <c r="A493" s="4"/>
      <c r="B493" s="4"/>
      <c r="C493" s="4"/>
    </row>
    <row r="494" spans="1:3" x14ac:dyDescent="0.25">
      <c r="A494" s="27"/>
      <c r="B494" s="27"/>
      <c r="C494" s="27"/>
    </row>
    <row r="495" spans="1:3" x14ac:dyDescent="0.25">
      <c r="A495" s="4"/>
      <c r="B495" s="4"/>
      <c r="C495" s="4"/>
    </row>
    <row r="496" spans="1:3" x14ac:dyDescent="0.25">
      <c r="A496" s="27"/>
      <c r="B496" s="27"/>
      <c r="C496" s="27"/>
    </row>
    <row r="497" spans="1:3" x14ac:dyDescent="0.25">
      <c r="A497" s="4"/>
      <c r="B497" s="4"/>
      <c r="C497" s="4"/>
    </row>
    <row r="498" spans="1:3" x14ac:dyDescent="0.25">
      <c r="A498" s="27"/>
      <c r="B498" s="27"/>
      <c r="C498" s="27"/>
    </row>
    <row r="499" spans="1:3" x14ac:dyDescent="0.25">
      <c r="A499" s="4"/>
      <c r="B499" s="4"/>
      <c r="C499" s="4"/>
    </row>
    <row r="500" spans="1:3" x14ac:dyDescent="0.25">
      <c r="A500" s="27"/>
      <c r="B500" s="27"/>
      <c r="C500" s="27"/>
    </row>
  </sheetData>
  <scenarios current="1">
    <scenario name="Goblin win" locked="1" count="2" user="Thayer, Kevin I" comment="Created by Thayer, Kevin I on 12/5/2017">
      <inputCells r="J3" val="34"/>
      <inputCells r="K3" val="5"/>
    </scenario>
    <scenario name="Orc Win" locked="1" count="2" user="Thayer, Kevin I" comment="Created by Thayer, Kevin I on 12/5/2017">
      <inputCells r="J3" val="34"/>
      <inputCells r="K3" val="25"/>
    </scenario>
  </scenarios>
  <mergeCells count="2">
    <mergeCell ref="E7:G7"/>
    <mergeCell ref="I12:L12"/>
  </mergeCells>
  <pageMargins left="0.7" right="0.7" top="0.75" bottom="0.75" header="0.3" footer="0.3"/>
  <pageSetup orientation="portrait" r:id="rId1"/>
  <tableParts count="3">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16</vt:i4>
      </vt:variant>
    </vt:vector>
  </HeadingPairs>
  <TitlesOfParts>
    <vt:vector size="28" baseType="lpstr">
      <vt:lpstr>Documentation</vt:lpstr>
      <vt:lpstr>Goblin</vt:lpstr>
      <vt:lpstr>Orc</vt:lpstr>
      <vt:lpstr>Ogre</vt:lpstr>
      <vt:lpstr>Kraken</vt:lpstr>
      <vt:lpstr>Warlock</vt:lpstr>
      <vt:lpstr>Mindflayer</vt:lpstr>
      <vt:lpstr>Dragon</vt:lpstr>
      <vt:lpstr>Donkeh</vt:lpstr>
      <vt:lpstr>Nothing</vt:lpstr>
      <vt:lpstr>Gameplay</vt:lpstr>
      <vt:lpstr>Battle System</vt:lpstr>
      <vt:lpstr>Basehealth</vt:lpstr>
      <vt:lpstr>basexp</vt:lpstr>
      <vt:lpstr>Damage</vt:lpstr>
      <vt:lpstr>Damage_to_Monster</vt:lpstr>
      <vt:lpstr>Dmg</vt:lpstr>
      <vt:lpstr>EXP</vt:lpstr>
      <vt:lpstr>Health</vt:lpstr>
      <vt:lpstr>level</vt:lpstr>
      <vt:lpstr>Kraken!LVL</vt:lpstr>
      <vt:lpstr>LVL</vt:lpstr>
      <vt:lpstr>MDamage</vt:lpstr>
      <vt:lpstr>mdmg</vt:lpstr>
      <vt:lpstr>monster_roll</vt:lpstr>
      <vt:lpstr>playerroll</vt:lpstr>
      <vt:lpstr>XP</vt:lpstr>
      <vt:lpstr>xpgiven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Mitchell Athey</dc:creator>
  <cp:lastModifiedBy>Chronos</cp:lastModifiedBy>
  <cp:lastPrinted>2015-12-11T03:00:06Z</cp:lastPrinted>
  <dcterms:created xsi:type="dcterms:W3CDTF">2012-07-09T02:39:38Z</dcterms:created>
  <dcterms:modified xsi:type="dcterms:W3CDTF">2018-12-15T06:47:57Z</dcterms:modified>
</cp:coreProperties>
</file>