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5" i="1" l="1"/>
  <c r="I5" i="1"/>
  <c r="G5" i="1"/>
  <c r="H24" i="1"/>
  <c r="H27" i="1" s="1"/>
  <c r="H29" i="1" s="1"/>
  <c r="I22" i="1"/>
  <c r="H22" i="1"/>
  <c r="G22" i="1"/>
  <c r="G24" i="1" s="1"/>
  <c r="H18" i="1"/>
  <c r="G18" i="1"/>
  <c r="I16" i="1"/>
  <c r="I10" i="1" s="1"/>
  <c r="I18" i="1" s="1"/>
  <c r="I24" i="1" s="1"/>
  <c r="I27" i="1" s="1"/>
  <c r="I29" i="1" s="1"/>
  <c r="H16" i="1"/>
  <c r="G16" i="1"/>
  <c r="H10" i="1"/>
  <c r="G10" i="1"/>
  <c r="C27" i="1"/>
  <c r="D27" i="1"/>
  <c r="B27" i="1"/>
  <c r="C5" i="1"/>
  <c r="D5" i="1"/>
  <c r="B5" i="1"/>
  <c r="C16" i="1"/>
  <c r="C10" i="1" s="1"/>
  <c r="C18" i="1" s="1"/>
  <c r="C24" i="1" s="1"/>
  <c r="C29" i="1" s="1"/>
  <c r="D16" i="1"/>
  <c r="D10" i="1" s="1"/>
  <c r="D18" i="1" s="1"/>
  <c r="D24" i="1" s="1"/>
  <c r="D29" i="1" s="1"/>
  <c r="B16" i="1"/>
  <c r="B10" i="1" s="1"/>
  <c r="B18" i="1" s="1"/>
  <c r="B24" i="1" s="1"/>
  <c r="C22" i="1"/>
  <c r="D22" i="1"/>
  <c r="B22" i="1"/>
  <c r="G27" i="1" l="1"/>
  <c r="G29" i="1" s="1"/>
  <c r="B29" i="1"/>
</calcChain>
</file>

<file path=xl/sharedStrings.xml><?xml version="1.0" encoding="utf-8"?>
<sst xmlns="http://schemas.openxmlformats.org/spreadsheetml/2006/main" count="56" uniqueCount="27">
  <si>
    <t>Susan</t>
  </si>
  <si>
    <t>Spark</t>
  </si>
  <si>
    <t>Mustang</t>
  </si>
  <si>
    <t>Escalade</t>
  </si>
  <si>
    <t>Intial</t>
  </si>
  <si>
    <t>Purchase Price</t>
  </si>
  <si>
    <t>Tax</t>
  </si>
  <si>
    <t>Every Year</t>
  </si>
  <si>
    <t>Insurance</t>
  </si>
  <si>
    <t>License</t>
  </si>
  <si>
    <t>Gas</t>
  </si>
  <si>
    <t>Gas Cost Calculate</t>
  </si>
  <si>
    <t>How many miles/year</t>
  </si>
  <si>
    <t>MPG</t>
  </si>
  <si>
    <t>Price /gal of gas</t>
  </si>
  <si>
    <t>Total Gas Purchases</t>
  </si>
  <si>
    <t>Total Cost /Year(Ins+Lic+Gas)</t>
  </si>
  <si>
    <t>Miles to drive/Year</t>
  </si>
  <si>
    <t xml:space="preserve">Maximum Milles </t>
  </si>
  <si>
    <t>Total Life of the car(years)</t>
  </si>
  <si>
    <t>Costs of X year of life</t>
  </si>
  <si>
    <t>Total lifetime costs</t>
  </si>
  <si>
    <t>Avg Cost/Year</t>
  </si>
  <si>
    <t>Total Intial Cost</t>
  </si>
  <si>
    <t>Tim</t>
  </si>
  <si>
    <t>Tim will take a loan, so extra 40% add to each car price</t>
  </si>
  <si>
    <t>Spark is the best chose for susan and 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</si>
</sst>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44" fontId="0" fillId="0" borderId="0" xfId="2" applyFont="1"/>
    <xf numFmtId="0" fontId="0" fillId="2" borderId="0" xfId="0" applyFont="1" applyFill="1"/>
    <xf numFmtId="44" fontId="0" fillId="2" borderId="0" xfId="2" applyFont="1" applyFill="1"/>
    <xf numFmtId="0" fontId="0" fillId="4" borderId="0" xfId="0" applyFill="1"/>
    <xf numFmtId="44" fontId="0" fillId="4" borderId="0" xfId="2" applyFont="1" applyFill="1"/>
    <xf numFmtId="44" fontId="0" fillId="4" borderId="0" xfId="0" applyNumberFormat="1" applyFill="1"/>
    <xf numFmtId="0" fontId="0" fillId="5" borderId="0" xfId="0" applyFill="1"/>
    <xf numFmtId="164" fontId="0" fillId="5" borderId="0" xfId="1" applyNumberFormat="1" applyFont="1" applyFill="1"/>
    <xf numFmtId="44" fontId="0" fillId="5" borderId="0" xfId="2" applyFont="1" applyFill="1"/>
    <xf numFmtId="0" fontId="0" fillId="6" borderId="0" xfId="0" applyFill="1"/>
    <xf numFmtId="44" fontId="0" fillId="6" borderId="0" xfId="0" applyNumberFormat="1" applyFill="1"/>
    <xf numFmtId="0" fontId="0" fillId="7" borderId="0" xfId="0" applyFill="1"/>
    <xf numFmtId="0" fontId="0" fillId="3" borderId="0" xfId="0" applyFont="1" applyFill="1"/>
    <xf numFmtId="44" fontId="0" fillId="3" borderId="0" xfId="0" applyNumberFormat="1" applyFont="1" applyFill="1"/>
    <xf numFmtId="0" fontId="0" fillId="0" borderId="0" xfId="0" applyFont="1" applyFill="1"/>
    <xf numFmtId="44" fontId="0" fillId="0" borderId="0" xfId="0" applyNumberFormat="1" applyFont="1" applyFill="1"/>
    <xf numFmtId="0" fontId="0" fillId="8" borderId="0" xfId="0" applyFill="1"/>
    <xf numFmtId="44" fontId="0" fillId="8" borderId="0" xfId="0" applyNumberFormat="1" applyFill="1"/>
    <xf numFmtId="0" fontId="0" fillId="9" borderId="0" xfId="0" applyFill="1"/>
    <xf numFmtId="44" fontId="0" fillId="9" borderId="0" xfId="0" applyNumberFormat="1" applyFill="1"/>
    <xf numFmtId="0" fontId="2" fillId="0" borderId="0" xfId="0" applyFont="1" applyAlignment="1">
      <alignment horizontal="left"/>
    </xf>
    <xf numFmtId="0" fontId="2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86002886002886E-2"/>
          <c:y val="5.0925925925925923E-2"/>
          <c:w val="0.94708994708994709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Sheet1!$B$26:$D$26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Sheet1!$B$27:$D$27</c:f>
              <c:numCache>
                <c:formatCode>_("$"* #,##0.00_);_("$"* \(#,##0.00\);_("$"* "-"??_);_(@_)</c:formatCode>
                <c:ptCount val="3"/>
                <c:pt idx="0">
                  <c:v>2879485.7142857141</c:v>
                </c:pt>
                <c:pt idx="1">
                  <c:v>5306117.5438596494</c:v>
                </c:pt>
                <c:pt idx="2">
                  <c:v>5974959.8039215691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1432896"/>
        <c:axId val="172441320"/>
      </c:barChart>
      <c:catAx>
        <c:axId val="17143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41320"/>
        <c:crosses val="autoZero"/>
        <c:auto val="1"/>
        <c:lblAlgn val="ctr"/>
        <c:lblOffset val="100"/>
        <c:noMultiLvlLbl val="0"/>
      </c:catAx>
      <c:valAx>
        <c:axId val="1724413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7143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2688068520528E-2"/>
          <c:y val="6.0431939543733638E-2"/>
          <c:w val="0.94708994708994709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Sheet1!$B$26:$D$26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Sheet1!$B$27:$D$27</c:f>
              <c:numCache>
                <c:formatCode>_("$"* #,##0.00_);_("$"* \(#,##0.00\);_("$"* "-"??_);_(@_)</c:formatCode>
                <c:ptCount val="3"/>
                <c:pt idx="0">
                  <c:v>2879485.7142857141</c:v>
                </c:pt>
                <c:pt idx="1">
                  <c:v>5306117.5438596494</c:v>
                </c:pt>
                <c:pt idx="2">
                  <c:v>5974959.8039215691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1726176"/>
        <c:axId val="171726560"/>
      </c:barChart>
      <c:catAx>
        <c:axId val="17172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26560"/>
        <c:crosses val="autoZero"/>
        <c:auto val="1"/>
        <c:lblAlgn val="ctr"/>
        <c:lblOffset val="100"/>
        <c:noMultiLvlLbl val="0"/>
      </c:catAx>
      <c:valAx>
        <c:axId val="1717265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7172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3068</xdr:rowOff>
    </xdr:from>
    <xdr:to>
      <xdr:col>4</xdr:col>
      <xdr:colOff>7620</xdr:colOff>
      <xdr:row>44</xdr:row>
      <xdr:rowOff>3068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12964</xdr:colOff>
      <xdr:row>29</xdr:row>
      <xdr:rowOff>22862</xdr:rowOff>
    </xdr:from>
    <xdr:to>
      <xdr:col>9</xdr:col>
      <xdr:colOff>20584</xdr:colOff>
      <xdr:row>44</xdr:row>
      <xdr:rowOff>22862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6"/>
  <sheetViews>
    <sheetView tabSelected="1" topLeftCell="A16" zoomScale="77" zoomScaleNormal="77" workbookViewId="0">
      <selection activeCell="C52" sqref="C52"/>
    </sheetView>
  </sheetViews>
  <sheetFormatPr defaultRowHeight="14.4" x14ac:dyDescent="0.3"/>
  <cols>
    <col min="1" max="1" width="25.21875" bestFit="1" customWidth="1"/>
    <col min="2" max="4" width="17.21875" bestFit="1" customWidth="1"/>
    <col min="6" max="6" width="25.21875" bestFit="1" customWidth="1"/>
    <col min="7" max="9" width="17.2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F1" t="s">
        <v>24</v>
      </c>
      <c r="G1" t="s">
        <v>1</v>
      </c>
      <c r="H1" t="s">
        <v>2</v>
      </c>
      <c r="I1" t="s">
        <v>3</v>
      </c>
    </row>
    <row r="2" spans="1:15" x14ac:dyDescent="0.3">
      <c r="A2" s="2" t="s">
        <v>4</v>
      </c>
      <c r="B2" s="2"/>
      <c r="C2" s="2"/>
      <c r="D2" s="2"/>
      <c r="F2" s="2" t="s">
        <v>4</v>
      </c>
      <c r="G2" s="2"/>
      <c r="H2" s="2"/>
      <c r="I2" s="2"/>
    </row>
    <row r="3" spans="1:15" x14ac:dyDescent="0.3">
      <c r="A3" s="2" t="s">
        <v>5</v>
      </c>
      <c r="B3" s="3">
        <v>14500</v>
      </c>
      <c r="C3" s="3">
        <v>31000</v>
      </c>
      <c r="D3" s="3">
        <v>72000</v>
      </c>
      <c r="F3" s="2" t="s">
        <v>5</v>
      </c>
      <c r="G3" s="3">
        <v>14500</v>
      </c>
      <c r="H3" s="3">
        <v>31000</v>
      </c>
      <c r="I3" s="3">
        <v>72000</v>
      </c>
    </row>
    <row r="4" spans="1:15" x14ac:dyDescent="0.3">
      <c r="A4" s="2" t="s">
        <v>6</v>
      </c>
      <c r="B4" s="3">
        <v>1450</v>
      </c>
      <c r="C4" s="3">
        <v>3100</v>
      </c>
      <c r="D4" s="3">
        <v>7200</v>
      </c>
      <c r="F4" s="2" t="s">
        <v>6</v>
      </c>
      <c r="G4" s="3">
        <v>1450</v>
      </c>
      <c r="H4" s="3">
        <v>3100</v>
      </c>
      <c r="I4" s="3">
        <v>7200</v>
      </c>
    </row>
    <row r="5" spans="1:15" ht="21" x14ac:dyDescent="0.4">
      <c r="A5" s="2" t="s">
        <v>23</v>
      </c>
      <c r="B5" s="3">
        <f>B4+B3</f>
        <v>15950</v>
      </c>
      <c r="C5" s="3">
        <f t="shared" ref="C5:D5" si="0">C4+C3</f>
        <v>34100</v>
      </c>
      <c r="D5" s="3">
        <f t="shared" si="0"/>
        <v>79200</v>
      </c>
      <c r="F5" s="2" t="s">
        <v>23</v>
      </c>
      <c r="G5" s="3">
        <f>(G4+G3)*0.4</f>
        <v>6380</v>
      </c>
      <c r="H5" s="3">
        <f t="shared" ref="H5:I5" si="1">(H4+H3)*0.4</f>
        <v>13640</v>
      </c>
      <c r="I5" s="3">
        <f t="shared" si="1"/>
        <v>31680</v>
      </c>
      <c r="L5" s="21"/>
      <c r="M5" s="21"/>
      <c r="N5" s="21"/>
      <c r="O5" s="21"/>
    </row>
    <row r="6" spans="1:15" x14ac:dyDescent="0.3">
      <c r="B6" s="1"/>
      <c r="C6" s="1"/>
      <c r="D6" s="1"/>
      <c r="G6" s="1"/>
      <c r="H6" s="1"/>
      <c r="I6" s="1"/>
    </row>
    <row r="7" spans="1:15" x14ac:dyDescent="0.3">
      <c r="A7" s="4" t="s">
        <v>7</v>
      </c>
      <c r="B7" s="5"/>
      <c r="C7" s="5"/>
      <c r="D7" s="5"/>
      <c r="F7" s="4" t="s">
        <v>7</v>
      </c>
      <c r="G7" s="5"/>
      <c r="H7" s="5"/>
      <c r="I7" s="5"/>
    </row>
    <row r="8" spans="1:15" x14ac:dyDescent="0.3">
      <c r="A8" s="4" t="s">
        <v>8</v>
      </c>
      <c r="B8" s="5">
        <v>1500</v>
      </c>
      <c r="C8" s="5">
        <v>2500</v>
      </c>
      <c r="D8" s="5">
        <v>3100</v>
      </c>
      <c r="F8" s="4" t="s">
        <v>8</v>
      </c>
      <c r="G8" s="5">
        <v>1500</v>
      </c>
      <c r="H8" s="5">
        <v>2500</v>
      </c>
      <c r="I8" s="5">
        <v>3100</v>
      </c>
    </row>
    <row r="9" spans="1:15" x14ac:dyDescent="0.3">
      <c r="A9" s="4" t="s">
        <v>9</v>
      </c>
      <c r="B9" s="5">
        <v>210</v>
      </c>
      <c r="C9" s="5">
        <v>300</v>
      </c>
      <c r="D9" s="5">
        <v>450</v>
      </c>
      <c r="F9" s="4" t="s">
        <v>9</v>
      </c>
      <c r="G9" s="5">
        <v>210</v>
      </c>
      <c r="H9" s="5">
        <v>300</v>
      </c>
      <c r="I9" s="5">
        <v>450</v>
      </c>
    </row>
    <row r="10" spans="1:15" x14ac:dyDescent="0.3">
      <c r="A10" s="4" t="s">
        <v>10</v>
      </c>
      <c r="B10" s="6">
        <f>B16</f>
        <v>341914.28571428568</v>
      </c>
      <c r="C10" s="6">
        <f t="shared" ref="C10:D10" si="2">C16</f>
        <v>629842.10526315786</v>
      </c>
      <c r="D10" s="6">
        <f t="shared" si="2"/>
        <v>703941.17647058819</v>
      </c>
      <c r="F10" s="4" t="s">
        <v>10</v>
      </c>
      <c r="G10" s="6">
        <f>G16</f>
        <v>341914.28571428568</v>
      </c>
      <c r="H10" s="6">
        <f t="shared" ref="H10:I10" si="3">H16</f>
        <v>629842.10526315786</v>
      </c>
      <c r="I10" s="6">
        <f t="shared" si="3"/>
        <v>703941.17647058819</v>
      </c>
    </row>
    <row r="12" spans="1:15" x14ac:dyDescent="0.3">
      <c r="A12" s="7" t="s">
        <v>11</v>
      </c>
      <c r="B12" s="7"/>
      <c r="C12" s="7"/>
      <c r="D12" s="7"/>
      <c r="F12" s="7" t="s">
        <v>11</v>
      </c>
      <c r="G12" s="7"/>
      <c r="H12" s="7"/>
      <c r="I12" s="7"/>
    </row>
    <row r="13" spans="1:15" x14ac:dyDescent="0.3">
      <c r="A13" s="7" t="s">
        <v>12</v>
      </c>
      <c r="B13" s="8">
        <v>30000</v>
      </c>
      <c r="C13" s="8">
        <v>30000</v>
      </c>
      <c r="D13" s="8">
        <v>30000</v>
      </c>
      <c r="F13" s="7" t="s">
        <v>12</v>
      </c>
      <c r="G13" s="8">
        <v>30000</v>
      </c>
      <c r="H13" s="8">
        <v>30000</v>
      </c>
      <c r="I13" s="8">
        <v>30000</v>
      </c>
    </row>
    <row r="14" spans="1:15" x14ac:dyDescent="0.3">
      <c r="A14" s="7" t="s">
        <v>13</v>
      </c>
      <c r="B14" s="7">
        <v>35</v>
      </c>
      <c r="C14" s="7">
        <v>19</v>
      </c>
      <c r="D14" s="7">
        <v>17</v>
      </c>
      <c r="F14" s="7" t="s">
        <v>13</v>
      </c>
      <c r="G14" s="7">
        <v>35</v>
      </c>
      <c r="H14" s="7">
        <v>19</v>
      </c>
      <c r="I14" s="7">
        <v>17</v>
      </c>
    </row>
    <row r="15" spans="1:15" x14ac:dyDescent="0.3">
      <c r="A15" s="7" t="s">
        <v>14</v>
      </c>
      <c r="B15" s="7">
        <v>398.9</v>
      </c>
      <c r="C15" s="7">
        <v>398.9</v>
      </c>
      <c r="D15" s="7">
        <v>398.9</v>
      </c>
      <c r="F15" s="7" t="s">
        <v>14</v>
      </c>
      <c r="G15" s="7">
        <v>398.9</v>
      </c>
      <c r="H15" s="7">
        <v>398.9</v>
      </c>
      <c r="I15" s="7">
        <v>398.9</v>
      </c>
    </row>
    <row r="16" spans="1:15" x14ac:dyDescent="0.3">
      <c r="A16" s="7" t="s">
        <v>15</v>
      </c>
      <c r="B16" s="9">
        <f>(B13/B14)*B15</f>
        <v>341914.28571428568</v>
      </c>
      <c r="C16" s="9">
        <f t="shared" ref="C16:D16" si="4">(C13/C14)*C15</f>
        <v>629842.10526315786</v>
      </c>
      <c r="D16" s="9">
        <f t="shared" si="4"/>
        <v>703941.17647058819</v>
      </c>
      <c r="F16" s="7" t="s">
        <v>15</v>
      </c>
      <c r="G16" s="9">
        <f>(G13/G14)*G15</f>
        <v>341914.28571428568</v>
      </c>
      <c r="H16" s="9">
        <f t="shared" ref="H16" si="5">(H13/H14)*H15</f>
        <v>629842.10526315786</v>
      </c>
      <c r="I16" s="9">
        <f t="shared" ref="I16" si="6">(I13/I14)*I15</f>
        <v>703941.17647058819</v>
      </c>
    </row>
    <row r="18" spans="1:9" x14ac:dyDescent="0.3">
      <c r="A18" s="10" t="s">
        <v>16</v>
      </c>
      <c r="B18" s="11">
        <f>B10+B9+B8</f>
        <v>343624.28571428568</v>
      </c>
      <c r="C18" s="11">
        <f t="shared" ref="C18:D18" si="7">C10+C9+C8</f>
        <v>632642.10526315786</v>
      </c>
      <c r="D18" s="11">
        <f t="shared" si="7"/>
        <v>707491.17647058819</v>
      </c>
      <c r="F18" s="10" t="s">
        <v>16</v>
      </c>
      <c r="G18" s="11">
        <f>G10+G9+G8</f>
        <v>343624.28571428568</v>
      </c>
      <c r="H18" s="11">
        <f t="shared" ref="H18:I18" si="8">H10+H9+H8</f>
        <v>632642.10526315786</v>
      </c>
      <c r="I18" s="11">
        <f t="shared" si="8"/>
        <v>707491.17647058819</v>
      </c>
    </row>
    <row r="20" spans="1:9" x14ac:dyDescent="0.3">
      <c r="A20" s="12" t="s">
        <v>17</v>
      </c>
      <c r="B20" s="12">
        <v>30000</v>
      </c>
      <c r="C20" s="12">
        <v>30000</v>
      </c>
      <c r="D20" s="12">
        <v>30000</v>
      </c>
      <c r="F20" s="12" t="s">
        <v>17</v>
      </c>
      <c r="G20" s="12">
        <v>30000</v>
      </c>
      <c r="H20" s="12">
        <v>30000</v>
      </c>
      <c r="I20" s="12">
        <v>30000</v>
      </c>
    </row>
    <row r="21" spans="1:9" x14ac:dyDescent="0.3">
      <c r="A21" s="12" t="s">
        <v>18</v>
      </c>
      <c r="B21" s="12">
        <v>250000</v>
      </c>
      <c r="C21" s="12">
        <v>250000</v>
      </c>
      <c r="D21" s="12">
        <v>250000</v>
      </c>
      <c r="F21" s="12" t="s">
        <v>18</v>
      </c>
      <c r="G21" s="12">
        <v>250000</v>
      </c>
      <c r="H21" s="12">
        <v>250000</v>
      </c>
      <c r="I21" s="12">
        <v>250000</v>
      </c>
    </row>
    <row r="22" spans="1:9" x14ac:dyDescent="0.3">
      <c r="A22" s="12" t="s">
        <v>19</v>
      </c>
      <c r="B22" s="12">
        <f>B21/B20</f>
        <v>8.3333333333333339</v>
      </c>
      <c r="C22" s="12">
        <f t="shared" ref="C22:D22" si="9">C21/C20</f>
        <v>8.3333333333333339</v>
      </c>
      <c r="D22" s="12">
        <f t="shared" si="9"/>
        <v>8.3333333333333339</v>
      </c>
      <c r="F22" s="12" t="s">
        <v>19</v>
      </c>
      <c r="G22" s="12">
        <f>G21/G20</f>
        <v>8.3333333333333339</v>
      </c>
      <c r="H22" s="12">
        <f t="shared" ref="H22" si="10">H21/H20</f>
        <v>8.3333333333333339</v>
      </c>
      <c r="I22" s="12">
        <f t="shared" ref="I22" si="11">I21/I20</f>
        <v>8.3333333333333339</v>
      </c>
    </row>
    <row r="24" spans="1:9" x14ac:dyDescent="0.3">
      <c r="A24" s="13" t="s">
        <v>20</v>
      </c>
      <c r="B24" s="14">
        <f>B22*B18</f>
        <v>2863535.7142857141</v>
      </c>
      <c r="C24" s="14">
        <f t="shared" ref="C24:D24" si="12">C22*C18</f>
        <v>5272017.5438596494</v>
      </c>
      <c r="D24" s="14">
        <f t="shared" si="12"/>
        <v>5895759.8039215691</v>
      </c>
      <c r="F24" s="13" t="s">
        <v>20</v>
      </c>
      <c r="G24" s="14">
        <f>G22*G18</f>
        <v>2863535.7142857141</v>
      </c>
      <c r="H24" s="14">
        <f t="shared" ref="H24:I24" si="13">H22*H18</f>
        <v>5272017.5438596494</v>
      </c>
      <c r="I24" s="14">
        <f t="shared" si="13"/>
        <v>5895759.8039215691</v>
      </c>
    </row>
    <row r="25" spans="1:9" x14ac:dyDescent="0.3">
      <c r="A25" s="15"/>
      <c r="B25" s="16"/>
      <c r="C25" s="16"/>
      <c r="D25" s="16"/>
      <c r="F25" s="15"/>
      <c r="G25" s="16"/>
      <c r="H25" s="16"/>
      <c r="I25" s="16"/>
    </row>
    <row r="26" spans="1:9" x14ac:dyDescent="0.3">
      <c r="B26" s="17" t="s">
        <v>1</v>
      </c>
      <c r="C26" s="17" t="s">
        <v>2</v>
      </c>
      <c r="D26" s="17" t="s">
        <v>3</v>
      </c>
      <c r="G26" s="17" t="s">
        <v>1</v>
      </c>
      <c r="H26" s="17" t="s">
        <v>2</v>
      </c>
      <c r="I26" s="17" t="s">
        <v>3</v>
      </c>
    </row>
    <row r="27" spans="1:9" x14ac:dyDescent="0.3">
      <c r="A27" s="17" t="s">
        <v>21</v>
      </c>
      <c r="B27" s="18">
        <f>B24+B5</f>
        <v>2879485.7142857141</v>
      </c>
      <c r="C27" s="18">
        <f t="shared" ref="C27:D27" si="14">C24+C5</f>
        <v>5306117.5438596494</v>
      </c>
      <c r="D27" s="18">
        <f t="shared" si="14"/>
        <v>5974959.8039215691</v>
      </c>
      <c r="F27" s="17" t="s">
        <v>21</v>
      </c>
      <c r="G27" s="18">
        <f>G24+G5</f>
        <v>2869915.7142857141</v>
      </c>
      <c r="H27" s="18">
        <f t="shared" ref="H27:I27" si="15">H24+H5</f>
        <v>5285657.5438596494</v>
      </c>
      <c r="I27" s="18">
        <f t="shared" si="15"/>
        <v>5927439.8039215691</v>
      </c>
    </row>
    <row r="29" spans="1:9" x14ac:dyDescent="0.3">
      <c r="A29" s="19" t="s">
        <v>22</v>
      </c>
      <c r="B29" s="20">
        <f>B27/B22</f>
        <v>345538.28571428568</v>
      </c>
      <c r="C29" s="20">
        <f t="shared" ref="C29:D29" si="16">C27/C22</f>
        <v>636734.10526315786</v>
      </c>
      <c r="D29" s="20">
        <f t="shared" si="16"/>
        <v>716995.17647058819</v>
      </c>
      <c r="F29" s="19" t="s">
        <v>22</v>
      </c>
      <c r="G29" s="20">
        <f>G27/G22</f>
        <v>344389.88571428566</v>
      </c>
      <c r="H29" s="20">
        <f t="shared" ref="H29:I29" si="17">H27/H22</f>
        <v>634278.90526315791</v>
      </c>
      <c r="I29" s="20">
        <f t="shared" si="17"/>
        <v>711292.77647058829</v>
      </c>
    </row>
    <row r="46" spans="1:6" ht="21" x14ac:dyDescent="0.4">
      <c r="A46" s="22" t="s">
        <v>26</v>
      </c>
      <c r="F46" s="21" t="s">
        <v>25</v>
      </c>
    </row>
  </sheetData>
  <pageMargins left="0.7" right="0.7" top="0.75" bottom="0.75" header="0.3" footer="0.3"/>
  <pageSetup paperSize="9" scale="7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2023-05-22T12:00:54Z</dcterms:modified>
</cp:coreProperties>
</file>