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 filterPrivacy="1"/>
  <xr:revisionPtr revIDLastSave="0" documentId="13_ncr:1_{B5C47BA3-90D9-4ACB-B1AC-52B4424276D1}" xr6:coauthVersionLast="46" xr6:coauthVersionMax="46" xr10:uidLastSave="{00000000-0000-0000-0000-000000000000}"/>
  <bookViews>
    <workbookView xWindow="-108" yWindow="-108" windowWidth="23256" windowHeight="12576" activeTab="3" xr2:uid="{00000000-000D-0000-FFFF-FFFF00000000}"/>
  </bookViews>
  <sheets>
    <sheet name="Field.Observations" sheetId="1" r:id="rId1"/>
    <sheet name="CC.time-series" sheetId="2" r:id="rId2"/>
    <sheet name="Root_growth.time-series" sheetId="3" r:id="rId3"/>
    <sheet name="ETc.time-serie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49" i="4" l="1"/>
  <c r="K150" i="4"/>
  <c r="K151" i="4"/>
  <c r="K152" i="4"/>
  <c r="K153" i="4"/>
  <c r="I150" i="2"/>
  <c r="J150" i="2"/>
  <c r="I151" i="2"/>
  <c r="J151" i="2"/>
  <c r="I152" i="2"/>
  <c r="J152" i="2"/>
  <c r="J149" i="2"/>
  <c r="I149" i="2"/>
  <c r="H150" i="2"/>
  <c r="H151" i="2"/>
  <c r="H152" i="2"/>
  <c r="H149" i="2"/>
  <c r="G150" i="2"/>
  <c r="G151" i="2"/>
  <c r="G152" i="2"/>
  <c r="G149" i="2"/>
  <c r="F150" i="2"/>
  <c r="F151" i="2"/>
  <c r="F152" i="2"/>
  <c r="F149" i="2"/>
  <c r="E150" i="2"/>
  <c r="E151" i="2"/>
  <c r="E152" i="2"/>
  <c r="E149" i="2"/>
  <c r="D150" i="2"/>
  <c r="D151" i="2"/>
  <c r="D152" i="2"/>
  <c r="D149" i="2"/>
  <c r="C150" i="2"/>
  <c r="C151" i="2"/>
  <c r="C152" i="2"/>
  <c r="C149" i="2"/>
  <c r="B150" i="2"/>
  <c r="B151" i="2"/>
  <c r="B152" i="2"/>
  <c r="B149" i="2"/>
  <c r="H17" i="1"/>
  <c r="G17" i="1"/>
  <c r="F17" i="1"/>
  <c r="F16" i="1"/>
  <c r="T17" i="1"/>
  <c r="S17" i="1"/>
  <c r="R17" i="1"/>
  <c r="D17" i="1"/>
  <c r="E17" i="1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2" i="4"/>
  <c r="I144" i="2" l="1"/>
  <c r="J144" i="2"/>
  <c r="I145" i="2"/>
  <c r="J145" i="2"/>
  <c r="I146" i="2"/>
  <c r="J146" i="2"/>
  <c r="I147" i="2"/>
  <c r="J147" i="2"/>
  <c r="J143" i="2"/>
  <c r="I143" i="2"/>
  <c r="H144" i="2"/>
  <c r="H145" i="2"/>
  <c r="H146" i="2"/>
  <c r="H147" i="2"/>
  <c r="H143" i="2"/>
  <c r="G144" i="2"/>
  <c r="G145" i="2"/>
  <c r="G146" i="2"/>
  <c r="G147" i="2"/>
  <c r="G143" i="2"/>
  <c r="F144" i="2"/>
  <c r="F145" i="2"/>
  <c r="F146" i="2"/>
  <c r="F147" i="2"/>
  <c r="F143" i="2"/>
  <c r="E144" i="2"/>
  <c r="E145" i="2"/>
  <c r="E146" i="2"/>
  <c r="E147" i="2"/>
  <c r="E143" i="2"/>
  <c r="D144" i="2"/>
  <c r="D145" i="2"/>
  <c r="D146" i="2"/>
  <c r="D147" i="2"/>
  <c r="D143" i="2"/>
  <c r="C144" i="2"/>
  <c r="C145" i="2"/>
  <c r="C146" i="2"/>
  <c r="C147" i="2"/>
  <c r="C143" i="2"/>
  <c r="B147" i="2"/>
  <c r="B144" i="2"/>
  <c r="B145" i="2"/>
  <c r="B146" i="2"/>
  <c r="B143" i="2"/>
  <c r="J136" i="2"/>
  <c r="J137" i="2"/>
  <c r="J138" i="2"/>
  <c r="J139" i="2"/>
  <c r="J140" i="2"/>
  <c r="J141" i="2"/>
  <c r="J135" i="2"/>
  <c r="I136" i="2"/>
  <c r="I137" i="2"/>
  <c r="I138" i="2"/>
  <c r="I139" i="2"/>
  <c r="I140" i="2"/>
  <c r="I141" i="2"/>
  <c r="I135" i="2"/>
  <c r="H136" i="2"/>
  <c r="H137" i="2"/>
  <c r="H138" i="2"/>
  <c r="H139" i="2"/>
  <c r="H140" i="2"/>
  <c r="H141" i="2"/>
  <c r="H135" i="2"/>
  <c r="G136" i="2"/>
  <c r="G137" i="2"/>
  <c r="G138" i="2"/>
  <c r="G139" i="2"/>
  <c r="G140" i="2"/>
  <c r="G141" i="2"/>
  <c r="G135" i="2"/>
  <c r="F136" i="2"/>
  <c r="F137" i="2"/>
  <c r="F138" i="2"/>
  <c r="F139" i="2"/>
  <c r="F140" i="2"/>
  <c r="F141" i="2"/>
  <c r="F135" i="2"/>
  <c r="E136" i="2"/>
  <c r="E137" i="2"/>
  <c r="E138" i="2"/>
  <c r="E139" i="2"/>
  <c r="E140" i="2"/>
  <c r="E141" i="2"/>
  <c r="E135" i="2"/>
  <c r="D136" i="2"/>
  <c r="D137" i="2"/>
  <c r="D138" i="2"/>
  <c r="D139" i="2"/>
  <c r="D140" i="2"/>
  <c r="D141" i="2"/>
  <c r="D135" i="2"/>
  <c r="C136" i="2"/>
  <c r="C137" i="2"/>
  <c r="C138" i="2"/>
  <c r="C139" i="2"/>
  <c r="C140" i="2"/>
  <c r="C141" i="2"/>
  <c r="C135" i="2"/>
  <c r="B136" i="2"/>
  <c r="B137" i="2"/>
  <c r="B138" i="2"/>
  <c r="B139" i="2"/>
  <c r="B140" i="2"/>
  <c r="B141" i="2"/>
  <c r="B135" i="2"/>
  <c r="J129" i="2"/>
  <c r="J130" i="2"/>
  <c r="J131" i="2"/>
  <c r="J132" i="2"/>
  <c r="J133" i="2"/>
  <c r="J128" i="2"/>
  <c r="I129" i="2"/>
  <c r="I130" i="2"/>
  <c r="I131" i="2"/>
  <c r="I132" i="2"/>
  <c r="I133" i="2"/>
  <c r="I128" i="2"/>
  <c r="H129" i="2"/>
  <c r="H130" i="2"/>
  <c r="H131" i="2"/>
  <c r="H132" i="2"/>
  <c r="H133" i="2"/>
  <c r="H128" i="2"/>
  <c r="G129" i="2"/>
  <c r="G130" i="2"/>
  <c r="G131" i="2"/>
  <c r="G132" i="2"/>
  <c r="G133" i="2"/>
  <c r="G128" i="2"/>
  <c r="F129" i="2"/>
  <c r="F130" i="2"/>
  <c r="F131" i="2"/>
  <c r="F132" i="2"/>
  <c r="F133" i="2"/>
  <c r="F128" i="2"/>
  <c r="E129" i="2"/>
  <c r="E130" i="2"/>
  <c r="E131" i="2"/>
  <c r="E132" i="2"/>
  <c r="E133" i="2"/>
  <c r="E128" i="2"/>
  <c r="D133" i="2"/>
  <c r="D129" i="2"/>
  <c r="D130" i="2"/>
  <c r="D131" i="2"/>
  <c r="D132" i="2"/>
  <c r="D128" i="2"/>
  <c r="C129" i="2"/>
  <c r="C130" i="2"/>
  <c r="C131" i="2"/>
  <c r="C132" i="2"/>
  <c r="C133" i="2"/>
  <c r="C128" i="2"/>
  <c r="B129" i="2"/>
  <c r="B130" i="2"/>
  <c r="B131" i="2"/>
  <c r="B132" i="2"/>
  <c r="B133" i="2"/>
  <c r="B128" i="2"/>
  <c r="J117" i="2"/>
  <c r="J118" i="2"/>
  <c r="J119" i="2"/>
  <c r="J120" i="2"/>
  <c r="J121" i="2"/>
  <c r="J122" i="2"/>
  <c r="J123" i="2"/>
  <c r="J124" i="2"/>
  <c r="J125" i="2"/>
  <c r="J126" i="2"/>
  <c r="J116" i="2"/>
  <c r="I117" i="2"/>
  <c r="I118" i="2"/>
  <c r="I119" i="2"/>
  <c r="I120" i="2"/>
  <c r="I121" i="2"/>
  <c r="I122" i="2"/>
  <c r="I123" i="2"/>
  <c r="I124" i="2"/>
  <c r="I125" i="2"/>
  <c r="I126" i="2"/>
  <c r="I116" i="2"/>
  <c r="H117" i="2"/>
  <c r="H118" i="2"/>
  <c r="H119" i="2"/>
  <c r="H120" i="2"/>
  <c r="H121" i="2"/>
  <c r="H122" i="2"/>
  <c r="H123" i="2"/>
  <c r="H124" i="2"/>
  <c r="H125" i="2"/>
  <c r="H126" i="2"/>
  <c r="H116" i="2"/>
  <c r="G117" i="2"/>
  <c r="G118" i="2"/>
  <c r="G119" i="2"/>
  <c r="G120" i="2"/>
  <c r="G121" i="2"/>
  <c r="G122" i="2"/>
  <c r="G123" i="2"/>
  <c r="G124" i="2"/>
  <c r="G125" i="2"/>
  <c r="G126" i="2"/>
  <c r="G116" i="2"/>
  <c r="F127" i="2"/>
  <c r="F117" i="2"/>
  <c r="F118" i="2"/>
  <c r="F119" i="2"/>
  <c r="F120" i="2"/>
  <c r="F121" i="2"/>
  <c r="F122" i="2"/>
  <c r="F123" i="2"/>
  <c r="F124" i="2"/>
  <c r="F125" i="2"/>
  <c r="F126" i="2"/>
  <c r="F116" i="2"/>
  <c r="E117" i="2"/>
  <c r="E118" i="2"/>
  <c r="E119" i="2"/>
  <c r="E120" i="2"/>
  <c r="E121" i="2"/>
  <c r="E122" i="2"/>
  <c r="E123" i="2"/>
  <c r="E124" i="2"/>
  <c r="E125" i="2"/>
  <c r="E126" i="2"/>
  <c r="E116" i="2"/>
  <c r="D117" i="2"/>
  <c r="D118" i="2"/>
  <c r="D119" i="2"/>
  <c r="D120" i="2"/>
  <c r="D121" i="2"/>
  <c r="D122" i="2"/>
  <c r="D123" i="2"/>
  <c r="D124" i="2"/>
  <c r="D125" i="2"/>
  <c r="D126" i="2"/>
  <c r="D116" i="2"/>
  <c r="C117" i="2"/>
  <c r="C118" i="2"/>
  <c r="C119" i="2"/>
  <c r="C120" i="2"/>
  <c r="C121" i="2"/>
  <c r="C122" i="2"/>
  <c r="C123" i="2"/>
  <c r="C124" i="2"/>
  <c r="C125" i="2"/>
  <c r="C126" i="2"/>
  <c r="C116" i="2"/>
  <c r="B117" i="2"/>
  <c r="B118" i="2"/>
  <c r="B119" i="2"/>
  <c r="B120" i="2"/>
  <c r="B121" i="2"/>
  <c r="B122" i="2"/>
  <c r="B123" i="2"/>
  <c r="B124" i="2"/>
  <c r="B125" i="2"/>
  <c r="B126" i="2"/>
  <c r="B116" i="2"/>
  <c r="T16" i="1"/>
  <c r="H16" i="1" s="1"/>
  <c r="S16" i="1"/>
  <c r="R16" i="1"/>
  <c r="G16" i="1" s="1"/>
  <c r="E16" i="1"/>
  <c r="D16" i="1"/>
  <c r="T15" i="1"/>
  <c r="H15" i="1" s="1"/>
  <c r="S15" i="1"/>
  <c r="R15" i="1"/>
  <c r="F15" i="1"/>
  <c r="G15" i="1" s="1"/>
  <c r="E15" i="1"/>
  <c r="D15" i="1"/>
  <c r="T14" i="1"/>
  <c r="H14" i="1" s="1"/>
  <c r="S14" i="1"/>
  <c r="R14" i="1"/>
  <c r="F14" i="1" s="1"/>
  <c r="G14" i="1" s="1"/>
  <c r="E14" i="1"/>
  <c r="D14" i="1"/>
  <c r="T13" i="1"/>
  <c r="S13" i="1"/>
  <c r="R13" i="1"/>
  <c r="H13" i="1"/>
  <c r="F13" i="1"/>
  <c r="G13" i="1" s="1"/>
  <c r="E13" i="1"/>
  <c r="D13" i="1"/>
  <c r="H10" i="1"/>
  <c r="H11" i="1"/>
  <c r="H12" i="1"/>
  <c r="F10" i="1"/>
  <c r="G10" i="1" s="1"/>
  <c r="F11" i="1"/>
  <c r="G11" i="1" s="1"/>
  <c r="F12" i="1"/>
  <c r="G12" i="1" s="1"/>
  <c r="F9" i="1"/>
  <c r="D10" i="1"/>
  <c r="E10" i="1"/>
  <c r="D11" i="1"/>
  <c r="E11" i="1"/>
  <c r="D12" i="1"/>
  <c r="E12" i="1"/>
  <c r="D9" i="1"/>
  <c r="T9" i="1"/>
  <c r="S9" i="1"/>
  <c r="R9" i="1"/>
  <c r="H9" i="1" s="1"/>
  <c r="E9" i="1"/>
  <c r="H8" i="1"/>
  <c r="F8" i="1"/>
  <c r="G8" i="1" s="1"/>
  <c r="E8" i="1"/>
  <c r="D8" i="1"/>
  <c r="T7" i="1"/>
  <c r="S7" i="1"/>
  <c r="R7" i="1"/>
  <c r="E7" i="1"/>
  <c r="D7" i="1"/>
  <c r="T6" i="1"/>
  <c r="S6" i="1"/>
  <c r="R6" i="1"/>
  <c r="E6" i="1"/>
  <c r="D6" i="1"/>
  <c r="W5" i="1"/>
  <c r="T5" i="1"/>
  <c r="S5" i="1"/>
  <c r="R5" i="1"/>
  <c r="E5" i="1"/>
  <c r="D5" i="1"/>
  <c r="W4" i="1"/>
  <c r="T4" i="1"/>
  <c r="S4" i="1"/>
  <c r="R4" i="1"/>
  <c r="H4" i="1" s="1"/>
  <c r="E4" i="1"/>
  <c r="D4" i="1"/>
  <c r="W3" i="1"/>
  <c r="E3" i="1"/>
  <c r="D3" i="1"/>
  <c r="W6" i="1" l="1"/>
  <c r="H5" i="1"/>
  <c r="W7" i="1"/>
  <c r="H6" i="1"/>
  <c r="F4" i="1"/>
  <c r="G4" i="1" s="1"/>
  <c r="H7" i="1"/>
  <c r="G9" i="1"/>
  <c r="F5" i="1"/>
  <c r="G5" i="1" s="1"/>
  <c r="F6" i="1"/>
  <c r="G6" i="1" s="1"/>
  <c r="F7" i="1"/>
  <c r="G7" i="1" s="1"/>
</calcChain>
</file>

<file path=xl/sharedStrings.xml><?xml version="1.0" encoding="utf-8"?>
<sst xmlns="http://schemas.openxmlformats.org/spreadsheetml/2006/main" count="94" uniqueCount="64">
  <si>
    <t>Manejo</t>
  </si>
  <si>
    <t>Fecha</t>
  </si>
  <si>
    <t>DAS</t>
  </si>
  <si>
    <t>Nota</t>
  </si>
  <si>
    <t>CC% (Mean)</t>
  </si>
  <si>
    <t>Std.dev</t>
  </si>
  <si>
    <t>SWC (Mean)</t>
  </si>
  <si>
    <t>SWC_corrected</t>
  </si>
  <si>
    <t>SWC (St.Dev)</t>
  </si>
  <si>
    <t>A1</t>
  </si>
  <si>
    <t>A2</t>
  </si>
  <si>
    <t>A3</t>
  </si>
  <si>
    <t>B1</t>
  </si>
  <si>
    <t>B2</t>
  </si>
  <si>
    <t>B3</t>
  </si>
  <si>
    <t>C1</t>
  </si>
  <si>
    <t>C2</t>
  </si>
  <si>
    <t>C3</t>
  </si>
  <si>
    <t>SWC-A</t>
  </si>
  <si>
    <t>SWC-B</t>
  </si>
  <si>
    <t>SWC-C</t>
  </si>
  <si>
    <t>Plantas/m2</t>
  </si>
  <si>
    <t>18.11.20</t>
  </si>
  <si>
    <t>-</t>
  </si>
  <si>
    <t>A</t>
  </si>
  <si>
    <t>24.11.20</t>
  </si>
  <si>
    <t>B</t>
  </si>
  <si>
    <t>01.12.20</t>
  </si>
  <si>
    <t>C</t>
  </si>
  <si>
    <t>03.12.20</t>
  </si>
  <si>
    <t>Mean</t>
  </si>
  <si>
    <t>17.12.20</t>
  </si>
  <si>
    <t>St.Dev</t>
  </si>
  <si>
    <t>05.01.21</t>
  </si>
  <si>
    <t>28.01.21</t>
  </si>
  <si>
    <r>
      <rPr>
        <b/>
        <sz val="11"/>
        <color theme="1"/>
        <rFont val="Calibri"/>
        <family val="2"/>
        <scheme val="minor"/>
      </rPr>
      <t xml:space="preserve">Siembra </t>
    </r>
    <r>
      <rPr>
        <sz val="11"/>
        <color theme="1"/>
        <rFont val="Calibri"/>
        <family val="2"/>
        <scheme val="minor"/>
      </rPr>
      <t xml:space="preserve">- </t>
    </r>
    <r>
      <rPr>
        <i/>
        <sz val="11"/>
        <color theme="1"/>
        <rFont val="Calibri"/>
        <family val="2"/>
        <scheme val="minor"/>
      </rPr>
      <t>Var. Avispa R1</t>
    </r>
    <r>
      <rPr>
        <sz val="11"/>
        <color theme="1"/>
        <rFont val="Calibri"/>
        <family val="2"/>
        <scheme val="minor"/>
      </rPr>
      <t xml:space="preserve"> (180 kg/ha), 16.1 cm entre lineas</t>
    </r>
  </si>
  <si>
    <r>
      <rPr>
        <b/>
        <sz val="11"/>
        <color theme="1"/>
        <rFont val="Calibri"/>
        <family val="2"/>
        <scheme val="minor"/>
      </rPr>
      <t xml:space="preserve">Instalación sondas SENTEK </t>
    </r>
    <r>
      <rPr>
        <sz val="11"/>
        <color theme="1"/>
        <rFont val="Calibri"/>
        <family val="2"/>
        <scheme val="minor"/>
      </rPr>
      <t>(3x3) - Suelo saturado p/instalación</t>
    </r>
  </si>
  <si>
    <r>
      <rPr>
        <b/>
        <sz val="11"/>
        <color theme="1"/>
        <rFont val="Calibri"/>
        <family val="2"/>
        <scheme val="minor"/>
      </rPr>
      <t>Emergencia del cultivo</t>
    </r>
    <r>
      <rPr>
        <sz val="11"/>
        <color theme="1"/>
        <rFont val="Calibri"/>
        <family val="2"/>
        <scheme val="minor"/>
      </rPr>
      <t xml:space="preserve"> (CC_mean = 4%, at 90% of area)</t>
    </r>
  </si>
  <si>
    <r>
      <rPr>
        <b/>
        <sz val="11"/>
        <color theme="1"/>
        <rFont val="Calibri"/>
        <family val="2"/>
        <scheme val="minor"/>
      </rPr>
      <t>Observaciones CC</t>
    </r>
    <r>
      <rPr>
        <sz val="11"/>
        <color theme="1"/>
        <rFont val="Calibri"/>
        <family val="2"/>
        <scheme val="minor"/>
      </rPr>
      <t xml:space="preserve"> + manutención baterias </t>
    </r>
  </si>
  <si>
    <r>
      <t xml:space="preserve">Observaciones CC </t>
    </r>
    <r>
      <rPr>
        <sz val="11"/>
        <color theme="1"/>
        <rFont val="Calibri"/>
        <family val="2"/>
        <scheme val="minor"/>
      </rPr>
      <t>+</t>
    </r>
    <r>
      <rPr>
        <b/>
        <sz val="11"/>
        <color theme="1"/>
        <rFont val="Calibri"/>
        <family val="2"/>
        <scheme val="minor"/>
      </rPr>
      <t xml:space="preserve"> densidad plantas</t>
    </r>
    <r>
      <rPr>
        <sz val="11"/>
        <color theme="1"/>
        <rFont val="Calibri"/>
        <family val="2"/>
        <scheme val="minor"/>
      </rPr>
      <t xml:space="preserve"> [#/m2]</t>
    </r>
  </si>
  <si>
    <r>
      <t xml:space="preserve">Observaciones CC </t>
    </r>
    <r>
      <rPr>
        <sz val="11"/>
        <color theme="1"/>
        <rFont val="Calibri"/>
        <family val="2"/>
        <scheme val="minor"/>
      </rPr>
      <t>+</t>
    </r>
    <r>
      <rPr>
        <b/>
        <sz val="11"/>
        <color theme="1"/>
        <rFont val="Calibri"/>
        <family val="2"/>
        <scheme val="minor"/>
      </rPr>
      <t xml:space="preserve"> Fenologia + SWC</t>
    </r>
  </si>
  <si>
    <t>03.03.21</t>
  </si>
  <si>
    <t>11.03.21</t>
  </si>
  <si>
    <t>16.02.21</t>
  </si>
  <si>
    <t>Observaciones CC + Fenologia + SWC</t>
  </si>
  <si>
    <t>Observaciones CC + Fenologia + SWC + Plagas (pulgones &lt;50%)</t>
  </si>
  <si>
    <t>Observaciones CC + Fenologia + SWC + Plagas (pulgones &gt;50%)</t>
  </si>
  <si>
    <t>23.03.21</t>
  </si>
  <si>
    <t xml:space="preserve">Observaciones CC + Fenologia + SWC </t>
  </si>
  <si>
    <t>30.03.21</t>
  </si>
  <si>
    <t>Observaciones CC + Fenologia + SWC [Muestras p/analisis foliar]</t>
  </si>
  <si>
    <t>07.04.21</t>
  </si>
  <si>
    <t>13.04.21</t>
  </si>
  <si>
    <r>
      <t xml:space="preserve">Observaciones CC + Fenologia + SWC </t>
    </r>
    <r>
      <rPr>
        <sz val="11"/>
        <color theme="1"/>
        <rFont val="Calibri"/>
        <family val="2"/>
        <scheme val="minor"/>
      </rPr>
      <t>+ manutención baterias</t>
    </r>
  </si>
  <si>
    <t>19.04.21</t>
  </si>
  <si>
    <t>ETc.A1</t>
  </si>
  <si>
    <t>ETc.A2</t>
  </si>
  <si>
    <t>ETc.A3</t>
  </si>
  <si>
    <t>ETc.B1</t>
  </si>
  <si>
    <t>ETc.B2</t>
  </si>
  <si>
    <t>ETc.B3</t>
  </si>
  <si>
    <t>ETc.C1</t>
  </si>
  <si>
    <t>ETc.C2</t>
  </si>
  <si>
    <t>ETc.C3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</si>
</sst>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%"/>
    <numFmt numFmtId="166" formatCode="0.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8">
    <xf numFmtId="0" fontId="0" fillId="0" borderId="0" xfId="0"/>
    <xf numFmtId="0" fontId="2" fillId="3" borderId="3" xfId="0" applyFont="1" applyFill="1" applyBorder="1"/>
    <xf numFmtId="0" fontId="2" fillId="3" borderId="3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center"/>
    </xf>
    <xf numFmtId="0" fontId="0" fillId="4" borderId="3" xfId="0" applyFill="1" applyBorder="1" applyAlignment="1">
      <alignment horizontal="center"/>
    </xf>
    <xf numFmtId="2" fontId="0" fillId="4" borderId="3" xfId="0" applyNumberFormat="1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" fontId="0" fillId="0" borderId="3" xfId="0" applyNumberFormat="1" applyBorder="1" applyAlignment="1">
      <alignment horizontal="center"/>
    </xf>
    <xf numFmtId="9" fontId="0" fillId="5" borderId="3" xfId="0" applyNumberFormat="1" applyFill="1" applyBorder="1" applyAlignment="1">
      <alignment horizontal="center"/>
    </xf>
    <xf numFmtId="165" fontId="0" fillId="6" borderId="3" xfId="1" applyNumberFormat="1" applyFont="1" applyFill="1" applyBorder="1" applyAlignment="1">
      <alignment horizontal="center"/>
    </xf>
    <xf numFmtId="9" fontId="0" fillId="0" borderId="3" xfId="1" applyFont="1" applyBorder="1" applyAlignment="1">
      <alignment horizontal="center"/>
    </xf>
    <xf numFmtId="164" fontId="0" fillId="0" borderId="0" xfId="0" applyNumberFormat="1"/>
    <xf numFmtId="0" fontId="2" fillId="0" borderId="3" xfId="0" applyFont="1" applyFill="1" applyBorder="1"/>
    <xf numFmtId="1" fontId="2" fillId="0" borderId="3" xfId="0" applyNumberFormat="1" applyFont="1" applyBorder="1" applyAlignment="1">
      <alignment horizontal="center"/>
    </xf>
    <xf numFmtId="0" fontId="2" fillId="0" borderId="3" xfId="0" applyFont="1" applyBorder="1"/>
    <xf numFmtId="164" fontId="2" fillId="0" borderId="3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164" fontId="0" fillId="0" borderId="0" xfId="0" applyNumberFormat="1" applyAlignment="1">
      <alignment horizontal="center"/>
    </xf>
    <xf numFmtId="164" fontId="0" fillId="0" borderId="3" xfId="0" applyNumberFormat="1" applyBorder="1"/>
    <xf numFmtId="1" fontId="0" fillId="0" borderId="0" xfId="0" applyNumberFormat="1" applyAlignment="1">
      <alignment horizontal="center"/>
    </xf>
    <xf numFmtId="0" fontId="0" fillId="0" borderId="3" xfId="0" applyBorder="1" applyAlignment="1">
      <alignment horizontal="left"/>
    </xf>
    <xf numFmtId="166" fontId="0" fillId="0" borderId="0" xfId="0" applyNumberFormat="1" applyAlignment="1">
      <alignment horizontal="center"/>
    </xf>
    <xf numFmtId="0" fontId="0" fillId="0" borderId="3" xfId="0" applyFill="1" applyBorder="1" applyAlignment="1">
      <alignment horizontal="left"/>
    </xf>
    <xf numFmtId="0" fontId="0" fillId="0" borderId="3" xfId="0" applyFill="1" applyBorder="1" applyAlignment="1">
      <alignment horizontal="center"/>
    </xf>
    <xf numFmtId="9" fontId="4" fillId="5" borderId="3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Century Schoolbook" panose="02040604050505020304" pitchFamily="18" charset="0"/>
                <a:ea typeface="+mn-ea"/>
                <a:cs typeface="+mn-cs"/>
              </a:defRPr>
            </a:pPr>
            <a:r>
              <a:rPr lang="en-GB"/>
              <a:t>CC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Century Schoolbook" panose="02040604050505020304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5400" cap="rnd" cmpd="dbl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Field.Observations!$E$3:$E$17</c:f>
                <c:numCache>
                  <c:formatCode>General</c:formatCode>
                  <c:ptCount val="15"/>
                  <c:pt idx="0">
                    <c:v>0</c:v>
                  </c:pt>
                  <c:pt idx="1">
                    <c:v>0</c:v>
                  </c:pt>
                  <c:pt idx="2">
                    <c:v>0.91553869995271731</c:v>
                  </c:pt>
                  <c:pt idx="3">
                    <c:v>0.78017270167857478</c:v>
                  </c:pt>
                  <c:pt idx="4">
                    <c:v>2.2503043004101482</c:v>
                  </c:pt>
                  <c:pt idx="5">
                    <c:v>3.5131103661064191</c:v>
                  </c:pt>
                  <c:pt idx="6">
                    <c:v>8.4653868783416968</c:v>
                  </c:pt>
                  <c:pt idx="7">
                    <c:v>5.4307253454559605</c:v>
                  </c:pt>
                  <c:pt idx="8">
                    <c:v>2.2791323885295545</c:v>
                  </c:pt>
                  <c:pt idx="9">
                    <c:v>1.6791982581349527</c:v>
                  </c:pt>
                  <c:pt idx="10">
                    <c:v>0.99763609486514626</c:v>
                  </c:pt>
                  <c:pt idx="11">
                    <c:v>1.2774758097296606</c:v>
                  </c:pt>
                  <c:pt idx="12">
                    <c:v>1.6609619033693803</c:v>
                  </c:pt>
                  <c:pt idx="13">
                    <c:v>2.2833333333333354</c:v>
                  </c:pt>
                  <c:pt idx="14">
                    <c:v>10.452392070717616</c:v>
                  </c:pt>
                </c:numCache>
              </c:numRef>
            </c:plus>
            <c:minus>
              <c:numRef>
                <c:f>Field.Observations!$E$3:$E$17</c:f>
                <c:numCache>
                  <c:formatCode>General</c:formatCode>
                  <c:ptCount val="15"/>
                  <c:pt idx="0">
                    <c:v>0</c:v>
                  </c:pt>
                  <c:pt idx="1">
                    <c:v>0</c:v>
                  </c:pt>
                  <c:pt idx="2">
                    <c:v>0.91553869995271731</c:v>
                  </c:pt>
                  <c:pt idx="3">
                    <c:v>0.78017270167857478</c:v>
                  </c:pt>
                  <c:pt idx="4">
                    <c:v>2.2503043004101482</c:v>
                  </c:pt>
                  <c:pt idx="5">
                    <c:v>3.5131103661064191</c:v>
                  </c:pt>
                  <c:pt idx="6">
                    <c:v>8.4653868783416968</c:v>
                  </c:pt>
                  <c:pt idx="7">
                    <c:v>5.4307253454559605</c:v>
                  </c:pt>
                  <c:pt idx="8">
                    <c:v>2.2791323885295545</c:v>
                  </c:pt>
                  <c:pt idx="9">
                    <c:v>1.6791982581349527</c:v>
                  </c:pt>
                  <c:pt idx="10">
                    <c:v>0.99763609486514626</c:v>
                  </c:pt>
                  <c:pt idx="11">
                    <c:v>1.2774758097296606</c:v>
                  </c:pt>
                  <c:pt idx="12">
                    <c:v>1.6609619033693803</c:v>
                  </c:pt>
                  <c:pt idx="13">
                    <c:v>2.2833333333333354</c:v>
                  </c:pt>
                  <c:pt idx="14">
                    <c:v>10.452392070717616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Field.Observations!$B$3:$B$17</c:f>
              <c:numCache>
                <c:formatCode>General</c:formatCode>
                <c:ptCount val="15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14</c:v>
                </c:pt>
                <c:pt idx="4">
                  <c:v>28</c:v>
                </c:pt>
                <c:pt idx="5">
                  <c:v>47</c:v>
                </c:pt>
                <c:pt idx="6">
                  <c:v>70</c:v>
                </c:pt>
                <c:pt idx="7">
                  <c:v>90</c:v>
                </c:pt>
                <c:pt idx="8">
                  <c:v>105</c:v>
                </c:pt>
                <c:pt idx="9">
                  <c:v>113</c:v>
                </c:pt>
                <c:pt idx="10">
                  <c:v>125</c:v>
                </c:pt>
                <c:pt idx="11">
                  <c:v>132</c:v>
                </c:pt>
                <c:pt idx="12">
                  <c:v>140</c:v>
                </c:pt>
                <c:pt idx="13">
                  <c:v>146</c:v>
                </c:pt>
                <c:pt idx="14">
                  <c:v>151</c:v>
                </c:pt>
              </c:numCache>
            </c:numRef>
          </c:xVal>
          <c:yVal>
            <c:numRef>
              <c:f>Field.Observations!$D$3:$D$17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 formatCode="0.00">
                  <c:v>1.921111111111111</c:v>
                </c:pt>
                <c:pt idx="3" formatCode="0.00">
                  <c:v>2.5677777777777777</c:v>
                </c:pt>
                <c:pt idx="4" formatCode="0.00">
                  <c:v>11.417777777777779</c:v>
                </c:pt>
                <c:pt idx="5" formatCode="0.00">
                  <c:v>23.922222222222224</c:v>
                </c:pt>
                <c:pt idx="6" formatCode="0.00">
                  <c:v>49.7</c:v>
                </c:pt>
                <c:pt idx="7" formatCode="0.00">
                  <c:v>79.055555555555557</c:v>
                </c:pt>
                <c:pt idx="8" formatCode="0.00">
                  <c:v>92.122222222222206</c:v>
                </c:pt>
                <c:pt idx="9" formatCode="0.00">
                  <c:v>92.128703703703707</c:v>
                </c:pt>
                <c:pt idx="10" formatCode="0.00">
                  <c:v>90.555555555555557</c:v>
                </c:pt>
                <c:pt idx="11" formatCode="0.00">
                  <c:v>89.122222222222234</c:v>
                </c:pt>
                <c:pt idx="12" formatCode="0.00">
                  <c:v>88.847777777777779</c:v>
                </c:pt>
                <c:pt idx="13" formatCode="0.00">
                  <c:v>81.51111111111112</c:v>
                </c:pt>
                <c:pt idx="14" formatCode="0.00">
                  <c:v>69.8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228-4866-8C92-11B36D97C7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1076112"/>
        <c:axId val="1761071952"/>
      </c:scatterChart>
      <c:valAx>
        <c:axId val="1761076112"/>
        <c:scaling>
          <c:orientation val="minMax"/>
          <c:max val="1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Century Schoolbook" panose="02040604050505020304" pitchFamily="18" charset="0"/>
                    <a:ea typeface="+mn-ea"/>
                    <a:cs typeface="+mn-cs"/>
                  </a:defRPr>
                </a:pPr>
                <a:r>
                  <a:rPr lang="en-GB"/>
                  <a:t>DAS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Century Schoolbook" panose="0204060405050502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Century Schoolbook" panose="02040604050505020304" pitchFamily="18" charset="0"/>
                <a:ea typeface="+mn-ea"/>
                <a:cs typeface="+mn-cs"/>
              </a:defRPr>
            </a:pPr>
            <a:endParaRPr lang="en-US"/>
          </a:p>
        </c:txPr>
        <c:crossAx val="1761071952"/>
        <c:crosses val="autoZero"/>
        <c:crossBetween val="midCat"/>
      </c:valAx>
      <c:valAx>
        <c:axId val="176107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Century Schoolbook" panose="02040604050505020304" pitchFamily="18" charset="0"/>
                    <a:ea typeface="+mn-ea"/>
                    <a:cs typeface="+mn-cs"/>
                  </a:defRPr>
                </a:pPr>
                <a:r>
                  <a:rPr lang="en-GB"/>
                  <a:t>CC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Century Schoolbook" panose="0204060405050502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Century Schoolbook" panose="02040604050505020304" pitchFamily="18" charset="0"/>
                <a:ea typeface="+mn-ea"/>
                <a:cs typeface="+mn-cs"/>
              </a:defRPr>
            </a:pPr>
            <a:endParaRPr lang="en-US"/>
          </a:p>
        </c:txPr>
        <c:crossAx val="1761076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Century Schoolbook" panose="020406040505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Century Schoolbook" panose="02040604050505020304" pitchFamily="18" charset="0"/>
                <a:ea typeface="+mn-ea"/>
                <a:cs typeface="+mn-cs"/>
              </a:defRPr>
            </a:pPr>
            <a:r>
              <a:rPr lang="en-GB"/>
              <a:t>SWC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Century Schoolbook" panose="02040604050505020304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5400" cap="rnd" cmpd="dbl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Field.Observations!$H$4:$H$17</c:f>
                <c:numCache>
                  <c:formatCode>General</c:formatCode>
                  <c:ptCount val="14"/>
                  <c:pt idx="0">
                    <c:v>2.7082022247310031E-2</c:v>
                  </c:pt>
                  <c:pt idx="1">
                    <c:v>1.9721046310731783E-2</c:v>
                  </c:pt>
                  <c:pt idx="2">
                    <c:v>1.8483603075180221E-2</c:v>
                  </c:pt>
                  <c:pt idx="3">
                    <c:v>1.7176265891705279E-2</c:v>
                  </c:pt>
                  <c:pt idx="4">
                    <c:v>1.7616280348965067E-2</c:v>
                  </c:pt>
                  <c:pt idx="5">
                    <c:v>1.5684398948329865E-2</c:v>
                  </c:pt>
                  <c:pt idx="6">
                    <c:v>2.0000000000000018E-2</c:v>
                  </c:pt>
                  <c:pt idx="7">
                    <c:v>2.0816659994661313E-2</c:v>
                  </c:pt>
                  <c:pt idx="8">
                    <c:v>2.6457513110645901E-2</c:v>
                  </c:pt>
                  <c:pt idx="9">
                    <c:v>3.5152577483076597E-2</c:v>
                  </c:pt>
                  <c:pt idx="10">
                    <c:v>2.6661978754606925E-2</c:v>
                  </c:pt>
                  <c:pt idx="11">
                    <c:v>1.8200529092838473E-2</c:v>
                  </c:pt>
                  <c:pt idx="12">
                    <c:v>1.4818656909200397E-2</c:v>
                  </c:pt>
                  <c:pt idx="13">
                    <c:v>1.0356604620205379E-2</c:v>
                  </c:pt>
                </c:numCache>
              </c:numRef>
            </c:plus>
            <c:minus>
              <c:numRef>
                <c:f>Field.Observations!$H$4:$H$17</c:f>
                <c:numCache>
                  <c:formatCode>General</c:formatCode>
                  <c:ptCount val="14"/>
                  <c:pt idx="0">
                    <c:v>2.7082022247310031E-2</c:v>
                  </c:pt>
                  <c:pt idx="1">
                    <c:v>1.9721046310731783E-2</c:v>
                  </c:pt>
                  <c:pt idx="2">
                    <c:v>1.8483603075180221E-2</c:v>
                  </c:pt>
                  <c:pt idx="3">
                    <c:v>1.7176265891705279E-2</c:v>
                  </c:pt>
                  <c:pt idx="4">
                    <c:v>1.7616280348965067E-2</c:v>
                  </c:pt>
                  <c:pt idx="5">
                    <c:v>1.5684398948329865E-2</c:v>
                  </c:pt>
                  <c:pt idx="6">
                    <c:v>2.0000000000000018E-2</c:v>
                  </c:pt>
                  <c:pt idx="7">
                    <c:v>2.0816659994661313E-2</c:v>
                  </c:pt>
                  <c:pt idx="8">
                    <c:v>2.6457513110645901E-2</c:v>
                  </c:pt>
                  <c:pt idx="9">
                    <c:v>3.5152577483076597E-2</c:v>
                  </c:pt>
                  <c:pt idx="10">
                    <c:v>2.6661978754606925E-2</c:v>
                  </c:pt>
                  <c:pt idx="11">
                    <c:v>1.8200529092838473E-2</c:v>
                  </c:pt>
                  <c:pt idx="12">
                    <c:v>1.4818656909200397E-2</c:v>
                  </c:pt>
                  <c:pt idx="13">
                    <c:v>1.0356604620205379E-2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Field.Observations!$B$4:$B$17</c:f>
              <c:numCache>
                <c:formatCode>General</c:formatCode>
                <c:ptCount val="14"/>
                <c:pt idx="0">
                  <c:v>6</c:v>
                </c:pt>
                <c:pt idx="1">
                  <c:v>12</c:v>
                </c:pt>
                <c:pt idx="2">
                  <c:v>14</c:v>
                </c:pt>
                <c:pt idx="3">
                  <c:v>28</c:v>
                </c:pt>
                <c:pt idx="4">
                  <c:v>47</c:v>
                </c:pt>
                <c:pt idx="5">
                  <c:v>70</c:v>
                </c:pt>
                <c:pt idx="6">
                  <c:v>90</c:v>
                </c:pt>
                <c:pt idx="7">
                  <c:v>105</c:v>
                </c:pt>
                <c:pt idx="8">
                  <c:v>113</c:v>
                </c:pt>
                <c:pt idx="9">
                  <c:v>125</c:v>
                </c:pt>
                <c:pt idx="10">
                  <c:v>132</c:v>
                </c:pt>
                <c:pt idx="11">
                  <c:v>140</c:v>
                </c:pt>
                <c:pt idx="12">
                  <c:v>146</c:v>
                </c:pt>
                <c:pt idx="13">
                  <c:v>151</c:v>
                </c:pt>
              </c:numCache>
            </c:numRef>
          </c:xVal>
          <c:yVal>
            <c:numRef>
              <c:f>Field.Observations!$G$4:$G$17</c:f>
              <c:numCache>
                <c:formatCode>0%</c:formatCode>
                <c:ptCount val="14"/>
                <c:pt idx="0">
                  <c:v>0.36252345029239763</c:v>
                </c:pt>
                <c:pt idx="1">
                  <c:v>0.40957859649122813</c:v>
                </c:pt>
                <c:pt idx="2">
                  <c:v>0.40617017543859651</c:v>
                </c:pt>
                <c:pt idx="3">
                  <c:v>0.40626485380116961</c:v>
                </c:pt>
                <c:pt idx="4">
                  <c:v>0.37938566666666662</c:v>
                </c:pt>
                <c:pt idx="5">
                  <c:v>0.3898102277777778</c:v>
                </c:pt>
                <c:pt idx="6">
                  <c:v>0.35618</c:v>
                </c:pt>
                <c:pt idx="7">
                  <c:v>0.32649833333333333</c:v>
                </c:pt>
                <c:pt idx="8">
                  <c:v>0.32379999999999998</c:v>
                </c:pt>
                <c:pt idx="9">
                  <c:v>0.25832044444444441</c:v>
                </c:pt>
                <c:pt idx="10">
                  <c:v>0.22841391666666666</c:v>
                </c:pt>
                <c:pt idx="11">
                  <c:v>0.20930072222222226</c:v>
                </c:pt>
                <c:pt idx="12">
                  <c:v>0.19868727777777778</c:v>
                </c:pt>
                <c:pt idx="13">
                  <c:v>0.17856130888888891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BAD-47BF-9CAE-998DCC932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1076112"/>
        <c:axId val="1761071952"/>
      </c:scatterChart>
      <c:valAx>
        <c:axId val="1761076112"/>
        <c:scaling>
          <c:orientation val="minMax"/>
          <c:max val="1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Century Schoolbook" panose="02040604050505020304" pitchFamily="18" charset="0"/>
                    <a:ea typeface="+mn-ea"/>
                    <a:cs typeface="+mn-cs"/>
                  </a:defRPr>
                </a:pPr>
                <a:r>
                  <a:rPr lang="en-GB"/>
                  <a:t>DAS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Century Schoolbook" panose="0204060405050502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Century Schoolbook" panose="02040604050505020304" pitchFamily="18" charset="0"/>
                <a:ea typeface="+mn-ea"/>
                <a:cs typeface="+mn-cs"/>
              </a:defRPr>
            </a:pPr>
            <a:endParaRPr lang="en-US"/>
          </a:p>
        </c:txPr>
        <c:crossAx val="1761071952"/>
        <c:crosses val="autoZero"/>
        <c:crossBetween val="midCat"/>
      </c:valAx>
      <c:valAx>
        <c:axId val="1761071952"/>
        <c:scaling>
          <c:orientation val="minMax"/>
          <c:max val="0.48000000000000004"/>
          <c:min val="0.15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Century Schoolbook" panose="02040604050505020304" pitchFamily="18" charset="0"/>
                    <a:ea typeface="+mn-ea"/>
                    <a:cs typeface="+mn-cs"/>
                  </a:defRPr>
                </a:pPr>
                <a:r>
                  <a:rPr lang="en-GB"/>
                  <a:t>SWC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Century Schoolbook" panose="0204060405050502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Century Schoolbook" panose="02040604050505020304" pitchFamily="18" charset="0"/>
                <a:ea typeface="+mn-ea"/>
                <a:cs typeface="+mn-cs"/>
              </a:defRPr>
            </a:pPr>
            <a:endParaRPr lang="en-US"/>
          </a:p>
        </c:txPr>
        <c:crossAx val="1761076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Century Schoolbook" panose="020406040505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432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CC curves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432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A1</c:v>
          </c:tx>
          <c:spPr>
            <a:ln w="22225" cap="rnd">
              <a:solidFill>
                <a:schemeClr val="accent6">
                  <a:shade val="44000"/>
                </a:schemeClr>
              </a:solidFill>
            </a:ln>
            <a:effectLst>
              <a:glow rad="139700">
                <a:schemeClr val="accent6">
                  <a:shade val="44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trendline>
            <c:spPr>
              <a:ln w="25400" cap="rnd">
                <a:solidFill>
                  <a:schemeClr val="accent6">
                    <a:shade val="44000"/>
                    <a:alpha val="50000"/>
                  </a:schemeClr>
                </a:solidFill>
              </a:ln>
              <a:effectLst/>
            </c:spPr>
            <c:trendlineType val="power"/>
            <c:dispRSqr val="0"/>
            <c:dispEq val="0"/>
          </c:trendline>
          <c:xVal>
            <c:strRef>
              <c:f>'CC.time-series'!$A$1:$A$153</c:f>
              <c:strCache>
                <c:ptCount val="153"/>
                <c:pt idx="0">
                  <c:v>DAS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</c:strCache>
            </c:strRef>
          </c:xVal>
          <c:yVal>
            <c:numRef>
              <c:f>'CC.time-series'!$B$1:$B$153</c:f>
              <c:numCache>
                <c:formatCode>0.0</c:formatCode>
                <c:ptCount val="153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0.1029000000000005</c:v>
                </c:pt>
                <c:pt idx="9">
                  <c:v>0.23440000000000044</c:v>
                </c:pt>
                <c:pt idx="10">
                  <c:v>0.39510000000000051</c:v>
                </c:pt>
                <c:pt idx="11">
                  <c:v>0.58500000000000041</c:v>
                </c:pt>
                <c:pt idx="12">
                  <c:v>0.80410000000000048</c:v>
                </c:pt>
                <c:pt idx="13">
                  <c:v>1.05</c:v>
                </c:pt>
                <c:pt idx="14">
                  <c:v>2.0750000000000002</c:v>
                </c:pt>
                <c:pt idx="15">
                  <c:v>3.1</c:v>
                </c:pt>
                <c:pt idx="16">
                  <c:v>3.6850000000000001</c:v>
                </c:pt>
                <c:pt idx="17">
                  <c:v>3.8800000000000003</c:v>
                </c:pt>
                <c:pt idx="18">
                  <c:v>4.8550000000000004</c:v>
                </c:pt>
                <c:pt idx="19">
                  <c:v>5.2892209348921035</c:v>
                </c:pt>
                <c:pt idx="20">
                  <c:v>5.7874774125083306</c:v>
                </c:pt>
                <c:pt idx="21">
                  <c:v>6.2601707669368025</c:v>
                </c:pt>
                <c:pt idx="22">
                  <c:v>6.7097965248402041</c:v>
                </c:pt>
                <c:pt idx="23">
                  <c:v>7.1385017289235613</c:v>
                </c:pt>
                <c:pt idx="24">
                  <c:v>7.5481469468950806</c:v>
                </c:pt>
                <c:pt idx="25">
                  <c:v>7.9403550735714958</c:v>
                </c:pt>
                <c:pt idx="26">
                  <c:v>8.316550164072904</c:v>
                </c:pt>
                <c:pt idx="27">
                  <c:v>8.6779886461369671</c:v>
                </c:pt>
                <c:pt idx="28">
                  <c:v>9.0257846386628948</c:v>
                </c:pt>
                <c:pt idx="29">
                  <c:v>9.39</c:v>
                </c:pt>
                <c:pt idx="30">
                  <c:v>10.420099999999998</c:v>
                </c:pt>
                <c:pt idx="31">
                  <c:v>11.223999999999997</c:v>
                </c:pt>
                <c:pt idx="32">
                  <c:v>12.027899999999999</c:v>
                </c:pt>
                <c:pt idx="33">
                  <c:v>12.831799999999998</c:v>
                </c:pt>
                <c:pt idx="34">
                  <c:v>13.635699999999996</c:v>
                </c:pt>
                <c:pt idx="35">
                  <c:v>14.439599999999999</c:v>
                </c:pt>
                <c:pt idx="36">
                  <c:v>15.243499999999997</c:v>
                </c:pt>
                <c:pt idx="37">
                  <c:v>16.047399999999996</c:v>
                </c:pt>
                <c:pt idx="38">
                  <c:v>16.851299999999998</c:v>
                </c:pt>
                <c:pt idx="39">
                  <c:v>17.655199999999997</c:v>
                </c:pt>
                <c:pt idx="40">
                  <c:v>18.459099999999996</c:v>
                </c:pt>
                <c:pt idx="41">
                  <c:v>19.262999999999998</c:v>
                </c:pt>
                <c:pt idx="42">
                  <c:v>20.066899999999997</c:v>
                </c:pt>
                <c:pt idx="43">
                  <c:v>20.870799999999996</c:v>
                </c:pt>
                <c:pt idx="44">
                  <c:v>21.674699999999994</c:v>
                </c:pt>
                <c:pt idx="45">
                  <c:v>22.4786</c:v>
                </c:pt>
                <c:pt idx="46">
                  <c:v>23.282499999999999</c:v>
                </c:pt>
                <c:pt idx="47">
                  <c:v>24.086399999999998</c:v>
                </c:pt>
                <c:pt idx="48">
                  <c:v>24.9</c:v>
                </c:pt>
                <c:pt idx="49">
                  <c:v>26.048999999999996</c:v>
                </c:pt>
                <c:pt idx="50">
                  <c:v>27.196000000000002</c:v>
                </c:pt>
                <c:pt idx="51">
                  <c:v>28.343</c:v>
                </c:pt>
                <c:pt idx="52">
                  <c:v>29.49</c:v>
                </c:pt>
                <c:pt idx="53">
                  <c:v>30.636999999999997</c:v>
                </c:pt>
                <c:pt idx="54">
                  <c:v>31.784000000000002</c:v>
                </c:pt>
                <c:pt idx="55">
                  <c:v>32.930999999999997</c:v>
                </c:pt>
                <c:pt idx="56">
                  <c:v>34.078000000000003</c:v>
                </c:pt>
                <c:pt idx="57">
                  <c:v>35.224999999999994</c:v>
                </c:pt>
                <c:pt idx="58">
                  <c:v>36.372</c:v>
                </c:pt>
                <c:pt idx="59">
                  <c:v>37.518999999999991</c:v>
                </c:pt>
                <c:pt idx="60">
                  <c:v>38.665999999999997</c:v>
                </c:pt>
                <c:pt idx="61">
                  <c:v>39.813000000000002</c:v>
                </c:pt>
                <c:pt idx="62">
                  <c:v>40.959999999999994</c:v>
                </c:pt>
                <c:pt idx="63">
                  <c:v>42.106999999999999</c:v>
                </c:pt>
                <c:pt idx="64">
                  <c:v>43.253999999999991</c:v>
                </c:pt>
                <c:pt idx="65">
                  <c:v>44.400999999999996</c:v>
                </c:pt>
                <c:pt idx="66">
                  <c:v>45.548000000000002</c:v>
                </c:pt>
                <c:pt idx="67">
                  <c:v>46.694999999999993</c:v>
                </c:pt>
                <c:pt idx="68">
                  <c:v>47.841999999999999</c:v>
                </c:pt>
                <c:pt idx="69">
                  <c:v>48.98899999999999</c:v>
                </c:pt>
                <c:pt idx="70">
                  <c:v>50.135999999999996</c:v>
                </c:pt>
                <c:pt idx="71">
                  <c:v>51.28</c:v>
                </c:pt>
                <c:pt idx="72">
                  <c:v>52.685999999999993</c:v>
                </c:pt>
                <c:pt idx="73">
                  <c:v>54.091999999999999</c:v>
                </c:pt>
                <c:pt idx="74">
                  <c:v>55.49799999999999</c:v>
                </c:pt>
                <c:pt idx="75">
                  <c:v>56.903999999999996</c:v>
                </c:pt>
                <c:pt idx="76">
                  <c:v>58.309999999999988</c:v>
                </c:pt>
                <c:pt idx="77">
                  <c:v>59.715999999999994</c:v>
                </c:pt>
                <c:pt idx="78">
                  <c:v>61.122</c:v>
                </c:pt>
                <c:pt idx="79">
                  <c:v>62.527999999999992</c:v>
                </c:pt>
                <c:pt idx="80">
                  <c:v>63.933999999999997</c:v>
                </c:pt>
                <c:pt idx="81">
                  <c:v>65.339999999999989</c:v>
                </c:pt>
                <c:pt idx="82">
                  <c:v>66.745999999999995</c:v>
                </c:pt>
                <c:pt idx="83">
                  <c:v>68.151999999999987</c:v>
                </c:pt>
                <c:pt idx="84">
                  <c:v>69.557999999999993</c:v>
                </c:pt>
                <c:pt idx="85">
                  <c:v>70.963999999999999</c:v>
                </c:pt>
                <c:pt idx="86">
                  <c:v>72.36999999999999</c:v>
                </c:pt>
                <c:pt idx="87">
                  <c:v>73.775999999999996</c:v>
                </c:pt>
                <c:pt idx="88">
                  <c:v>75.181999999999988</c:v>
                </c:pt>
                <c:pt idx="89">
                  <c:v>76.587999999999994</c:v>
                </c:pt>
                <c:pt idx="90">
                  <c:v>77.993999999999986</c:v>
                </c:pt>
                <c:pt idx="91">
                  <c:v>79.400000000000006</c:v>
                </c:pt>
                <c:pt idx="92">
                  <c:v>79.989699999999999</c:v>
                </c:pt>
                <c:pt idx="93">
                  <c:v>80.576400000000007</c:v>
                </c:pt>
                <c:pt idx="94">
                  <c:v>81.1631</c:v>
                </c:pt>
                <c:pt idx="95">
                  <c:v>81.749799999999993</c:v>
                </c:pt>
                <c:pt idx="96">
                  <c:v>82.336500000000001</c:v>
                </c:pt>
                <c:pt idx="97">
                  <c:v>82.923200000000008</c:v>
                </c:pt>
                <c:pt idx="98">
                  <c:v>83.509900000000002</c:v>
                </c:pt>
                <c:pt idx="99">
                  <c:v>84.096599999999995</c:v>
                </c:pt>
                <c:pt idx="100">
                  <c:v>84.683300000000003</c:v>
                </c:pt>
                <c:pt idx="101">
                  <c:v>85.27000000000001</c:v>
                </c:pt>
                <c:pt idx="102">
                  <c:v>85.856700000000004</c:v>
                </c:pt>
                <c:pt idx="103">
                  <c:v>86.443399999999997</c:v>
                </c:pt>
                <c:pt idx="104">
                  <c:v>87.030100000000004</c:v>
                </c:pt>
                <c:pt idx="105">
                  <c:v>87.616800000000012</c:v>
                </c:pt>
                <c:pt idx="106">
                  <c:v>88.2</c:v>
                </c:pt>
                <c:pt idx="107">
                  <c:v>88.412000000000006</c:v>
                </c:pt>
                <c:pt idx="108">
                  <c:v>88.624499999999998</c:v>
                </c:pt>
                <c:pt idx="109">
                  <c:v>88.837000000000003</c:v>
                </c:pt>
                <c:pt idx="110">
                  <c:v>89.049499999999995</c:v>
                </c:pt>
                <c:pt idx="111">
                  <c:v>89.262</c:v>
                </c:pt>
                <c:pt idx="112">
                  <c:v>89.474500000000006</c:v>
                </c:pt>
                <c:pt idx="113">
                  <c:v>89.686999999999998</c:v>
                </c:pt>
                <c:pt idx="114">
                  <c:v>89.899999999999991</c:v>
                </c:pt>
                <c:pt idx="115">
                  <c:v>89.773799999999994</c:v>
                </c:pt>
                <c:pt idx="116">
                  <c:v>89.640500000000003</c:v>
                </c:pt>
                <c:pt idx="117">
                  <c:v>89.507199999999997</c:v>
                </c:pt>
                <c:pt idx="118">
                  <c:v>89.373899999999992</c:v>
                </c:pt>
                <c:pt idx="119">
                  <c:v>89.240600000000001</c:v>
                </c:pt>
                <c:pt idx="120">
                  <c:v>89.107299999999995</c:v>
                </c:pt>
                <c:pt idx="121">
                  <c:v>88.974000000000004</c:v>
                </c:pt>
                <c:pt idx="122">
                  <c:v>88.840699999999998</c:v>
                </c:pt>
                <c:pt idx="123">
                  <c:v>88.707400000000007</c:v>
                </c:pt>
                <c:pt idx="124">
                  <c:v>88.574100000000001</c:v>
                </c:pt>
                <c:pt idx="125">
                  <c:v>88.440799999999996</c:v>
                </c:pt>
                <c:pt idx="126">
                  <c:v>88.3</c:v>
                </c:pt>
                <c:pt idx="127">
                  <c:v>88.31</c:v>
                </c:pt>
                <c:pt idx="128">
                  <c:v>88.14</c:v>
                </c:pt>
                <c:pt idx="129">
                  <c:v>87.97</c:v>
                </c:pt>
                <c:pt idx="130">
                  <c:v>87.8</c:v>
                </c:pt>
                <c:pt idx="131">
                  <c:v>87.63</c:v>
                </c:pt>
                <c:pt idx="132">
                  <c:v>87.460000000000008</c:v>
                </c:pt>
                <c:pt idx="133">
                  <c:v>87.1</c:v>
                </c:pt>
                <c:pt idx="134">
                  <c:v>86.987499999999997</c:v>
                </c:pt>
                <c:pt idx="135">
                  <c:v>86.875</c:v>
                </c:pt>
                <c:pt idx="136">
                  <c:v>86.762500000000003</c:v>
                </c:pt>
                <c:pt idx="137">
                  <c:v>86.65</c:v>
                </c:pt>
                <c:pt idx="138">
                  <c:v>86.537500000000009</c:v>
                </c:pt>
                <c:pt idx="139">
                  <c:v>86.424999999999997</c:v>
                </c:pt>
                <c:pt idx="140">
                  <c:v>86.3125</c:v>
                </c:pt>
                <c:pt idx="141">
                  <c:v>86.2</c:v>
                </c:pt>
                <c:pt idx="142">
                  <c:v>83.866500000000002</c:v>
                </c:pt>
                <c:pt idx="143">
                  <c:v>82.923000000000002</c:v>
                </c:pt>
                <c:pt idx="144">
                  <c:v>81.979500000000002</c:v>
                </c:pt>
                <c:pt idx="145">
                  <c:v>81.036000000000001</c:v>
                </c:pt>
                <c:pt idx="146">
                  <c:v>80.092500000000001</c:v>
                </c:pt>
                <c:pt idx="147">
                  <c:v>78.599999999999994</c:v>
                </c:pt>
                <c:pt idx="148">
                  <c:v>74.500000000000114</c:v>
                </c:pt>
                <c:pt idx="149">
                  <c:v>70.400000000000091</c:v>
                </c:pt>
                <c:pt idx="150">
                  <c:v>66.300000000000068</c:v>
                </c:pt>
                <c:pt idx="151">
                  <c:v>62.200000000000045</c:v>
                </c:pt>
                <c:pt idx="152">
                  <c:v>58.1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F0F-4F4A-B185-5766355AFE82}"/>
            </c:ext>
          </c:extLst>
        </c:ser>
        <c:ser>
          <c:idx val="1"/>
          <c:order val="1"/>
          <c:tx>
            <c:v>A2</c:v>
          </c:tx>
          <c:spPr>
            <a:ln w="22225" cap="rnd">
              <a:solidFill>
                <a:schemeClr val="accent6">
                  <a:shade val="58000"/>
                </a:schemeClr>
              </a:solidFill>
            </a:ln>
            <a:effectLst>
              <a:glow rad="139700">
                <a:schemeClr val="accent6">
                  <a:shade val="58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strRef>
              <c:f>'CC.time-series'!$A$1:$A$153</c:f>
              <c:strCache>
                <c:ptCount val="153"/>
                <c:pt idx="0">
                  <c:v>DAS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</c:strCache>
            </c:strRef>
          </c:xVal>
          <c:yVal>
            <c:numRef>
              <c:f>'CC.time-series'!$C$1:$C$153</c:f>
              <c:numCache>
                <c:formatCode>0.0</c:formatCode>
                <c:ptCount val="153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0.10570000000000081</c:v>
                </c:pt>
                <c:pt idx="9">
                  <c:v>0.24000000000000088</c:v>
                </c:pt>
                <c:pt idx="10">
                  <c:v>0.40410000000000101</c:v>
                </c:pt>
                <c:pt idx="11">
                  <c:v>0.59800000000000086</c:v>
                </c:pt>
                <c:pt idx="12">
                  <c:v>0.82170000000000076</c:v>
                </c:pt>
                <c:pt idx="13">
                  <c:v>1.07</c:v>
                </c:pt>
                <c:pt idx="14">
                  <c:v>1.415</c:v>
                </c:pt>
                <c:pt idx="15">
                  <c:v>1.76</c:v>
                </c:pt>
                <c:pt idx="16">
                  <c:v>2.8927777777777783</c:v>
                </c:pt>
                <c:pt idx="17">
                  <c:v>3.270370370370371</c:v>
                </c:pt>
                <c:pt idx="18">
                  <c:v>5.1583333333333341</c:v>
                </c:pt>
                <c:pt idx="19">
                  <c:v>5.5864286018639149</c:v>
                </c:pt>
                <c:pt idx="20">
                  <c:v>6.4123054067673735</c:v>
                </c:pt>
                <c:pt idx="21">
                  <c:v>7.1958104785372115</c:v>
                </c:pt>
                <c:pt idx="22">
                  <c:v>7.9410802362252895</c:v>
                </c:pt>
                <c:pt idx="23">
                  <c:v>8.6516734750482769</c:v>
                </c:pt>
                <c:pt idx="24">
                  <c:v>9.3306741483177618</c:v>
                </c:pt>
                <c:pt idx="25">
                  <c:v>9.980772258564869</c:v>
                </c:pt>
                <c:pt idx="26">
                  <c:v>10.604328224861767</c:v>
                </c:pt>
                <c:pt idx="27">
                  <c:v>11.203424618278142</c:v>
                </c:pt>
                <c:pt idx="28">
                  <c:v>11.779908128216128</c:v>
                </c:pt>
                <c:pt idx="29">
                  <c:v>12.3</c:v>
                </c:pt>
                <c:pt idx="30">
                  <c:v>12.6677</c:v>
                </c:pt>
                <c:pt idx="31">
                  <c:v>13.086399999999999</c:v>
                </c:pt>
                <c:pt idx="32">
                  <c:v>13.505100000000001</c:v>
                </c:pt>
                <c:pt idx="33">
                  <c:v>13.9238</c:v>
                </c:pt>
                <c:pt idx="34">
                  <c:v>14.342499999999999</c:v>
                </c:pt>
                <c:pt idx="35">
                  <c:v>14.761200000000001</c:v>
                </c:pt>
                <c:pt idx="36">
                  <c:v>15.1799</c:v>
                </c:pt>
                <c:pt idx="37">
                  <c:v>15.598599999999999</c:v>
                </c:pt>
                <c:pt idx="38">
                  <c:v>16.017300000000002</c:v>
                </c:pt>
                <c:pt idx="39">
                  <c:v>16.436</c:v>
                </c:pt>
                <c:pt idx="40">
                  <c:v>16.854700000000001</c:v>
                </c:pt>
                <c:pt idx="41">
                  <c:v>17.273400000000002</c:v>
                </c:pt>
                <c:pt idx="42">
                  <c:v>17.692100000000003</c:v>
                </c:pt>
                <c:pt idx="43">
                  <c:v>18.110800000000001</c:v>
                </c:pt>
                <c:pt idx="44">
                  <c:v>18.529500000000002</c:v>
                </c:pt>
                <c:pt idx="45">
                  <c:v>18.948200000000003</c:v>
                </c:pt>
                <c:pt idx="46">
                  <c:v>19.366900000000001</c:v>
                </c:pt>
                <c:pt idx="47">
                  <c:v>19.785600000000002</c:v>
                </c:pt>
                <c:pt idx="48">
                  <c:v>20.2</c:v>
                </c:pt>
                <c:pt idx="49">
                  <c:v>21.462400000000002</c:v>
                </c:pt>
                <c:pt idx="50">
                  <c:v>22.726700000000001</c:v>
                </c:pt>
                <c:pt idx="51">
                  <c:v>23.991</c:v>
                </c:pt>
                <c:pt idx="52">
                  <c:v>25.255299999999998</c:v>
                </c:pt>
                <c:pt idx="53">
                  <c:v>26.519600000000004</c:v>
                </c:pt>
                <c:pt idx="54">
                  <c:v>27.783899999999996</c:v>
                </c:pt>
                <c:pt idx="55">
                  <c:v>29.048200000000001</c:v>
                </c:pt>
                <c:pt idx="56">
                  <c:v>30.312500000000007</c:v>
                </c:pt>
                <c:pt idx="57">
                  <c:v>31.576799999999999</c:v>
                </c:pt>
                <c:pt idx="58">
                  <c:v>32.841100000000004</c:v>
                </c:pt>
                <c:pt idx="59">
                  <c:v>34.105399999999996</c:v>
                </c:pt>
                <c:pt idx="60">
                  <c:v>35.369700000000002</c:v>
                </c:pt>
                <c:pt idx="61">
                  <c:v>36.634000000000007</c:v>
                </c:pt>
                <c:pt idx="62">
                  <c:v>37.898299999999999</c:v>
                </c:pt>
                <c:pt idx="63">
                  <c:v>39.162600000000005</c:v>
                </c:pt>
                <c:pt idx="64">
                  <c:v>40.426899999999996</c:v>
                </c:pt>
                <c:pt idx="65">
                  <c:v>41.691200000000002</c:v>
                </c:pt>
                <c:pt idx="66">
                  <c:v>42.955500000000008</c:v>
                </c:pt>
                <c:pt idx="67">
                  <c:v>44.219799999999999</c:v>
                </c:pt>
                <c:pt idx="68">
                  <c:v>45.484100000000005</c:v>
                </c:pt>
                <c:pt idx="69">
                  <c:v>46.748399999999997</c:v>
                </c:pt>
                <c:pt idx="70">
                  <c:v>48.012700000000002</c:v>
                </c:pt>
                <c:pt idx="71">
                  <c:v>49.28</c:v>
                </c:pt>
                <c:pt idx="72">
                  <c:v>53.141546324150795</c:v>
                </c:pt>
                <c:pt idx="73">
                  <c:v>54.651640870163476</c:v>
                </c:pt>
                <c:pt idx="74">
                  <c:v>56.140905860791747</c:v>
                </c:pt>
                <c:pt idx="75">
                  <c:v>57.609908113254221</c:v>
                </c:pt>
                <c:pt idx="76">
                  <c:v>59.059191618515399</c:v>
                </c:pt>
                <c:pt idx="77">
                  <c:v>60.48927875071513</c:v>
                </c:pt>
                <c:pt idx="78">
                  <c:v>61.900671397542226</c:v>
                </c:pt>
                <c:pt idx="79">
                  <c:v>63.293852017675192</c:v>
                </c:pt>
                <c:pt idx="80">
                  <c:v>64.669284630864297</c:v>
                </c:pt>
                <c:pt idx="81">
                  <c:v>66.027415745738949</c:v>
                </c:pt>
                <c:pt idx="82">
                  <c:v>67.368675229983239</c:v>
                </c:pt>
                <c:pt idx="83">
                  <c:v>68.693477127121412</c:v>
                </c:pt>
                <c:pt idx="84">
                  <c:v>70.00222042379869</c:v>
                </c:pt>
                <c:pt idx="85">
                  <c:v>71.295289771112493</c:v>
                </c:pt>
                <c:pt idx="86">
                  <c:v>72.57305616325948</c:v>
                </c:pt>
                <c:pt idx="87">
                  <c:v>73.835877576491157</c:v>
                </c:pt>
                <c:pt idx="88">
                  <c:v>75.084099571135368</c:v>
                </c:pt>
                <c:pt idx="89">
                  <c:v>76.318055859211995</c:v>
                </c:pt>
                <c:pt idx="90">
                  <c:v>77.538068839979076</c:v>
                </c:pt>
                <c:pt idx="91">
                  <c:v>84.8</c:v>
                </c:pt>
                <c:pt idx="92">
                  <c:v>85.250299999999996</c:v>
                </c:pt>
                <c:pt idx="93">
                  <c:v>85.703599999999994</c:v>
                </c:pt>
                <c:pt idx="94">
                  <c:v>86.156900000000007</c:v>
                </c:pt>
                <c:pt idx="95">
                  <c:v>86.610199999999992</c:v>
                </c:pt>
                <c:pt idx="96">
                  <c:v>87.063500000000005</c:v>
                </c:pt>
                <c:pt idx="97">
                  <c:v>87.516799999999989</c:v>
                </c:pt>
                <c:pt idx="98">
                  <c:v>87.970100000000002</c:v>
                </c:pt>
                <c:pt idx="99">
                  <c:v>88.423400000000001</c:v>
                </c:pt>
                <c:pt idx="100">
                  <c:v>88.8767</c:v>
                </c:pt>
                <c:pt idx="101">
                  <c:v>89.33</c:v>
                </c:pt>
                <c:pt idx="102">
                  <c:v>89.783299999999997</c:v>
                </c:pt>
                <c:pt idx="103">
                  <c:v>90.236599999999996</c:v>
                </c:pt>
                <c:pt idx="104">
                  <c:v>90.689899999999994</c:v>
                </c:pt>
                <c:pt idx="105">
                  <c:v>91.143200000000007</c:v>
                </c:pt>
                <c:pt idx="106">
                  <c:v>91.6</c:v>
                </c:pt>
                <c:pt idx="107">
                  <c:v>91.657200000000003</c:v>
                </c:pt>
                <c:pt idx="108">
                  <c:v>91.711400000000012</c:v>
                </c:pt>
                <c:pt idx="109">
                  <c:v>91.765600000000006</c:v>
                </c:pt>
                <c:pt idx="110">
                  <c:v>91.819800000000001</c:v>
                </c:pt>
                <c:pt idx="111">
                  <c:v>91.874000000000009</c:v>
                </c:pt>
                <c:pt idx="112">
                  <c:v>91.928200000000004</c:v>
                </c:pt>
                <c:pt idx="113">
                  <c:v>91.982400000000013</c:v>
                </c:pt>
                <c:pt idx="114">
                  <c:v>92.033333333333346</c:v>
                </c:pt>
                <c:pt idx="115">
                  <c:v>91.974599999999995</c:v>
                </c:pt>
                <c:pt idx="116">
                  <c:v>91.913499999999999</c:v>
                </c:pt>
                <c:pt idx="117">
                  <c:v>91.852400000000003</c:v>
                </c:pt>
                <c:pt idx="118">
                  <c:v>91.791299999999993</c:v>
                </c:pt>
                <c:pt idx="119">
                  <c:v>91.730199999999996</c:v>
                </c:pt>
                <c:pt idx="120">
                  <c:v>91.6691</c:v>
                </c:pt>
                <c:pt idx="121">
                  <c:v>91.608000000000004</c:v>
                </c:pt>
                <c:pt idx="122">
                  <c:v>91.546899999999994</c:v>
                </c:pt>
                <c:pt idx="123">
                  <c:v>91.485799999999998</c:v>
                </c:pt>
                <c:pt idx="124">
                  <c:v>91.424700000000001</c:v>
                </c:pt>
                <c:pt idx="125">
                  <c:v>91.363599999999991</c:v>
                </c:pt>
                <c:pt idx="126">
                  <c:v>91.3</c:v>
                </c:pt>
                <c:pt idx="127">
                  <c:v>90.866399999999999</c:v>
                </c:pt>
                <c:pt idx="128">
                  <c:v>90.43780000000001</c:v>
                </c:pt>
                <c:pt idx="129">
                  <c:v>90.009200000000007</c:v>
                </c:pt>
                <c:pt idx="130">
                  <c:v>89.580600000000004</c:v>
                </c:pt>
                <c:pt idx="131">
                  <c:v>89.152000000000015</c:v>
                </c:pt>
                <c:pt idx="132">
                  <c:v>88.723399999999998</c:v>
                </c:pt>
                <c:pt idx="133">
                  <c:v>88.3</c:v>
                </c:pt>
                <c:pt idx="134">
                  <c:v>88.225000000000009</c:v>
                </c:pt>
                <c:pt idx="135">
                  <c:v>88.15</c:v>
                </c:pt>
                <c:pt idx="136">
                  <c:v>88.075000000000003</c:v>
                </c:pt>
                <c:pt idx="137">
                  <c:v>88</c:v>
                </c:pt>
                <c:pt idx="138">
                  <c:v>87.924999999999997</c:v>
                </c:pt>
                <c:pt idx="139">
                  <c:v>87.850000000000009</c:v>
                </c:pt>
                <c:pt idx="140">
                  <c:v>87.775000000000006</c:v>
                </c:pt>
                <c:pt idx="141">
                  <c:v>87.7</c:v>
                </c:pt>
                <c:pt idx="142">
                  <c:v>86.426500000000004</c:v>
                </c:pt>
                <c:pt idx="143">
                  <c:v>85.573000000000008</c:v>
                </c:pt>
                <c:pt idx="144">
                  <c:v>84.719500000000011</c:v>
                </c:pt>
                <c:pt idx="145">
                  <c:v>83.866</c:v>
                </c:pt>
                <c:pt idx="146">
                  <c:v>83.012500000000003</c:v>
                </c:pt>
                <c:pt idx="147">
                  <c:v>82.1</c:v>
                </c:pt>
                <c:pt idx="148">
                  <c:v>75.800000000000068</c:v>
                </c:pt>
                <c:pt idx="149">
                  <c:v>70.200000000000045</c:v>
                </c:pt>
                <c:pt idx="150">
                  <c:v>64.600000000000023</c:v>
                </c:pt>
                <c:pt idx="151">
                  <c:v>59</c:v>
                </c:pt>
                <c:pt idx="152">
                  <c:v>54.1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F0F-4F4A-B185-5766355AFE82}"/>
            </c:ext>
          </c:extLst>
        </c:ser>
        <c:ser>
          <c:idx val="2"/>
          <c:order val="2"/>
          <c:tx>
            <c:v>A3</c:v>
          </c:tx>
          <c:spPr>
            <a:ln w="22225" cap="rnd">
              <a:solidFill>
                <a:schemeClr val="accent6">
                  <a:shade val="72000"/>
                </a:schemeClr>
              </a:solidFill>
            </a:ln>
            <a:effectLst>
              <a:glow rad="139700">
                <a:schemeClr val="accent6">
                  <a:shade val="72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strRef>
              <c:f>'CC.time-series'!$A$1:$A$153</c:f>
              <c:strCache>
                <c:ptCount val="153"/>
                <c:pt idx="0">
                  <c:v>DAS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</c:strCache>
            </c:strRef>
          </c:xVal>
          <c:yVal>
            <c:numRef>
              <c:f>'CC.time-series'!$D$1:$D$153</c:f>
              <c:numCache>
                <c:formatCode>0.0</c:formatCode>
                <c:ptCount val="153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0.19029999999999997</c:v>
                </c:pt>
                <c:pt idx="9">
                  <c:v>0.32200000000000001</c:v>
                </c:pt>
                <c:pt idx="10">
                  <c:v>0.48189999999999994</c:v>
                </c:pt>
                <c:pt idx="11">
                  <c:v>0.67</c:v>
                </c:pt>
                <c:pt idx="12">
                  <c:v>0.88630000000000009</c:v>
                </c:pt>
                <c:pt idx="13">
                  <c:v>1.1499999999999999</c:v>
                </c:pt>
                <c:pt idx="14">
                  <c:v>1.7049999999999998</c:v>
                </c:pt>
                <c:pt idx="15">
                  <c:v>2.2599999999999998</c:v>
                </c:pt>
                <c:pt idx="16">
                  <c:v>3.5161111111111105</c:v>
                </c:pt>
                <c:pt idx="17">
                  <c:v>3.9348148148148141</c:v>
                </c:pt>
                <c:pt idx="18">
                  <c:v>6.0283333333333333</c:v>
                </c:pt>
                <c:pt idx="19">
                  <c:v>6.5455172098771968</c:v>
                </c:pt>
                <c:pt idx="20">
                  <c:v>7.4759059534961025</c:v>
                </c:pt>
                <c:pt idx="21">
                  <c:v>8.3585609633170677</c:v>
                </c:pt>
                <c:pt idx="22">
                  <c:v>9.1981421083446548</c:v>
                </c:pt>
                <c:pt idx="23">
                  <c:v>9.9986585373899004</c:v>
                </c:pt>
                <c:pt idx="24">
                  <c:v>10.763584467708803</c:v>
                </c:pt>
                <c:pt idx="25">
                  <c:v>11.495950312627443</c:v>
                </c:pt>
                <c:pt idx="26">
                  <c:v>12.198415194331993</c:v>
                </c:pt>
                <c:pt idx="27">
                  <c:v>12.873325226273657</c:v>
                </c:pt>
                <c:pt idx="28">
                  <c:v>13.52276079020249</c:v>
                </c:pt>
                <c:pt idx="29">
                  <c:v>14.12</c:v>
                </c:pt>
                <c:pt idx="30">
                  <c:v>14.1234</c:v>
                </c:pt>
                <c:pt idx="31">
                  <c:v>14.328200000000001</c:v>
                </c:pt>
                <c:pt idx="32">
                  <c:v>14.533000000000001</c:v>
                </c:pt>
                <c:pt idx="33">
                  <c:v>14.7378</c:v>
                </c:pt>
                <c:pt idx="34">
                  <c:v>14.942600000000001</c:v>
                </c:pt>
                <c:pt idx="35">
                  <c:v>15.147400000000001</c:v>
                </c:pt>
                <c:pt idx="36">
                  <c:v>15.3522</c:v>
                </c:pt>
                <c:pt idx="37">
                  <c:v>15.557000000000002</c:v>
                </c:pt>
                <c:pt idx="38">
                  <c:v>15.761800000000001</c:v>
                </c:pt>
                <c:pt idx="39">
                  <c:v>15.9666</c:v>
                </c:pt>
                <c:pt idx="40">
                  <c:v>16.171400000000002</c:v>
                </c:pt>
                <c:pt idx="41">
                  <c:v>16.376200000000001</c:v>
                </c:pt>
                <c:pt idx="42">
                  <c:v>16.581000000000003</c:v>
                </c:pt>
                <c:pt idx="43">
                  <c:v>16.785800000000002</c:v>
                </c:pt>
                <c:pt idx="44">
                  <c:v>16.990600000000001</c:v>
                </c:pt>
                <c:pt idx="45">
                  <c:v>17.195399999999999</c:v>
                </c:pt>
                <c:pt idx="46">
                  <c:v>17.400200000000002</c:v>
                </c:pt>
                <c:pt idx="47">
                  <c:v>17.605</c:v>
                </c:pt>
                <c:pt idx="48">
                  <c:v>17.8</c:v>
                </c:pt>
                <c:pt idx="49">
                  <c:v>19.024600000000007</c:v>
                </c:pt>
                <c:pt idx="50">
                  <c:v>20.249800000000008</c:v>
                </c:pt>
                <c:pt idx="51">
                  <c:v>21.475000000000009</c:v>
                </c:pt>
                <c:pt idx="52">
                  <c:v>22.700200000000009</c:v>
                </c:pt>
                <c:pt idx="53">
                  <c:v>23.92540000000001</c:v>
                </c:pt>
                <c:pt idx="54">
                  <c:v>25.150600000000011</c:v>
                </c:pt>
                <c:pt idx="55">
                  <c:v>26.375800000000012</c:v>
                </c:pt>
                <c:pt idx="56">
                  <c:v>27.601000000000013</c:v>
                </c:pt>
                <c:pt idx="57">
                  <c:v>28.8262</c:v>
                </c:pt>
                <c:pt idx="58">
                  <c:v>30.051400000000001</c:v>
                </c:pt>
                <c:pt idx="59">
                  <c:v>31.276600000000002</c:v>
                </c:pt>
                <c:pt idx="60">
                  <c:v>32.501800000000003</c:v>
                </c:pt>
                <c:pt idx="61">
                  <c:v>33.727000000000004</c:v>
                </c:pt>
                <c:pt idx="62">
                  <c:v>34.952200000000005</c:v>
                </c:pt>
                <c:pt idx="63">
                  <c:v>36.177400000000006</c:v>
                </c:pt>
                <c:pt idx="64">
                  <c:v>37.402600000000007</c:v>
                </c:pt>
                <c:pt idx="65">
                  <c:v>38.627800000000008</c:v>
                </c:pt>
                <c:pt idx="66">
                  <c:v>39.853000000000009</c:v>
                </c:pt>
                <c:pt idx="67">
                  <c:v>41.07820000000001</c:v>
                </c:pt>
                <c:pt idx="68">
                  <c:v>42.303400000000011</c:v>
                </c:pt>
                <c:pt idx="69">
                  <c:v>43.528600000000012</c:v>
                </c:pt>
                <c:pt idx="70">
                  <c:v>44.753800000000012</c:v>
                </c:pt>
                <c:pt idx="71">
                  <c:v>45.98</c:v>
                </c:pt>
                <c:pt idx="72">
                  <c:v>49.632000000000005</c:v>
                </c:pt>
                <c:pt idx="73">
                  <c:v>51.457999999999998</c:v>
                </c:pt>
                <c:pt idx="74">
                  <c:v>53.283999999999992</c:v>
                </c:pt>
                <c:pt idx="75">
                  <c:v>55.110000000000014</c:v>
                </c:pt>
                <c:pt idx="76">
                  <c:v>56.936000000000007</c:v>
                </c:pt>
                <c:pt idx="77">
                  <c:v>58.762</c:v>
                </c:pt>
                <c:pt idx="78">
                  <c:v>60.587999999999994</c:v>
                </c:pt>
                <c:pt idx="79">
                  <c:v>62.414000000000016</c:v>
                </c:pt>
                <c:pt idx="80">
                  <c:v>64.240000000000009</c:v>
                </c:pt>
                <c:pt idx="81">
                  <c:v>66.066000000000003</c:v>
                </c:pt>
                <c:pt idx="82">
                  <c:v>67.891999999999996</c:v>
                </c:pt>
                <c:pt idx="83">
                  <c:v>69.717999999999989</c:v>
                </c:pt>
                <c:pt idx="84">
                  <c:v>71.544000000000011</c:v>
                </c:pt>
                <c:pt idx="85">
                  <c:v>73.37</c:v>
                </c:pt>
                <c:pt idx="86">
                  <c:v>75.195999999999998</c:v>
                </c:pt>
                <c:pt idx="87">
                  <c:v>77.021999999999991</c:v>
                </c:pt>
                <c:pt idx="88">
                  <c:v>78.848000000000013</c:v>
                </c:pt>
                <c:pt idx="89">
                  <c:v>80.674000000000007</c:v>
                </c:pt>
                <c:pt idx="90">
                  <c:v>82.5</c:v>
                </c:pt>
                <c:pt idx="91">
                  <c:v>82.5</c:v>
                </c:pt>
                <c:pt idx="92">
                  <c:v>82.990300000000005</c:v>
                </c:pt>
                <c:pt idx="93">
                  <c:v>83.483599999999996</c:v>
                </c:pt>
                <c:pt idx="94">
                  <c:v>83.976900000000001</c:v>
                </c:pt>
                <c:pt idx="95">
                  <c:v>84.470200000000006</c:v>
                </c:pt>
                <c:pt idx="96">
                  <c:v>84.96350000000001</c:v>
                </c:pt>
                <c:pt idx="97">
                  <c:v>85.456800000000001</c:v>
                </c:pt>
                <c:pt idx="98">
                  <c:v>85.950100000000006</c:v>
                </c:pt>
                <c:pt idx="99">
                  <c:v>86.443399999999997</c:v>
                </c:pt>
                <c:pt idx="100">
                  <c:v>86.936700000000002</c:v>
                </c:pt>
                <c:pt idx="101">
                  <c:v>87.43</c:v>
                </c:pt>
                <c:pt idx="102">
                  <c:v>87.923300000000012</c:v>
                </c:pt>
                <c:pt idx="103">
                  <c:v>88.416600000000003</c:v>
                </c:pt>
                <c:pt idx="104">
                  <c:v>88.909899999999993</c:v>
                </c:pt>
                <c:pt idx="105">
                  <c:v>89.403199999999998</c:v>
                </c:pt>
                <c:pt idx="106">
                  <c:v>89.9</c:v>
                </c:pt>
                <c:pt idx="107">
                  <c:v>90.001199999999997</c:v>
                </c:pt>
                <c:pt idx="108">
                  <c:v>90.107399999999998</c:v>
                </c:pt>
                <c:pt idx="109">
                  <c:v>90.2136</c:v>
                </c:pt>
                <c:pt idx="110">
                  <c:v>90.319800000000001</c:v>
                </c:pt>
                <c:pt idx="111">
                  <c:v>90.426000000000002</c:v>
                </c:pt>
                <c:pt idx="112">
                  <c:v>90.532200000000003</c:v>
                </c:pt>
                <c:pt idx="113">
                  <c:v>90.638400000000004</c:v>
                </c:pt>
                <c:pt idx="114">
                  <c:v>90.75</c:v>
                </c:pt>
                <c:pt idx="115">
                  <c:v>90.6922</c:v>
                </c:pt>
                <c:pt idx="116">
                  <c:v>90.637999999999991</c:v>
                </c:pt>
                <c:pt idx="117">
                  <c:v>90.583799999999997</c:v>
                </c:pt>
                <c:pt idx="118">
                  <c:v>90.529599999999988</c:v>
                </c:pt>
                <c:pt idx="119">
                  <c:v>90.475399999999993</c:v>
                </c:pt>
                <c:pt idx="120">
                  <c:v>90.421199999999999</c:v>
                </c:pt>
                <c:pt idx="121">
                  <c:v>90.36699999999999</c:v>
                </c:pt>
                <c:pt idx="122">
                  <c:v>90.312799999999996</c:v>
                </c:pt>
                <c:pt idx="123">
                  <c:v>90.258600000000001</c:v>
                </c:pt>
                <c:pt idx="124">
                  <c:v>90.204399999999993</c:v>
                </c:pt>
                <c:pt idx="125">
                  <c:v>90.150199999999998</c:v>
                </c:pt>
                <c:pt idx="126">
                  <c:v>90.1</c:v>
                </c:pt>
                <c:pt idx="127">
                  <c:v>90.205399999999997</c:v>
                </c:pt>
                <c:pt idx="128">
                  <c:v>90.048299999999998</c:v>
                </c:pt>
                <c:pt idx="129">
                  <c:v>89.891199999999998</c:v>
                </c:pt>
                <c:pt idx="130">
                  <c:v>89.734099999999998</c:v>
                </c:pt>
                <c:pt idx="131">
                  <c:v>89.576999999999998</c:v>
                </c:pt>
                <c:pt idx="132">
                  <c:v>89.419899999999998</c:v>
                </c:pt>
                <c:pt idx="133">
                  <c:v>89</c:v>
                </c:pt>
                <c:pt idx="134">
                  <c:v>88.875</c:v>
                </c:pt>
                <c:pt idx="135">
                  <c:v>88.75</c:v>
                </c:pt>
                <c:pt idx="136">
                  <c:v>88.625</c:v>
                </c:pt>
                <c:pt idx="137">
                  <c:v>88.5</c:v>
                </c:pt>
                <c:pt idx="138">
                  <c:v>88.375</c:v>
                </c:pt>
                <c:pt idx="139">
                  <c:v>88.25</c:v>
                </c:pt>
                <c:pt idx="140">
                  <c:v>88.125</c:v>
                </c:pt>
                <c:pt idx="141">
                  <c:v>88</c:v>
                </c:pt>
                <c:pt idx="142">
                  <c:v>86.676500000000004</c:v>
                </c:pt>
                <c:pt idx="143">
                  <c:v>85.772999999999996</c:v>
                </c:pt>
                <c:pt idx="144">
                  <c:v>84.869499999999988</c:v>
                </c:pt>
                <c:pt idx="145">
                  <c:v>83.966000000000008</c:v>
                </c:pt>
                <c:pt idx="146">
                  <c:v>83.0625</c:v>
                </c:pt>
                <c:pt idx="147">
                  <c:v>82.1</c:v>
                </c:pt>
                <c:pt idx="148">
                  <c:v>76.339999999999918</c:v>
                </c:pt>
                <c:pt idx="149">
                  <c:v>71.559999999999945</c:v>
                </c:pt>
                <c:pt idx="150">
                  <c:v>66.779999999999973</c:v>
                </c:pt>
                <c:pt idx="151">
                  <c:v>62</c:v>
                </c:pt>
                <c:pt idx="152">
                  <c:v>58.2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F0F-4F4A-B185-5766355AFE82}"/>
            </c:ext>
          </c:extLst>
        </c:ser>
        <c:ser>
          <c:idx val="3"/>
          <c:order val="3"/>
          <c:tx>
            <c:v>B1</c:v>
          </c:tx>
          <c:spPr>
            <a:ln w="22225" cap="rnd">
              <a:solidFill>
                <a:schemeClr val="accent6">
                  <a:shade val="86000"/>
                </a:schemeClr>
              </a:solidFill>
            </a:ln>
            <a:effectLst>
              <a:glow rad="139700">
                <a:schemeClr val="accent6">
                  <a:shade val="86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strRef>
              <c:f>'CC.time-series'!$A$1:$A$153</c:f>
              <c:strCache>
                <c:ptCount val="153"/>
                <c:pt idx="0">
                  <c:v>DAS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</c:strCache>
            </c:strRef>
          </c:xVal>
          <c:yVal>
            <c:numRef>
              <c:f>'CC.time-series'!$E$1:$E$153</c:f>
              <c:numCache>
                <c:formatCode>0.0</c:formatCode>
                <c:ptCount val="153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0.19719999999999999</c:v>
                </c:pt>
                <c:pt idx="9">
                  <c:v>0.33359999999999995</c:v>
                </c:pt>
                <c:pt idx="10">
                  <c:v>0.49920000000000003</c:v>
                </c:pt>
                <c:pt idx="11">
                  <c:v>0.69399999999999995</c:v>
                </c:pt>
                <c:pt idx="12">
                  <c:v>0.91799999999999993</c:v>
                </c:pt>
                <c:pt idx="13">
                  <c:v>1.19</c:v>
                </c:pt>
                <c:pt idx="14">
                  <c:v>1.655</c:v>
                </c:pt>
                <c:pt idx="15">
                  <c:v>2.12</c:v>
                </c:pt>
                <c:pt idx="16">
                  <c:v>3.3294444444444444</c:v>
                </c:pt>
                <c:pt idx="17">
                  <c:v>3.7325925925925927</c:v>
                </c:pt>
                <c:pt idx="18">
                  <c:v>5.748333333333334</c:v>
                </c:pt>
                <c:pt idx="19">
                  <c:v>6.2295191349708716</c:v>
                </c:pt>
                <c:pt idx="20">
                  <c:v>7.1194655970796106</c:v>
                </c:pt>
                <c:pt idx="21">
                  <c:v>7.963753222698692</c:v>
                </c:pt>
                <c:pt idx="22">
                  <c:v>8.7668393249275454</c:v>
                </c:pt>
                <c:pt idx="23">
                  <c:v>9.5325587822778886</c:v>
                </c:pt>
                <c:pt idx="24">
                  <c:v>10.264234794193811</c:v>
                </c:pt>
                <c:pt idx="25">
                  <c:v>10.964766047527192</c:v>
                </c:pt>
                <c:pt idx="26">
                  <c:v>11.636696077330591</c:v>
                </c:pt>
                <c:pt idx="27">
                  <c:v>12.282269015833599</c:v>
                </c:pt>
                <c:pt idx="28">
                  <c:v>12.903474814431263</c:v>
                </c:pt>
                <c:pt idx="29">
                  <c:v>13.47</c:v>
                </c:pt>
                <c:pt idx="30">
                  <c:v>14.0097</c:v>
                </c:pt>
                <c:pt idx="31">
                  <c:v>14.559099999999999</c:v>
                </c:pt>
                <c:pt idx="32">
                  <c:v>15.108500000000001</c:v>
                </c:pt>
                <c:pt idx="33">
                  <c:v>15.6579</c:v>
                </c:pt>
                <c:pt idx="34">
                  <c:v>16.2073</c:v>
                </c:pt>
                <c:pt idx="35">
                  <c:v>16.756700000000002</c:v>
                </c:pt>
                <c:pt idx="36">
                  <c:v>17.306100000000001</c:v>
                </c:pt>
                <c:pt idx="37">
                  <c:v>17.855500000000003</c:v>
                </c:pt>
                <c:pt idx="38">
                  <c:v>18.404900000000001</c:v>
                </c:pt>
                <c:pt idx="39">
                  <c:v>18.9543</c:v>
                </c:pt>
                <c:pt idx="40">
                  <c:v>19.503700000000002</c:v>
                </c:pt>
                <c:pt idx="41">
                  <c:v>20.053100000000001</c:v>
                </c:pt>
                <c:pt idx="42">
                  <c:v>20.602500000000003</c:v>
                </c:pt>
                <c:pt idx="43">
                  <c:v>21.151900000000001</c:v>
                </c:pt>
                <c:pt idx="44">
                  <c:v>21.7013</c:v>
                </c:pt>
                <c:pt idx="45">
                  <c:v>22.250700000000002</c:v>
                </c:pt>
                <c:pt idx="46">
                  <c:v>22.8001</c:v>
                </c:pt>
                <c:pt idx="47">
                  <c:v>23.349500000000003</c:v>
                </c:pt>
                <c:pt idx="48">
                  <c:v>23.9</c:v>
                </c:pt>
                <c:pt idx="49">
                  <c:v>25.371000000000009</c:v>
                </c:pt>
                <c:pt idx="50">
                  <c:v>26.844000000000008</c:v>
                </c:pt>
                <c:pt idx="51">
                  <c:v>28.317000000000007</c:v>
                </c:pt>
                <c:pt idx="52">
                  <c:v>29.790000000000006</c:v>
                </c:pt>
                <c:pt idx="53">
                  <c:v>31.263000000000005</c:v>
                </c:pt>
                <c:pt idx="54">
                  <c:v>32.736000000000004</c:v>
                </c:pt>
                <c:pt idx="55">
                  <c:v>34.209000000000003</c:v>
                </c:pt>
                <c:pt idx="56">
                  <c:v>35.682000000000002</c:v>
                </c:pt>
                <c:pt idx="57">
                  <c:v>37.155000000000001</c:v>
                </c:pt>
                <c:pt idx="58">
                  <c:v>38.628</c:v>
                </c:pt>
                <c:pt idx="59">
                  <c:v>40.101000000000013</c:v>
                </c:pt>
                <c:pt idx="60">
                  <c:v>41.574000000000012</c:v>
                </c:pt>
                <c:pt idx="61">
                  <c:v>43.047000000000011</c:v>
                </c:pt>
                <c:pt idx="62">
                  <c:v>44.52000000000001</c:v>
                </c:pt>
                <c:pt idx="63">
                  <c:v>45.993000000000009</c:v>
                </c:pt>
                <c:pt idx="64">
                  <c:v>47.466000000000008</c:v>
                </c:pt>
                <c:pt idx="65">
                  <c:v>48.939000000000007</c:v>
                </c:pt>
                <c:pt idx="66">
                  <c:v>50.412000000000006</c:v>
                </c:pt>
                <c:pt idx="67">
                  <c:v>51.885000000000005</c:v>
                </c:pt>
                <c:pt idx="68">
                  <c:v>53.358000000000004</c:v>
                </c:pt>
                <c:pt idx="69">
                  <c:v>54.831000000000003</c:v>
                </c:pt>
                <c:pt idx="70">
                  <c:v>56.304000000000002</c:v>
                </c:pt>
                <c:pt idx="71">
                  <c:v>57.78</c:v>
                </c:pt>
                <c:pt idx="72">
                  <c:v>58.915999999999997</c:v>
                </c:pt>
                <c:pt idx="73">
                  <c:v>60.051999999999992</c:v>
                </c:pt>
                <c:pt idx="74">
                  <c:v>61.188000000000002</c:v>
                </c:pt>
                <c:pt idx="75">
                  <c:v>62.323999999999998</c:v>
                </c:pt>
                <c:pt idx="76">
                  <c:v>63.459999999999994</c:v>
                </c:pt>
                <c:pt idx="77">
                  <c:v>64.596000000000004</c:v>
                </c:pt>
                <c:pt idx="78">
                  <c:v>65.731999999999999</c:v>
                </c:pt>
                <c:pt idx="79">
                  <c:v>66.867999999999995</c:v>
                </c:pt>
                <c:pt idx="80">
                  <c:v>68.003999999999991</c:v>
                </c:pt>
                <c:pt idx="81">
                  <c:v>69.14</c:v>
                </c:pt>
                <c:pt idx="82">
                  <c:v>70.275999999999996</c:v>
                </c:pt>
                <c:pt idx="83">
                  <c:v>71.411999999999992</c:v>
                </c:pt>
                <c:pt idx="84">
                  <c:v>72.548000000000002</c:v>
                </c:pt>
                <c:pt idx="85">
                  <c:v>73.683999999999997</c:v>
                </c:pt>
                <c:pt idx="86">
                  <c:v>74.819999999999993</c:v>
                </c:pt>
                <c:pt idx="87">
                  <c:v>75.956000000000003</c:v>
                </c:pt>
                <c:pt idx="88">
                  <c:v>77.091999999999999</c:v>
                </c:pt>
                <c:pt idx="89">
                  <c:v>78.227999999999994</c:v>
                </c:pt>
                <c:pt idx="90">
                  <c:v>79.36399999999999</c:v>
                </c:pt>
                <c:pt idx="91">
                  <c:v>80.5</c:v>
                </c:pt>
                <c:pt idx="92">
                  <c:v>81.539999999999992</c:v>
                </c:pt>
                <c:pt idx="93">
                  <c:v>82.47999999999999</c:v>
                </c:pt>
                <c:pt idx="94">
                  <c:v>83.42</c:v>
                </c:pt>
                <c:pt idx="95">
                  <c:v>84.36</c:v>
                </c:pt>
                <c:pt idx="96">
                  <c:v>85.3</c:v>
                </c:pt>
                <c:pt idx="97">
                  <c:v>86.24</c:v>
                </c:pt>
                <c:pt idx="98">
                  <c:v>87.179999999999993</c:v>
                </c:pt>
                <c:pt idx="99">
                  <c:v>88.11999999999999</c:v>
                </c:pt>
                <c:pt idx="100">
                  <c:v>89.059999999999988</c:v>
                </c:pt>
                <c:pt idx="101">
                  <c:v>90</c:v>
                </c:pt>
                <c:pt idx="102">
                  <c:v>90.94</c:v>
                </c:pt>
                <c:pt idx="103">
                  <c:v>91.88</c:v>
                </c:pt>
                <c:pt idx="104">
                  <c:v>92.82</c:v>
                </c:pt>
                <c:pt idx="105">
                  <c:v>93.759999999999991</c:v>
                </c:pt>
                <c:pt idx="106">
                  <c:v>94.6</c:v>
                </c:pt>
                <c:pt idx="107">
                  <c:v>94.563199999999995</c:v>
                </c:pt>
                <c:pt idx="108">
                  <c:v>94.531900000000007</c:v>
                </c:pt>
                <c:pt idx="109">
                  <c:v>94.500600000000006</c:v>
                </c:pt>
                <c:pt idx="110">
                  <c:v>94.469300000000004</c:v>
                </c:pt>
                <c:pt idx="111">
                  <c:v>94.438000000000002</c:v>
                </c:pt>
                <c:pt idx="112">
                  <c:v>94.406700000000001</c:v>
                </c:pt>
                <c:pt idx="113">
                  <c:v>94.375399999999999</c:v>
                </c:pt>
                <c:pt idx="114">
                  <c:v>94.35</c:v>
                </c:pt>
                <c:pt idx="115">
                  <c:v>94.008800000000008</c:v>
                </c:pt>
                <c:pt idx="116">
                  <c:v>93.663000000000011</c:v>
                </c:pt>
                <c:pt idx="117">
                  <c:v>93.317200000000014</c:v>
                </c:pt>
                <c:pt idx="118">
                  <c:v>92.971400000000017</c:v>
                </c:pt>
                <c:pt idx="119">
                  <c:v>92.625600000000006</c:v>
                </c:pt>
                <c:pt idx="120">
                  <c:v>92.279800000000009</c:v>
                </c:pt>
                <c:pt idx="121">
                  <c:v>91.933999999999997</c:v>
                </c:pt>
                <c:pt idx="122">
                  <c:v>91.588200000000001</c:v>
                </c:pt>
                <c:pt idx="123">
                  <c:v>91.242400000000004</c:v>
                </c:pt>
                <c:pt idx="124">
                  <c:v>90.896600000000007</c:v>
                </c:pt>
                <c:pt idx="125">
                  <c:v>90.55080000000001</c:v>
                </c:pt>
                <c:pt idx="126">
                  <c:v>90.2</c:v>
                </c:pt>
                <c:pt idx="127">
                  <c:v>90.066400000000002</c:v>
                </c:pt>
                <c:pt idx="128">
                  <c:v>89.937799999999996</c:v>
                </c:pt>
                <c:pt idx="129">
                  <c:v>89.809200000000004</c:v>
                </c:pt>
                <c:pt idx="130">
                  <c:v>89.680599999999998</c:v>
                </c:pt>
                <c:pt idx="131">
                  <c:v>89.551999999999992</c:v>
                </c:pt>
                <c:pt idx="132">
                  <c:v>89.423400000000001</c:v>
                </c:pt>
                <c:pt idx="133">
                  <c:v>89.3</c:v>
                </c:pt>
                <c:pt idx="134">
                  <c:v>89.05</c:v>
                </c:pt>
                <c:pt idx="135">
                  <c:v>88.8</c:v>
                </c:pt>
                <c:pt idx="136">
                  <c:v>88.55</c:v>
                </c:pt>
                <c:pt idx="137">
                  <c:v>88.3</c:v>
                </c:pt>
                <c:pt idx="138">
                  <c:v>88.05</c:v>
                </c:pt>
                <c:pt idx="139">
                  <c:v>87.8</c:v>
                </c:pt>
                <c:pt idx="140">
                  <c:v>87.55</c:v>
                </c:pt>
                <c:pt idx="141">
                  <c:v>87.3</c:v>
                </c:pt>
                <c:pt idx="142">
                  <c:v>86.255999999999986</c:v>
                </c:pt>
                <c:pt idx="143">
                  <c:v>85.49199999999999</c:v>
                </c:pt>
                <c:pt idx="144">
                  <c:v>84.727999999999994</c:v>
                </c:pt>
                <c:pt idx="145">
                  <c:v>83.963999999999984</c:v>
                </c:pt>
                <c:pt idx="146">
                  <c:v>83.199999999999989</c:v>
                </c:pt>
                <c:pt idx="147">
                  <c:v>82.4</c:v>
                </c:pt>
                <c:pt idx="148">
                  <c:v>82.5</c:v>
                </c:pt>
                <c:pt idx="149">
                  <c:v>80</c:v>
                </c:pt>
                <c:pt idx="150">
                  <c:v>77.5</c:v>
                </c:pt>
                <c:pt idx="151">
                  <c:v>75</c:v>
                </c:pt>
                <c:pt idx="152">
                  <c:v>69.8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F0F-4F4A-B185-5766355AFE82}"/>
            </c:ext>
          </c:extLst>
        </c:ser>
        <c:ser>
          <c:idx val="4"/>
          <c:order val="4"/>
          <c:tx>
            <c:v>B2</c:v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strRef>
              <c:f>'CC.time-series'!$A$1:$A$153</c:f>
              <c:strCache>
                <c:ptCount val="153"/>
                <c:pt idx="0">
                  <c:v>DAS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</c:strCache>
            </c:strRef>
          </c:xVal>
          <c:yVal>
            <c:numRef>
              <c:f>'CC.time-series'!$F$1:$F$153</c:f>
              <c:numCache>
                <c:formatCode>0.0</c:formatCode>
                <c:ptCount val="153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0.11959999999999971</c:v>
                </c:pt>
                <c:pt idx="9">
                  <c:v>0.35699999999999976</c:v>
                </c:pt>
                <c:pt idx="10">
                  <c:v>0.71300000000000008</c:v>
                </c:pt>
                <c:pt idx="11">
                  <c:v>1.1875999999999998</c:v>
                </c:pt>
                <c:pt idx="12">
                  <c:v>1.7808000000000002</c:v>
                </c:pt>
                <c:pt idx="13">
                  <c:v>2.4900000000000002</c:v>
                </c:pt>
                <c:pt idx="14">
                  <c:v>2.6749999999999998</c:v>
                </c:pt>
                <c:pt idx="15">
                  <c:v>2.86</c:v>
                </c:pt>
                <c:pt idx="16">
                  <c:v>3.9316666666666666</c:v>
                </c:pt>
                <c:pt idx="17">
                  <c:v>4.2888888888888888</c:v>
                </c:pt>
                <c:pt idx="18">
                  <c:v>6.0750000000000002</c:v>
                </c:pt>
                <c:pt idx="19">
                  <c:v>6.6815573771750145</c:v>
                </c:pt>
                <c:pt idx="20">
                  <c:v>7.3298233602056193</c:v>
                </c:pt>
                <c:pt idx="21">
                  <c:v>7.9448299599123509</c:v>
                </c:pt>
                <c:pt idx="22">
                  <c:v>8.5298240283038389</c:v>
                </c:pt>
                <c:pt idx="23">
                  <c:v>9.0875990157662123</c:v>
                </c:pt>
                <c:pt idx="24">
                  <c:v>9.6205756489905063</c:v>
                </c:pt>
                <c:pt idx="25">
                  <c:v>10.130865425871871</c:v>
                </c:pt>
                <c:pt idx="26">
                  <c:v>10.620321140169725</c:v>
                </c:pt>
                <c:pt idx="27">
                  <c:v>11.090577490877575</c:v>
                </c:pt>
                <c:pt idx="28">
                  <c:v>11.543084023391909</c:v>
                </c:pt>
                <c:pt idx="29">
                  <c:v>12.69</c:v>
                </c:pt>
                <c:pt idx="30">
                  <c:v>13.391299999999998</c:v>
                </c:pt>
                <c:pt idx="31">
                  <c:v>14.190999999999999</c:v>
                </c:pt>
                <c:pt idx="32">
                  <c:v>14.990699999999997</c:v>
                </c:pt>
                <c:pt idx="33">
                  <c:v>15.790399999999998</c:v>
                </c:pt>
                <c:pt idx="34">
                  <c:v>16.5901</c:v>
                </c:pt>
                <c:pt idx="35">
                  <c:v>17.389799999999997</c:v>
                </c:pt>
                <c:pt idx="36">
                  <c:v>18.189499999999999</c:v>
                </c:pt>
                <c:pt idx="37">
                  <c:v>18.989199999999997</c:v>
                </c:pt>
                <c:pt idx="38">
                  <c:v>19.788899999999998</c:v>
                </c:pt>
                <c:pt idx="39">
                  <c:v>20.5886</c:v>
                </c:pt>
                <c:pt idx="40">
                  <c:v>21.388299999999997</c:v>
                </c:pt>
                <c:pt idx="41">
                  <c:v>22.187999999999999</c:v>
                </c:pt>
                <c:pt idx="42">
                  <c:v>22.9877</c:v>
                </c:pt>
                <c:pt idx="43">
                  <c:v>23.787399999999995</c:v>
                </c:pt>
                <c:pt idx="44">
                  <c:v>24.587099999999996</c:v>
                </c:pt>
                <c:pt idx="45">
                  <c:v>25.386799999999997</c:v>
                </c:pt>
                <c:pt idx="46">
                  <c:v>26.186499999999999</c:v>
                </c:pt>
                <c:pt idx="47">
                  <c:v>26.9862</c:v>
                </c:pt>
                <c:pt idx="48">
                  <c:v>27.5</c:v>
                </c:pt>
                <c:pt idx="49">
                  <c:v>28.904000000000003</c:v>
                </c:pt>
                <c:pt idx="50">
                  <c:v>30.311999999999991</c:v>
                </c:pt>
                <c:pt idx="51">
                  <c:v>31.719999999999992</c:v>
                </c:pt>
                <c:pt idx="52">
                  <c:v>33.127999999999993</c:v>
                </c:pt>
                <c:pt idx="53">
                  <c:v>34.535999999999994</c:v>
                </c:pt>
                <c:pt idx="54">
                  <c:v>35.943999999999996</c:v>
                </c:pt>
                <c:pt idx="55">
                  <c:v>37.351999999999997</c:v>
                </c:pt>
                <c:pt idx="56">
                  <c:v>38.76</c:v>
                </c:pt>
                <c:pt idx="57">
                  <c:v>40.167999999999999</c:v>
                </c:pt>
                <c:pt idx="58">
                  <c:v>41.576000000000001</c:v>
                </c:pt>
                <c:pt idx="59">
                  <c:v>42.984000000000002</c:v>
                </c:pt>
                <c:pt idx="60">
                  <c:v>44.391999999999989</c:v>
                </c:pt>
                <c:pt idx="61">
                  <c:v>45.79999999999999</c:v>
                </c:pt>
                <c:pt idx="62">
                  <c:v>47.207999999999991</c:v>
                </c:pt>
                <c:pt idx="63">
                  <c:v>48.615999999999993</c:v>
                </c:pt>
                <c:pt idx="64">
                  <c:v>50.023999999999994</c:v>
                </c:pt>
                <c:pt idx="65">
                  <c:v>51.431999999999995</c:v>
                </c:pt>
                <c:pt idx="66">
                  <c:v>52.839999999999996</c:v>
                </c:pt>
                <c:pt idx="67">
                  <c:v>54.247999999999998</c:v>
                </c:pt>
                <c:pt idx="68">
                  <c:v>55.655999999999999</c:v>
                </c:pt>
                <c:pt idx="69">
                  <c:v>57.064</c:v>
                </c:pt>
                <c:pt idx="70">
                  <c:v>58.472000000000001</c:v>
                </c:pt>
                <c:pt idx="71">
                  <c:v>59.89</c:v>
                </c:pt>
                <c:pt idx="72">
                  <c:v>61.070499999999996</c:v>
                </c:pt>
                <c:pt idx="73">
                  <c:v>62.155999999999992</c:v>
                </c:pt>
                <c:pt idx="74">
                  <c:v>63.241499999999988</c:v>
                </c:pt>
                <c:pt idx="75">
                  <c:v>64.326999999999998</c:v>
                </c:pt>
                <c:pt idx="76">
                  <c:v>65.412499999999994</c:v>
                </c:pt>
                <c:pt idx="77">
                  <c:v>66.49799999999999</c:v>
                </c:pt>
                <c:pt idx="78">
                  <c:v>67.583499999999987</c:v>
                </c:pt>
                <c:pt idx="79">
                  <c:v>68.668999999999997</c:v>
                </c:pt>
                <c:pt idx="80">
                  <c:v>69.754499999999993</c:v>
                </c:pt>
                <c:pt idx="81">
                  <c:v>70.839999999999989</c:v>
                </c:pt>
                <c:pt idx="82">
                  <c:v>71.9255</c:v>
                </c:pt>
                <c:pt idx="83">
                  <c:v>73.010999999999996</c:v>
                </c:pt>
                <c:pt idx="84">
                  <c:v>74.096499999999992</c:v>
                </c:pt>
                <c:pt idx="85">
                  <c:v>75.181999999999988</c:v>
                </c:pt>
                <c:pt idx="86">
                  <c:v>76.267499999999998</c:v>
                </c:pt>
                <c:pt idx="87">
                  <c:v>77.352999999999994</c:v>
                </c:pt>
                <c:pt idx="88">
                  <c:v>78.438499999999991</c:v>
                </c:pt>
                <c:pt idx="89">
                  <c:v>79.523999999999987</c:v>
                </c:pt>
                <c:pt idx="90">
                  <c:v>80.609499999999997</c:v>
                </c:pt>
                <c:pt idx="91">
                  <c:v>81.599999999999994</c:v>
                </c:pt>
                <c:pt idx="92">
                  <c:v>82.430300000000003</c:v>
                </c:pt>
                <c:pt idx="93">
                  <c:v>83.263599999999997</c:v>
                </c:pt>
                <c:pt idx="94">
                  <c:v>84.096900000000005</c:v>
                </c:pt>
                <c:pt idx="95">
                  <c:v>84.930199999999999</c:v>
                </c:pt>
                <c:pt idx="96">
                  <c:v>85.763499999999993</c:v>
                </c:pt>
                <c:pt idx="97">
                  <c:v>86.596800000000002</c:v>
                </c:pt>
                <c:pt idx="98">
                  <c:v>87.430099999999996</c:v>
                </c:pt>
                <c:pt idx="99">
                  <c:v>88.263400000000004</c:v>
                </c:pt>
                <c:pt idx="100">
                  <c:v>89.096699999999998</c:v>
                </c:pt>
                <c:pt idx="101">
                  <c:v>89.929999999999993</c:v>
                </c:pt>
                <c:pt idx="102">
                  <c:v>90.763300000000001</c:v>
                </c:pt>
                <c:pt idx="103">
                  <c:v>91.596599999999995</c:v>
                </c:pt>
                <c:pt idx="104">
                  <c:v>92.429900000000004</c:v>
                </c:pt>
                <c:pt idx="105">
                  <c:v>93.263199999999998</c:v>
                </c:pt>
                <c:pt idx="106">
                  <c:v>94.1</c:v>
                </c:pt>
                <c:pt idx="107">
                  <c:v>94.174999999999997</c:v>
                </c:pt>
                <c:pt idx="108">
                  <c:v>94.25</c:v>
                </c:pt>
                <c:pt idx="109">
                  <c:v>94.324999999999989</c:v>
                </c:pt>
                <c:pt idx="110">
                  <c:v>94.399999999999991</c:v>
                </c:pt>
                <c:pt idx="111">
                  <c:v>94.474999999999994</c:v>
                </c:pt>
                <c:pt idx="112">
                  <c:v>94.55</c:v>
                </c:pt>
                <c:pt idx="113">
                  <c:v>94.625</c:v>
                </c:pt>
                <c:pt idx="114">
                  <c:v>94.7</c:v>
                </c:pt>
                <c:pt idx="115">
                  <c:v>94.393799999999999</c:v>
                </c:pt>
                <c:pt idx="116">
                  <c:v>94.085499999999996</c:v>
                </c:pt>
                <c:pt idx="117">
                  <c:v>93.777199999999993</c:v>
                </c:pt>
                <c:pt idx="118">
                  <c:v>93.468899999999991</c:v>
                </c:pt>
                <c:pt idx="119">
                  <c:v>93.160599999999988</c:v>
                </c:pt>
                <c:pt idx="120">
                  <c:v>92.852299999999985</c:v>
                </c:pt>
                <c:pt idx="121">
                  <c:v>92.543999999999983</c:v>
                </c:pt>
                <c:pt idx="122">
                  <c:v>92.23569999999998</c:v>
                </c:pt>
                <c:pt idx="123">
                  <c:v>91.927399999999992</c:v>
                </c:pt>
                <c:pt idx="124">
                  <c:v>91.619099999999989</c:v>
                </c:pt>
                <c:pt idx="125">
                  <c:v>91.310799999999986</c:v>
                </c:pt>
                <c:pt idx="126">
                  <c:v>91.002499999999998</c:v>
                </c:pt>
                <c:pt idx="127">
                  <c:v>91.0608</c:v>
                </c:pt>
                <c:pt idx="128">
                  <c:v>91.117599999999996</c:v>
                </c:pt>
                <c:pt idx="129">
                  <c:v>91.174399999999991</c:v>
                </c:pt>
                <c:pt idx="130">
                  <c:v>91.231200000000001</c:v>
                </c:pt>
                <c:pt idx="131">
                  <c:v>91.287999999999997</c:v>
                </c:pt>
                <c:pt idx="132">
                  <c:v>91.344799999999992</c:v>
                </c:pt>
                <c:pt idx="133">
                  <c:v>91.4</c:v>
                </c:pt>
                <c:pt idx="134">
                  <c:v>91.3</c:v>
                </c:pt>
                <c:pt idx="135">
                  <c:v>91.199999999999989</c:v>
                </c:pt>
                <c:pt idx="136">
                  <c:v>91.1</c:v>
                </c:pt>
                <c:pt idx="137">
                  <c:v>91</c:v>
                </c:pt>
                <c:pt idx="138">
                  <c:v>90.899999999999991</c:v>
                </c:pt>
                <c:pt idx="139">
                  <c:v>90.8</c:v>
                </c:pt>
                <c:pt idx="140">
                  <c:v>90.699999999999989</c:v>
                </c:pt>
                <c:pt idx="141">
                  <c:v>90.6</c:v>
                </c:pt>
                <c:pt idx="142">
                  <c:v>88.135300000000001</c:v>
                </c:pt>
                <c:pt idx="143">
                  <c:v>86.508600000000001</c:v>
                </c:pt>
                <c:pt idx="144">
                  <c:v>84.881900000000002</c:v>
                </c:pt>
                <c:pt idx="145">
                  <c:v>83.255200000000002</c:v>
                </c:pt>
                <c:pt idx="146">
                  <c:v>81.628500000000003</c:v>
                </c:pt>
                <c:pt idx="147">
                  <c:v>79.900000000000006</c:v>
                </c:pt>
                <c:pt idx="148">
                  <c:v>78.239999999999981</c:v>
                </c:pt>
                <c:pt idx="149">
                  <c:v>77.16</c:v>
                </c:pt>
                <c:pt idx="150">
                  <c:v>76.079999999999984</c:v>
                </c:pt>
                <c:pt idx="151">
                  <c:v>75</c:v>
                </c:pt>
                <c:pt idx="152">
                  <c:v>74.5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F0F-4F4A-B185-5766355AFE82}"/>
            </c:ext>
          </c:extLst>
        </c:ser>
        <c:ser>
          <c:idx val="5"/>
          <c:order val="5"/>
          <c:tx>
            <c:v>B3</c:v>
          </c:tx>
          <c:spPr>
            <a:ln w="22225" cap="rnd">
              <a:solidFill>
                <a:schemeClr val="accent6">
                  <a:tint val="86000"/>
                </a:schemeClr>
              </a:solidFill>
            </a:ln>
            <a:effectLst>
              <a:glow rad="139700">
                <a:schemeClr val="accent6">
                  <a:tint val="86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strRef>
              <c:f>'CC.time-series'!$A$1:$A$153</c:f>
              <c:strCache>
                <c:ptCount val="153"/>
                <c:pt idx="0">
                  <c:v>DAS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</c:strCache>
            </c:strRef>
          </c:xVal>
          <c:yVal>
            <c:numRef>
              <c:f>'CC.time-series'!$G$1:$G$153</c:f>
              <c:numCache>
                <c:formatCode>0.0</c:formatCode>
                <c:ptCount val="153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8.4799999999999764E-2</c:v>
                </c:pt>
                <c:pt idx="9">
                  <c:v>0.25759999999999983</c:v>
                </c:pt>
                <c:pt idx="10">
                  <c:v>0.51699999999999968</c:v>
                </c:pt>
                <c:pt idx="11">
                  <c:v>0.86299999999999977</c:v>
                </c:pt>
                <c:pt idx="12">
                  <c:v>1.2955999999999996</c:v>
                </c:pt>
                <c:pt idx="13">
                  <c:v>1.82</c:v>
                </c:pt>
                <c:pt idx="14">
                  <c:v>1.84</c:v>
                </c:pt>
                <c:pt idx="15">
                  <c:v>1.86</c:v>
                </c:pt>
                <c:pt idx="16">
                  <c:v>2.8744444444444444</c:v>
                </c:pt>
                <c:pt idx="17">
                  <c:v>3.2125925925925927</c:v>
                </c:pt>
                <c:pt idx="18">
                  <c:v>4.9033333333333333</c:v>
                </c:pt>
                <c:pt idx="19">
                  <c:v>5.4273924665218978</c:v>
                </c:pt>
                <c:pt idx="20">
                  <c:v>6.0574918632056942</c:v>
                </c:pt>
                <c:pt idx="21">
                  <c:v>6.6552639159982085</c:v>
                </c:pt>
                <c:pt idx="22">
                  <c:v>7.2238644892287702</c:v>
                </c:pt>
                <c:pt idx="23">
                  <c:v>7.7660087514378127</c:v>
                </c:pt>
                <c:pt idx="24">
                  <c:v>8.2840495924383113</c:v>
                </c:pt>
                <c:pt idx="25">
                  <c:v>8.7800393388749605</c:v>
                </c:pt>
                <c:pt idx="26">
                  <c:v>9.2557788630140045</c:v>
                </c:pt>
                <c:pt idx="27">
                  <c:v>9.7128570541023542</c:v>
                </c:pt>
                <c:pt idx="28">
                  <c:v>10.152682836414453</c:v>
                </c:pt>
                <c:pt idx="29">
                  <c:v>11.01</c:v>
                </c:pt>
                <c:pt idx="30">
                  <c:v>11.5898</c:v>
                </c:pt>
                <c:pt idx="31">
                  <c:v>12.238399999999999</c:v>
                </c:pt>
                <c:pt idx="32">
                  <c:v>12.887</c:v>
                </c:pt>
                <c:pt idx="33">
                  <c:v>13.535599999999999</c:v>
                </c:pt>
                <c:pt idx="34">
                  <c:v>14.184199999999997</c:v>
                </c:pt>
                <c:pt idx="35">
                  <c:v>14.832799999999999</c:v>
                </c:pt>
                <c:pt idx="36">
                  <c:v>15.481399999999997</c:v>
                </c:pt>
                <c:pt idx="37">
                  <c:v>16.13</c:v>
                </c:pt>
                <c:pt idx="38">
                  <c:v>16.778599999999997</c:v>
                </c:pt>
                <c:pt idx="39">
                  <c:v>17.427199999999999</c:v>
                </c:pt>
                <c:pt idx="40">
                  <c:v>18.075799999999997</c:v>
                </c:pt>
                <c:pt idx="41">
                  <c:v>18.724399999999999</c:v>
                </c:pt>
                <c:pt idx="42">
                  <c:v>19.372999999999998</c:v>
                </c:pt>
                <c:pt idx="43">
                  <c:v>20.021599999999999</c:v>
                </c:pt>
                <c:pt idx="44">
                  <c:v>20.670199999999998</c:v>
                </c:pt>
                <c:pt idx="45">
                  <c:v>21.3188</c:v>
                </c:pt>
                <c:pt idx="46">
                  <c:v>21.967399999999998</c:v>
                </c:pt>
                <c:pt idx="47">
                  <c:v>22.616</c:v>
                </c:pt>
                <c:pt idx="48">
                  <c:v>22.9</c:v>
                </c:pt>
                <c:pt idx="49">
                  <c:v>24.568200000000004</c:v>
                </c:pt>
                <c:pt idx="50">
                  <c:v>26.235600000000005</c:v>
                </c:pt>
                <c:pt idx="51">
                  <c:v>27.903000000000006</c:v>
                </c:pt>
                <c:pt idx="52">
                  <c:v>29.570400000000006</c:v>
                </c:pt>
                <c:pt idx="53">
                  <c:v>31.237800000000007</c:v>
                </c:pt>
                <c:pt idx="54">
                  <c:v>32.905200000000008</c:v>
                </c:pt>
                <c:pt idx="55">
                  <c:v>34.572599999999994</c:v>
                </c:pt>
                <c:pt idx="56">
                  <c:v>36.239999999999995</c:v>
                </c:pt>
                <c:pt idx="57">
                  <c:v>37.907399999999996</c:v>
                </c:pt>
                <c:pt idx="58">
                  <c:v>39.574799999999996</c:v>
                </c:pt>
                <c:pt idx="59">
                  <c:v>41.242199999999997</c:v>
                </c:pt>
                <c:pt idx="60">
                  <c:v>42.909599999999998</c:v>
                </c:pt>
                <c:pt idx="61">
                  <c:v>44.576999999999998</c:v>
                </c:pt>
                <c:pt idx="62">
                  <c:v>46.244399999999999</c:v>
                </c:pt>
                <c:pt idx="63">
                  <c:v>47.911799999999999</c:v>
                </c:pt>
                <c:pt idx="64">
                  <c:v>49.5792</c:v>
                </c:pt>
                <c:pt idx="65">
                  <c:v>51.246600000000001</c:v>
                </c:pt>
                <c:pt idx="66">
                  <c:v>52.914000000000001</c:v>
                </c:pt>
                <c:pt idx="67">
                  <c:v>54.581400000000002</c:v>
                </c:pt>
                <c:pt idx="68">
                  <c:v>56.248800000000003</c:v>
                </c:pt>
                <c:pt idx="69">
                  <c:v>57.916200000000003</c:v>
                </c:pt>
                <c:pt idx="70">
                  <c:v>59.583600000000004</c:v>
                </c:pt>
                <c:pt idx="71">
                  <c:v>61.25</c:v>
                </c:pt>
                <c:pt idx="72">
                  <c:v>62.309999999999995</c:v>
                </c:pt>
                <c:pt idx="73">
                  <c:v>63.52</c:v>
                </c:pt>
                <c:pt idx="74">
                  <c:v>64.72999999999999</c:v>
                </c:pt>
                <c:pt idx="75">
                  <c:v>65.94</c:v>
                </c:pt>
                <c:pt idx="76">
                  <c:v>67.150000000000006</c:v>
                </c:pt>
                <c:pt idx="77">
                  <c:v>68.359999999999985</c:v>
                </c:pt>
                <c:pt idx="78">
                  <c:v>69.569999999999993</c:v>
                </c:pt>
                <c:pt idx="79">
                  <c:v>70.78</c:v>
                </c:pt>
                <c:pt idx="80">
                  <c:v>71.990000000000009</c:v>
                </c:pt>
                <c:pt idx="81">
                  <c:v>73.199999999999989</c:v>
                </c:pt>
                <c:pt idx="82">
                  <c:v>74.41</c:v>
                </c:pt>
                <c:pt idx="83">
                  <c:v>75.62</c:v>
                </c:pt>
                <c:pt idx="84">
                  <c:v>76.829999999999984</c:v>
                </c:pt>
                <c:pt idx="85">
                  <c:v>78.039999999999992</c:v>
                </c:pt>
                <c:pt idx="86">
                  <c:v>79.25</c:v>
                </c:pt>
                <c:pt idx="87">
                  <c:v>80.460000000000008</c:v>
                </c:pt>
                <c:pt idx="88">
                  <c:v>81.669999999999987</c:v>
                </c:pt>
                <c:pt idx="89">
                  <c:v>82.88</c:v>
                </c:pt>
                <c:pt idx="90">
                  <c:v>84.09</c:v>
                </c:pt>
                <c:pt idx="91">
                  <c:v>85.5</c:v>
                </c:pt>
                <c:pt idx="92">
                  <c:v>86.150300000000001</c:v>
                </c:pt>
                <c:pt idx="93">
                  <c:v>86.803600000000003</c:v>
                </c:pt>
                <c:pt idx="94">
                  <c:v>87.456900000000005</c:v>
                </c:pt>
                <c:pt idx="95">
                  <c:v>88.110199999999992</c:v>
                </c:pt>
                <c:pt idx="96">
                  <c:v>88.763499999999993</c:v>
                </c:pt>
                <c:pt idx="97">
                  <c:v>89.416799999999995</c:v>
                </c:pt>
                <c:pt idx="98">
                  <c:v>90.070099999999996</c:v>
                </c:pt>
                <c:pt idx="99">
                  <c:v>90.723399999999998</c:v>
                </c:pt>
                <c:pt idx="100">
                  <c:v>91.3767</c:v>
                </c:pt>
                <c:pt idx="101">
                  <c:v>92.03</c:v>
                </c:pt>
                <c:pt idx="102">
                  <c:v>92.683300000000003</c:v>
                </c:pt>
                <c:pt idx="103">
                  <c:v>93.336600000000004</c:v>
                </c:pt>
                <c:pt idx="104">
                  <c:v>93.989900000000006</c:v>
                </c:pt>
                <c:pt idx="105">
                  <c:v>94.643200000000007</c:v>
                </c:pt>
                <c:pt idx="106">
                  <c:v>95.3</c:v>
                </c:pt>
                <c:pt idx="107">
                  <c:v>95.311800000000005</c:v>
                </c:pt>
                <c:pt idx="108">
                  <c:v>95.318100000000001</c:v>
                </c:pt>
                <c:pt idx="109">
                  <c:v>95.324400000000011</c:v>
                </c:pt>
                <c:pt idx="110">
                  <c:v>95.330700000000007</c:v>
                </c:pt>
                <c:pt idx="111">
                  <c:v>95.337000000000003</c:v>
                </c:pt>
                <c:pt idx="112">
                  <c:v>95.343299999999999</c:v>
                </c:pt>
                <c:pt idx="113">
                  <c:v>95.349600000000009</c:v>
                </c:pt>
                <c:pt idx="114">
                  <c:v>95.35</c:v>
                </c:pt>
                <c:pt idx="115">
                  <c:v>94.941200000000009</c:v>
                </c:pt>
                <c:pt idx="116">
                  <c:v>94.537000000000006</c:v>
                </c:pt>
                <c:pt idx="117">
                  <c:v>94.132800000000003</c:v>
                </c:pt>
                <c:pt idx="118">
                  <c:v>93.7286</c:v>
                </c:pt>
                <c:pt idx="119">
                  <c:v>93.324400000000011</c:v>
                </c:pt>
                <c:pt idx="120">
                  <c:v>92.920200000000008</c:v>
                </c:pt>
                <c:pt idx="121">
                  <c:v>92.51600000000002</c:v>
                </c:pt>
                <c:pt idx="122">
                  <c:v>92.111800000000017</c:v>
                </c:pt>
                <c:pt idx="123">
                  <c:v>91.707600000000014</c:v>
                </c:pt>
                <c:pt idx="124">
                  <c:v>91.303400000000011</c:v>
                </c:pt>
                <c:pt idx="125">
                  <c:v>90.899200000000008</c:v>
                </c:pt>
                <c:pt idx="126">
                  <c:v>90.5</c:v>
                </c:pt>
                <c:pt idx="127">
                  <c:v>90.532600000000002</c:v>
                </c:pt>
                <c:pt idx="128">
                  <c:v>90.561199999999999</c:v>
                </c:pt>
                <c:pt idx="129">
                  <c:v>90.589799999999997</c:v>
                </c:pt>
                <c:pt idx="130">
                  <c:v>90.618400000000008</c:v>
                </c:pt>
                <c:pt idx="131">
                  <c:v>90.647000000000006</c:v>
                </c:pt>
                <c:pt idx="132">
                  <c:v>90.675600000000003</c:v>
                </c:pt>
                <c:pt idx="133">
                  <c:v>90.7</c:v>
                </c:pt>
                <c:pt idx="134">
                  <c:v>90.767099999999999</c:v>
                </c:pt>
                <c:pt idx="135">
                  <c:v>90.845799999999997</c:v>
                </c:pt>
                <c:pt idx="136">
                  <c:v>90.924499999999995</c:v>
                </c:pt>
                <c:pt idx="137">
                  <c:v>91.003199999999993</c:v>
                </c:pt>
                <c:pt idx="138">
                  <c:v>91.08189999999999</c:v>
                </c:pt>
                <c:pt idx="139">
                  <c:v>91.160600000000002</c:v>
                </c:pt>
                <c:pt idx="140">
                  <c:v>91.2393</c:v>
                </c:pt>
                <c:pt idx="141">
                  <c:v>91.33</c:v>
                </c:pt>
                <c:pt idx="142">
                  <c:v>90.051599999999993</c:v>
                </c:pt>
                <c:pt idx="143">
                  <c:v>89.239199999999997</c:v>
                </c:pt>
                <c:pt idx="144">
                  <c:v>88.426799999999986</c:v>
                </c:pt>
                <c:pt idx="145">
                  <c:v>87.614399999999989</c:v>
                </c:pt>
                <c:pt idx="146">
                  <c:v>86.801999999999992</c:v>
                </c:pt>
                <c:pt idx="147">
                  <c:v>85.9</c:v>
                </c:pt>
                <c:pt idx="148">
                  <c:v>82.56</c:v>
                </c:pt>
                <c:pt idx="149">
                  <c:v>80.04000000000002</c:v>
                </c:pt>
                <c:pt idx="150">
                  <c:v>77.519999999999982</c:v>
                </c:pt>
                <c:pt idx="151">
                  <c:v>75</c:v>
                </c:pt>
                <c:pt idx="152">
                  <c:v>73.3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F0F-4F4A-B185-5766355AFE82}"/>
            </c:ext>
          </c:extLst>
        </c:ser>
        <c:ser>
          <c:idx val="6"/>
          <c:order val="6"/>
          <c:tx>
            <c:v>C1</c:v>
          </c:tx>
          <c:spPr>
            <a:ln w="22225" cap="rnd">
              <a:solidFill>
                <a:schemeClr val="accent6">
                  <a:tint val="72000"/>
                </a:schemeClr>
              </a:solidFill>
            </a:ln>
            <a:effectLst>
              <a:glow rad="139700">
                <a:schemeClr val="accent6">
                  <a:tint val="72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strRef>
              <c:f>'CC.time-series'!$A$1:$A$153</c:f>
              <c:strCache>
                <c:ptCount val="153"/>
                <c:pt idx="0">
                  <c:v>DAS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</c:strCache>
            </c:strRef>
          </c:xVal>
          <c:yVal>
            <c:numRef>
              <c:f>'CC.time-series'!$H$1:$H$153</c:f>
              <c:numCache>
                <c:formatCode>0.0</c:formatCode>
                <c:ptCount val="153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9.6799999999999775E-2</c:v>
                </c:pt>
                <c:pt idx="9">
                  <c:v>0.28929999999999967</c:v>
                </c:pt>
                <c:pt idx="10">
                  <c:v>0.57799999999999963</c:v>
                </c:pt>
                <c:pt idx="11">
                  <c:v>0.96289999999999965</c:v>
                </c:pt>
                <c:pt idx="12">
                  <c:v>1.4440000000000002</c:v>
                </c:pt>
                <c:pt idx="13">
                  <c:v>2.02</c:v>
                </c:pt>
                <c:pt idx="14">
                  <c:v>2.0249999999999999</c:v>
                </c:pt>
                <c:pt idx="15">
                  <c:v>2.0299999999999998</c:v>
                </c:pt>
                <c:pt idx="16">
                  <c:v>2.8916666666666662</c:v>
                </c:pt>
                <c:pt idx="17">
                  <c:v>3.1788888888888884</c:v>
                </c:pt>
                <c:pt idx="18">
                  <c:v>4.6149999999999993</c:v>
                </c:pt>
                <c:pt idx="19">
                  <c:v>5.6644983744112842</c:v>
                </c:pt>
                <c:pt idx="20">
                  <c:v>6.0918456913315424</c:v>
                </c:pt>
                <c:pt idx="21">
                  <c:v>6.4972678901707432</c:v>
                </c:pt>
                <c:pt idx="22">
                  <c:v>6.8829053477659343</c:v>
                </c:pt>
                <c:pt idx="23">
                  <c:v>7.2505995513441306</c:v>
                </c:pt>
                <c:pt idx="24">
                  <c:v>7.6019462827039987</c:v>
                </c:pt>
                <c:pt idx="25">
                  <c:v>7.9383374750701634</c:v>
                </c:pt>
                <c:pt idx="26">
                  <c:v>8.2609945197582562</c:v>
                </c:pt>
                <c:pt idx="27">
                  <c:v>8.5709950365217935</c:v>
                </c:pt>
                <c:pt idx="28">
                  <c:v>8.8692945888982173</c:v>
                </c:pt>
                <c:pt idx="29">
                  <c:v>9.7899999999999991</c:v>
                </c:pt>
                <c:pt idx="30">
                  <c:v>10.375499999999999</c:v>
                </c:pt>
                <c:pt idx="31">
                  <c:v>10.984999999999999</c:v>
                </c:pt>
                <c:pt idx="32">
                  <c:v>11.5945</c:v>
                </c:pt>
                <c:pt idx="33">
                  <c:v>12.204000000000001</c:v>
                </c:pt>
                <c:pt idx="34">
                  <c:v>12.813500000000001</c:v>
                </c:pt>
                <c:pt idx="35">
                  <c:v>13.423000000000002</c:v>
                </c:pt>
                <c:pt idx="36">
                  <c:v>14.032500000000002</c:v>
                </c:pt>
                <c:pt idx="37">
                  <c:v>14.641999999999999</c:v>
                </c:pt>
                <c:pt idx="38">
                  <c:v>15.2515</c:v>
                </c:pt>
                <c:pt idx="39">
                  <c:v>15.861000000000001</c:v>
                </c:pt>
                <c:pt idx="40">
                  <c:v>16.470500000000001</c:v>
                </c:pt>
                <c:pt idx="41">
                  <c:v>17.080000000000002</c:v>
                </c:pt>
                <c:pt idx="42">
                  <c:v>17.689500000000002</c:v>
                </c:pt>
                <c:pt idx="43">
                  <c:v>18.298999999999999</c:v>
                </c:pt>
                <c:pt idx="44">
                  <c:v>18.9085</c:v>
                </c:pt>
                <c:pt idx="45">
                  <c:v>19.518000000000001</c:v>
                </c:pt>
                <c:pt idx="46">
                  <c:v>20.127500000000001</c:v>
                </c:pt>
                <c:pt idx="47">
                  <c:v>20.737000000000002</c:v>
                </c:pt>
                <c:pt idx="48">
                  <c:v>28.3</c:v>
                </c:pt>
                <c:pt idx="49">
                  <c:v>28.924399999999999</c:v>
                </c:pt>
                <c:pt idx="50">
                  <c:v>29.549599999999998</c:v>
                </c:pt>
                <c:pt idx="51">
                  <c:v>30.174799999999998</c:v>
                </c:pt>
                <c:pt idx="52">
                  <c:v>30.799999999999997</c:v>
                </c:pt>
                <c:pt idx="53">
                  <c:v>31.425199999999997</c:v>
                </c:pt>
                <c:pt idx="54">
                  <c:v>32.050399999999996</c:v>
                </c:pt>
                <c:pt idx="55">
                  <c:v>32.675599999999996</c:v>
                </c:pt>
                <c:pt idx="56">
                  <c:v>33.300799999999995</c:v>
                </c:pt>
                <c:pt idx="57">
                  <c:v>33.926000000000002</c:v>
                </c:pt>
                <c:pt idx="58">
                  <c:v>34.551200000000001</c:v>
                </c:pt>
                <c:pt idx="59">
                  <c:v>35.176400000000001</c:v>
                </c:pt>
                <c:pt idx="60">
                  <c:v>35.801600000000001</c:v>
                </c:pt>
                <c:pt idx="61">
                  <c:v>36.4268</c:v>
                </c:pt>
                <c:pt idx="62">
                  <c:v>37.052</c:v>
                </c:pt>
                <c:pt idx="63">
                  <c:v>37.677199999999999</c:v>
                </c:pt>
                <c:pt idx="64">
                  <c:v>38.302399999999999</c:v>
                </c:pt>
                <c:pt idx="65">
                  <c:v>38.927599999999998</c:v>
                </c:pt>
                <c:pt idx="66">
                  <c:v>39.552799999999998</c:v>
                </c:pt>
                <c:pt idx="67">
                  <c:v>40.177999999999997</c:v>
                </c:pt>
                <c:pt idx="68">
                  <c:v>40.803199999999997</c:v>
                </c:pt>
                <c:pt idx="69">
                  <c:v>41.428399999999996</c:v>
                </c:pt>
                <c:pt idx="70">
                  <c:v>42.053599999999996</c:v>
                </c:pt>
                <c:pt idx="71">
                  <c:v>42.68</c:v>
                </c:pt>
                <c:pt idx="72">
                  <c:v>44.399999999999991</c:v>
                </c:pt>
                <c:pt idx="73">
                  <c:v>45.8</c:v>
                </c:pt>
                <c:pt idx="74">
                  <c:v>47.199999999999989</c:v>
                </c:pt>
                <c:pt idx="75">
                  <c:v>48.599999999999994</c:v>
                </c:pt>
                <c:pt idx="76">
                  <c:v>50</c:v>
                </c:pt>
                <c:pt idx="77">
                  <c:v>51.399999999999991</c:v>
                </c:pt>
                <c:pt idx="78">
                  <c:v>52.8</c:v>
                </c:pt>
                <c:pt idx="79">
                  <c:v>54.199999999999989</c:v>
                </c:pt>
                <c:pt idx="80">
                  <c:v>55.599999999999994</c:v>
                </c:pt>
                <c:pt idx="81">
                  <c:v>57</c:v>
                </c:pt>
                <c:pt idx="82">
                  <c:v>58.399999999999991</c:v>
                </c:pt>
                <c:pt idx="83">
                  <c:v>59.8</c:v>
                </c:pt>
                <c:pt idx="84">
                  <c:v>61.199999999999989</c:v>
                </c:pt>
                <c:pt idx="85">
                  <c:v>62.599999999999994</c:v>
                </c:pt>
                <c:pt idx="86">
                  <c:v>63.999999999999986</c:v>
                </c:pt>
                <c:pt idx="87">
                  <c:v>65.399999999999991</c:v>
                </c:pt>
                <c:pt idx="88">
                  <c:v>66.8</c:v>
                </c:pt>
                <c:pt idx="89">
                  <c:v>68.199999999999989</c:v>
                </c:pt>
                <c:pt idx="90">
                  <c:v>69.599999999999994</c:v>
                </c:pt>
                <c:pt idx="91">
                  <c:v>70.7</c:v>
                </c:pt>
                <c:pt idx="92">
                  <c:v>71.5</c:v>
                </c:pt>
                <c:pt idx="93">
                  <c:v>72.899999999999977</c:v>
                </c:pt>
                <c:pt idx="94">
                  <c:v>74.299999999999983</c:v>
                </c:pt>
                <c:pt idx="95">
                  <c:v>75.699999999999989</c:v>
                </c:pt>
                <c:pt idx="96">
                  <c:v>77.099999999999994</c:v>
                </c:pt>
                <c:pt idx="97">
                  <c:v>78.499999999999972</c:v>
                </c:pt>
                <c:pt idx="98">
                  <c:v>79.899999999999977</c:v>
                </c:pt>
                <c:pt idx="99">
                  <c:v>81.299999999999983</c:v>
                </c:pt>
                <c:pt idx="100">
                  <c:v>82.699999999999989</c:v>
                </c:pt>
                <c:pt idx="101">
                  <c:v>84.1</c:v>
                </c:pt>
                <c:pt idx="102">
                  <c:v>85.499999999999972</c:v>
                </c:pt>
                <c:pt idx="103">
                  <c:v>86.899999999999977</c:v>
                </c:pt>
                <c:pt idx="104">
                  <c:v>88.299999999999983</c:v>
                </c:pt>
                <c:pt idx="105">
                  <c:v>89.699999999999989</c:v>
                </c:pt>
                <c:pt idx="106">
                  <c:v>91.8</c:v>
                </c:pt>
                <c:pt idx="107">
                  <c:v>91.674999999999997</c:v>
                </c:pt>
                <c:pt idx="108">
                  <c:v>91.712500000000006</c:v>
                </c:pt>
                <c:pt idx="109">
                  <c:v>91.75</c:v>
                </c:pt>
                <c:pt idx="110">
                  <c:v>91.787500000000009</c:v>
                </c:pt>
                <c:pt idx="111">
                  <c:v>91.825000000000003</c:v>
                </c:pt>
                <c:pt idx="112">
                  <c:v>91.862499999999997</c:v>
                </c:pt>
                <c:pt idx="113">
                  <c:v>91.9</c:v>
                </c:pt>
                <c:pt idx="114">
                  <c:v>91.5</c:v>
                </c:pt>
                <c:pt idx="115">
                  <c:v>91.475000000000009</c:v>
                </c:pt>
                <c:pt idx="116">
                  <c:v>91.45</c:v>
                </c:pt>
                <c:pt idx="117">
                  <c:v>91.424999999999997</c:v>
                </c:pt>
                <c:pt idx="118">
                  <c:v>91.4</c:v>
                </c:pt>
                <c:pt idx="119">
                  <c:v>91.375</c:v>
                </c:pt>
                <c:pt idx="120">
                  <c:v>91.350000000000009</c:v>
                </c:pt>
                <c:pt idx="121">
                  <c:v>91.325000000000003</c:v>
                </c:pt>
                <c:pt idx="122">
                  <c:v>91.3</c:v>
                </c:pt>
                <c:pt idx="123">
                  <c:v>91.275000000000006</c:v>
                </c:pt>
                <c:pt idx="124">
                  <c:v>91.25</c:v>
                </c:pt>
                <c:pt idx="125">
                  <c:v>91.225000000000009</c:v>
                </c:pt>
                <c:pt idx="126">
                  <c:v>91.2</c:v>
                </c:pt>
                <c:pt idx="127">
                  <c:v>90.845400000000012</c:v>
                </c:pt>
                <c:pt idx="128">
                  <c:v>90.48830000000001</c:v>
                </c:pt>
                <c:pt idx="129">
                  <c:v>90.131200000000007</c:v>
                </c:pt>
                <c:pt idx="130">
                  <c:v>89.774100000000004</c:v>
                </c:pt>
                <c:pt idx="131">
                  <c:v>89.417000000000002</c:v>
                </c:pt>
                <c:pt idx="132">
                  <c:v>89.059899999999999</c:v>
                </c:pt>
                <c:pt idx="133">
                  <c:v>88.7</c:v>
                </c:pt>
                <c:pt idx="134">
                  <c:v>88.475000000000009</c:v>
                </c:pt>
                <c:pt idx="135">
                  <c:v>88.25</c:v>
                </c:pt>
                <c:pt idx="136">
                  <c:v>88.025000000000006</c:v>
                </c:pt>
                <c:pt idx="137">
                  <c:v>87.800000000000011</c:v>
                </c:pt>
                <c:pt idx="138">
                  <c:v>87.575000000000003</c:v>
                </c:pt>
                <c:pt idx="139">
                  <c:v>87.350000000000009</c:v>
                </c:pt>
                <c:pt idx="140">
                  <c:v>87.125</c:v>
                </c:pt>
                <c:pt idx="141">
                  <c:v>86.9</c:v>
                </c:pt>
                <c:pt idx="142">
                  <c:v>85.031299999999987</c:v>
                </c:pt>
                <c:pt idx="143">
                  <c:v>83.740600000000001</c:v>
                </c:pt>
                <c:pt idx="144">
                  <c:v>82.449899999999985</c:v>
                </c:pt>
                <c:pt idx="145">
                  <c:v>81.159199999999998</c:v>
                </c:pt>
                <c:pt idx="146">
                  <c:v>79.868499999999983</c:v>
                </c:pt>
                <c:pt idx="147">
                  <c:v>78.5</c:v>
                </c:pt>
                <c:pt idx="148">
                  <c:v>78.12</c:v>
                </c:pt>
                <c:pt idx="149">
                  <c:v>78.08</c:v>
                </c:pt>
                <c:pt idx="150">
                  <c:v>78.040000000000006</c:v>
                </c:pt>
                <c:pt idx="151">
                  <c:v>78</c:v>
                </c:pt>
                <c:pt idx="152">
                  <c:v>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DF0F-4F4A-B185-5766355AFE82}"/>
            </c:ext>
          </c:extLst>
        </c:ser>
        <c:ser>
          <c:idx val="7"/>
          <c:order val="7"/>
          <c:tx>
            <c:v>C2</c:v>
          </c:tx>
          <c:spPr>
            <a:ln w="22225" cap="rnd">
              <a:solidFill>
                <a:schemeClr val="accent6">
                  <a:tint val="58000"/>
                </a:schemeClr>
              </a:solidFill>
            </a:ln>
            <a:effectLst>
              <a:glow rad="139700">
                <a:schemeClr val="accent6">
                  <a:tint val="58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strRef>
              <c:f>'CC.time-series'!$A$1:$A$153</c:f>
              <c:strCache>
                <c:ptCount val="153"/>
                <c:pt idx="0">
                  <c:v>DAS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</c:strCache>
            </c:strRef>
          </c:xVal>
          <c:yVal>
            <c:numRef>
              <c:f>'CC.time-series'!$I$1:$I$153</c:f>
              <c:numCache>
                <c:formatCode>0.0</c:formatCode>
                <c:ptCount val="153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0.16870000000000029</c:v>
                </c:pt>
                <c:pt idx="9">
                  <c:v>0.50910000000000011</c:v>
                </c:pt>
                <c:pt idx="10">
                  <c:v>1.0199000000000007</c:v>
                </c:pt>
                <c:pt idx="11">
                  <c:v>1.7011000000000003</c:v>
                </c:pt>
                <c:pt idx="12">
                  <c:v>2.5527000000000015</c:v>
                </c:pt>
                <c:pt idx="13">
                  <c:v>3.58</c:v>
                </c:pt>
                <c:pt idx="14">
                  <c:v>3.8850000000000002</c:v>
                </c:pt>
                <c:pt idx="15">
                  <c:v>4.1900000000000004</c:v>
                </c:pt>
                <c:pt idx="16">
                  <c:v>4.4905555555555559</c:v>
                </c:pt>
                <c:pt idx="17">
                  <c:v>4.5907407407407419</c:v>
                </c:pt>
                <c:pt idx="18">
                  <c:v>5.0916666666666677</c:v>
                </c:pt>
                <c:pt idx="19">
                  <c:v>5.27028330621562</c:v>
                </c:pt>
                <c:pt idx="20">
                  <c:v>5.5030264736177772</c:v>
                </c:pt>
                <c:pt idx="21">
                  <c:v>5.7238287179678649</c:v>
                </c:pt>
                <c:pt idx="22">
                  <c:v>5.9338557376680212</c:v>
                </c:pt>
                <c:pt idx="23">
                  <c:v>6.134110448971545</c:v>
                </c:pt>
                <c:pt idx="24">
                  <c:v>6.3254619513102126</c:v>
                </c:pt>
                <c:pt idx="25">
                  <c:v>6.5086683234988039</c:v>
                </c:pt>
                <c:pt idx="26">
                  <c:v>6.6843947633101441</c:v>
                </c:pt>
                <c:pt idx="27">
                  <c:v>6.8532281672210749</c:v>
                </c:pt>
                <c:pt idx="28">
                  <c:v>7.0156889570888366</c:v>
                </c:pt>
                <c:pt idx="29">
                  <c:v>7.2</c:v>
                </c:pt>
                <c:pt idx="30">
                  <c:v>7.5981999999999985</c:v>
                </c:pt>
                <c:pt idx="31">
                  <c:v>8.6320000000000014</c:v>
                </c:pt>
                <c:pt idx="32">
                  <c:v>9.6658000000000008</c:v>
                </c:pt>
                <c:pt idx="33">
                  <c:v>10.6996</c:v>
                </c:pt>
                <c:pt idx="34">
                  <c:v>11.7334</c:v>
                </c:pt>
                <c:pt idx="35">
                  <c:v>12.767199999999999</c:v>
                </c:pt>
                <c:pt idx="36">
                  <c:v>13.800999999999998</c:v>
                </c:pt>
                <c:pt idx="37">
                  <c:v>14.834799999999998</c:v>
                </c:pt>
                <c:pt idx="38">
                  <c:v>15.868599999999997</c:v>
                </c:pt>
                <c:pt idx="39">
                  <c:v>16.902400000000004</c:v>
                </c:pt>
                <c:pt idx="40">
                  <c:v>17.936200000000003</c:v>
                </c:pt>
                <c:pt idx="41">
                  <c:v>18.970000000000002</c:v>
                </c:pt>
                <c:pt idx="42">
                  <c:v>20.003800000000002</c:v>
                </c:pt>
                <c:pt idx="43">
                  <c:v>21.037600000000001</c:v>
                </c:pt>
                <c:pt idx="44">
                  <c:v>22.071400000000001</c:v>
                </c:pt>
                <c:pt idx="45">
                  <c:v>23.1052</c:v>
                </c:pt>
                <c:pt idx="46">
                  <c:v>24.138999999999999</c:v>
                </c:pt>
                <c:pt idx="47">
                  <c:v>25.172799999999999</c:v>
                </c:pt>
                <c:pt idx="48">
                  <c:v>27.3</c:v>
                </c:pt>
                <c:pt idx="49">
                  <c:v>27.741600000000002</c:v>
                </c:pt>
                <c:pt idx="50">
                  <c:v>28.263300000000001</c:v>
                </c:pt>
                <c:pt idx="51">
                  <c:v>28.785</c:v>
                </c:pt>
                <c:pt idx="52">
                  <c:v>29.306700000000003</c:v>
                </c:pt>
                <c:pt idx="53">
                  <c:v>29.828400000000002</c:v>
                </c:pt>
                <c:pt idx="54">
                  <c:v>30.350100000000001</c:v>
                </c:pt>
                <c:pt idx="55">
                  <c:v>30.871800000000004</c:v>
                </c:pt>
                <c:pt idx="56">
                  <c:v>31.393500000000003</c:v>
                </c:pt>
                <c:pt idx="57">
                  <c:v>31.915200000000002</c:v>
                </c:pt>
                <c:pt idx="58">
                  <c:v>32.436900000000001</c:v>
                </c:pt>
                <c:pt idx="59">
                  <c:v>32.958600000000004</c:v>
                </c:pt>
                <c:pt idx="60">
                  <c:v>33.480300000000007</c:v>
                </c:pt>
                <c:pt idx="61">
                  <c:v>34.002000000000002</c:v>
                </c:pt>
                <c:pt idx="62">
                  <c:v>34.523700000000005</c:v>
                </c:pt>
                <c:pt idx="63">
                  <c:v>35.045400000000008</c:v>
                </c:pt>
                <c:pt idx="64">
                  <c:v>35.567100000000003</c:v>
                </c:pt>
                <c:pt idx="65">
                  <c:v>36.088800000000006</c:v>
                </c:pt>
                <c:pt idx="66">
                  <c:v>36.610500000000009</c:v>
                </c:pt>
                <c:pt idx="67">
                  <c:v>37.132200000000005</c:v>
                </c:pt>
                <c:pt idx="68">
                  <c:v>37.653900000000007</c:v>
                </c:pt>
                <c:pt idx="69">
                  <c:v>38.175600000000003</c:v>
                </c:pt>
                <c:pt idx="70">
                  <c:v>38.697300000000006</c:v>
                </c:pt>
                <c:pt idx="71">
                  <c:v>39.299999999999997</c:v>
                </c:pt>
                <c:pt idx="72">
                  <c:v>39.799999999999997</c:v>
                </c:pt>
                <c:pt idx="73">
                  <c:v>40.400000000000006</c:v>
                </c:pt>
                <c:pt idx="74">
                  <c:v>42.000000000000014</c:v>
                </c:pt>
                <c:pt idx="75">
                  <c:v>43.600000000000009</c:v>
                </c:pt>
                <c:pt idx="76">
                  <c:v>45.2</c:v>
                </c:pt>
                <c:pt idx="77">
                  <c:v>46.800000000000011</c:v>
                </c:pt>
                <c:pt idx="78">
                  <c:v>48.400000000000006</c:v>
                </c:pt>
                <c:pt idx="79">
                  <c:v>50.000000000000014</c:v>
                </c:pt>
                <c:pt idx="80">
                  <c:v>51.600000000000009</c:v>
                </c:pt>
                <c:pt idx="81">
                  <c:v>53.2</c:v>
                </c:pt>
                <c:pt idx="82">
                  <c:v>54.8</c:v>
                </c:pt>
                <c:pt idx="83">
                  <c:v>56.40000000000002</c:v>
                </c:pt>
                <c:pt idx="84">
                  <c:v>58.000000000000014</c:v>
                </c:pt>
                <c:pt idx="85">
                  <c:v>59.600000000000009</c:v>
                </c:pt>
                <c:pt idx="86">
                  <c:v>61.2</c:v>
                </c:pt>
                <c:pt idx="87">
                  <c:v>62.8</c:v>
                </c:pt>
                <c:pt idx="88">
                  <c:v>64.40000000000002</c:v>
                </c:pt>
                <c:pt idx="89">
                  <c:v>66.000000000000014</c:v>
                </c:pt>
                <c:pt idx="90">
                  <c:v>67.600000000000009</c:v>
                </c:pt>
                <c:pt idx="91">
                  <c:v>71.900000000000006</c:v>
                </c:pt>
                <c:pt idx="92">
                  <c:v>72.89</c:v>
                </c:pt>
                <c:pt idx="93">
                  <c:v>74.180000000000007</c:v>
                </c:pt>
                <c:pt idx="94">
                  <c:v>75.47</c:v>
                </c:pt>
                <c:pt idx="95">
                  <c:v>76.760000000000005</c:v>
                </c:pt>
                <c:pt idx="96">
                  <c:v>78.05</c:v>
                </c:pt>
                <c:pt idx="97">
                  <c:v>79.34</c:v>
                </c:pt>
                <c:pt idx="98">
                  <c:v>80.63000000000001</c:v>
                </c:pt>
                <c:pt idx="99">
                  <c:v>81.92</c:v>
                </c:pt>
                <c:pt idx="100">
                  <c:v>83.210000000000008</c:v>
                </c:pt>
                <c:pt idx="101">
                  <c:v>84.5</c:v>
                </c:pt>
                <c:pt idx="102">
                  <c:v>85.789999999999992</c:v>
                </c:pt>
                <c:pt idx="103">
                  <c:v>87.080000000000013</c:v>
                </c:pt>
                <c:pt idx="104">
                  <c:v>88.37</c:v>
                </c:pt>
                <c:pt idx="105">
                  <c:v>89.66</c:v>
                </c:pt>
                <c:pt idx="106">
                  <c:v>91.3</c:v>
                </c:pt>
                <c:pt idx="107">
                  <c:v>91.4</c:v>
                </c:pt>
                <c:pt idx="108">
                  <c:v>91.5</c:v>
                </c:pt>
                <c:pt idx="109">
                  <c:v>91.6</c:v>
                </c:pt>
                <c:pt idx="110">
                  <c:v>91.7</c:v>
                </c:pt>
                <c:pt idx="111">
                  <c:v>91.8</c:v>
                </c:pt>
                <c:pt idx="112">
                  <c:v>91.9</c:v>
                </c:pt>
                <c:pt idx="113">
                  <c:v>92</c:v>
                </c:pt>
                <c:pt idx="114">
                  <c:v>92.1</c:v>
                </c:pt>
                <c:pt idx="115">
                  <c:v>92.05</c:v>
                </c:pt>
                <c:pt idx="116">
                  <c:v>92</c:v>
                </c:pt>
                <c:pt idx="117">
                  <c:v>91.95</c:v>
                </c:pt>
                <c:pt idx="118">
                  <c:v>91.9</c:v>
                </c:pt>
                <c:pt idx="119">
                  <c:v>91.85</c:v>
                </c:pt>
                <c:pt idx="120">
                  <c:v>91.8</c:v>
                </c:pt>
                <c:pt idx="121">
                  <c:v>91.75</c:v>
                </c:pt>
                <c:pt idx="122">
                  <c:v>91.7</c:v>
                </c:pt>
                <c:pt idx="123">
                  <c:v>91.65</c:v>
                </c:pt>
                <c:pt idx="124">
                  <c:v>91.6</c:v>
                </c:pt>
                <c:pt idx="125">
                  <c:v>91.55</c:v>
                </c:pt>
                <c:pt idx="126">
                  <c:v>91.5</c:v>
                </c:pt>
                <c:pt idx="127">
                  <c:v>90.996399999999994</c:v>
                </c:pt>
                <c:pt idx="128">
                  <c:v>90.567800000000005</c:v>
                </c:pt>
                <c:pt idx="129">
                  <c:v>90.139200000000002</c:v>
                </c:pt>
                <c:pt idx="130">
                  <c:v>89.710599999999999</c:v>
                </c:pt>
                <c:pt idx="131">
                  <c:v>89.282000000000011</c:v>
                </c:pt>
                <c:pt idx="132">
                  <c:v>88.853399999999993</c:v>
                </c:pt>
                <c:pt idx="133">
                  <c:v>88.5</c:v>
                </c:pt>
                <c:pt idx="134">
                  <c:v>88.574999999999989</c:v>
                </c:pt>
                <c:pt idx="135">
                  <c:v>88.649999999999991</c:v>
                </c:pt>
                <c:pt idx="136">
                  <c:v>88.724999999999994</c:v>
                </c:pt>
                <c:pt idx="137">
                  <c:v>88.8</c:v>
                </c:pt>
                <c:pt idx="138">
                  <c:v>88.875</c:v>
                </c:pt>
                <c:pt idx="139">
                  <c:v>88.949999999999989</c:v>
                </c:pt>
                <c:pt idx="140">
                  <c:v>89.024999999999991</c:v>
                </c:pt>
                <c:pt idx="141">
                  <c:v>89.1</c:v>
                </c:pt>
                <c:pt idx="142">
                  <c:v>87.512200000000007</c:v>
                </c:pt>
                <c:pt idx="143">
                  <c:v>86.506400000000014</c:v>
                </c:pt>
                <c:pt idx="144">
                  <c:v>85.50060000000002</c:v>
                </c:pt>
                <c:pt idx="145">
                  <c:v>84.494799999999998</c:v>
                </c:pt>
                <c:pt idx="146">
                  <c:v>83.489000000000004</c:v>
                </c:pt>
                <c:pt idx="147">
                  <c:v>82.4</c:v>
                </c:pt>
                <c:pt idx="148">
                  <c:v>81.48</c:v>
                </c:pt>
                <c:pt idx="149">
                  <c:v>81.319999999999993</c:v>
                </c:pt>
                <c:pt idx="150">
                  <c:v>81.16</c:v>
                </c:pt>
                <c:pt idx="151">
                  <c:v>81</c:v>
                </c:pt>
                <c:pt idx="152">
                  <c:v>80.900000000000006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DF0F-4F4A-B185-5766355AFE82}"/>
            </c:ext>
          </c:extLst>
        </c:ser>
        <c:ser>
          <c:idx val="8"/>
          <c:order val="8"/>
          <c:tx>
            <c:v>C3</c:v>
          </c:tx>
          <c:spPr>
            <a:ln w="22225" cap="rnd">
              <a:solidFill>
                <a:schemeClr val="accent6">
                  <a:tint val="44000"/>
                </a:schemeClr>
              </a:solidFill>
            </a:ln>
            <a:effectLst>
              <a:glow rad="139700">
                <a:schemeClr val="accent6">
                  <a:tint val="44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strRef>
              <c:f>'CC.time-series'!$A$1:$A$153</c:f>
              <c:strCache>
                <c:ptCount val="153"/>
                <c:pt idx="0">
                  <c:v>DAS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</c:strCache>
            </c:strRef>
          </c:xVal>
          <c:yVal>
            <c:numRef>
              <c:f>'CC.time-series'!$J$1:$J$153</c:f>
              <c:numCache>
                <c:formatCode>0.0</c:formatCode>
                <c:ptCount val="153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0.25520000000000076</c:v>
                </c:pt>
                <c:pt idx="9">
                  <c:v>0.54970000000000052</c:v>
                </c:pt>
                <c:pt idx="10">
                  <c:v>0.98320000000000007</c:v>
                </c:pt>
                <c:pt idx="11">
                  <c:v>1.5557000000000007</c:v>
                </c:pt>
                <c:pt idx="12">
                  <c:v>2.2672000000000017</c:v>
                </c:pt>
                <c:pt idx="13">
                  <c:v>2.92</c:v>
                </c:pt>
                <c:pt idx="14">
                  <c:v>2.9249999999999998</c:v>
                </c:pt>
                <c:pt idx="15">
                  <c:v>2.93</c:v>
                </c:pt>
                <c:pt idx="16">
                  <c:v>4.0249999999999995</c:v>
                </c:pt>
                <c:pt idx="17">
                  <c:v>4.3899999999999997</c:v>
                </c:pt>
                <c:pt idx="18">
                  <c:v>6.2149999999999999</c:v>
                </c:pt>
                <c:pt idx="19">
                  <c:v>6.7723581264389416</c:v>
                </c:pt>
                <c:pt idx="20">
                  <c:v>7.4498204089554925</c:v>
                </c:pt>
                <c:pt idx="21">
                  <c:v>8.0925253876315075</c:v>
                </c:pt>
                <c:pt idx="22">
                  <c:v>8.7038661446744889</c:v>
                </c:pt>
                <c:pt idx="23">
                  <c:v>9.2867619405796979</c:v>
                </c:pt>
                <c:pt idx="24">
                  <c:v>9.8437425255922442</c:v>
                </c:pt>
                <c:pt idx="25">
                  <c:v>10.377014494259758</c:v>
                </c:pt>
                <c:pt idx="26">
                  <c:v>10.888514085598555</c:v>
                </c:pt>
                <c:pt idx="27">
                  <c:v>11.379949621409171</c:v>
                </c:pt>
                <c:pt idx="28">
                  <c:v>11.852835931034246</c:v>
                </c:pt>
                <c:pt idx="29">
                  <c:v>12.79</c:v>
                </c:pt>
                <c:pt idx="30">
                  <c:v>13.1004</c:v>
                </c:pt>
                <c:pt idx="31">
                  <c:v>13.623200000000001</c:v>
                </c:pt>
                <c:pt idx="32">
                  <c:v>14.146000000000001</c:v>
                </c:pt>
                <c:pt idx="33">
                  <c:v>14.668800000000001</c:v>
                </c:pt>
                <c:pt idx="34">
                  <c:v>15.191600000000001</c:v>
                </c:pt>
                <c:pt idx="35">
                  <c:v>15.714400000000001</c:v>
                </c:pt>
                <c:pt idx="36">
                  <c:v>16.237200000000001</c:v>
                </c:pt>
                <c:pt idx="37">
                  <c:v>16.760000000000002</c:v>
                </c:pt>
                <c:pt idx="38">
                  <c:v>17.282800000000002</c:v>
                </c:pt>
                <c:pt idx="39">
                  <c:v>17.805600000000002</c:v>
                </c:pt>
                <c:pt idx="40">
                  <c:v>18.328400000000002</c:v>
                </c:pt>
                <c:pt idx="41">
                  <c:v>18.851200000000002</c:v>
                </c:pt>
                <c:pt idx="42">
                  <c:v>19.374000000000002</c:v>
                </c:pt>
                <c:pt idx="43">
                  <c:v>19.896800000000002</c:v>
                </c:pt>
                <c:pt idx="44">
                  <c:v>20.419600000000003</c:v>
                </c:pt>
                <c:pt idx="45">
                  <c:v>20.942400000000003</c:v>
                </c:pt>
                <c:pt idx="46">
                  <c:v>21.465200000000003</c:v>
                </c:pt>
                <c:pt idx="47">
                  <c:v>21.988000000000003</c:v>
                </c:pt>
                <c:pt idx="48">
                  <c:v>22.5</c:v>
                </c:pt>
                <c:pt idx="49">
                  <c:v>23.255400000000002</c:v>
                </c:pt>
                <c:pt idx="50">
                  <c:v>24.010199999999998</c:v>
                </c:pt>
                <c:pt idx="51">
                  <c:v>24.765000000000001</c:v>
                </c:pt>
                <c:pt idx="52">
                  <c:v>25.519799999999996</c:v>
                </c:pt>
                <c:pt idx="53">
                  <c:v>26.2746</c:v>
                </c:pt>
                <c:pt idx="54">
                  <c:v>27.029400000000003</c:v>
                </c:pt>
                <c:pt idx="55">
                  <c:v>27.784199999999998</c:v>
                </c:pt>
                <c:pt idx="56">
                  <c:v>28.539000000000001</c:v>
                </c:pt>
                <c:pt idx="57">
                  <c:v>29.293799999999997</c:v>
                </c:pt>
                <c:pt idx="58">
                  <c:v>30.0486</c:v>
                </c:pt>
                <c:pt idx="59">
                  <c:v>30.803400000000003</c:v>
                </c:pt>
                <c:pt idx="60">
                  <c:v>31.558199999999999</c:v>
                </c:pt>
                <c:pt idx="61">
                  <c:v>32.313000000000002</c:v>
                </c:pt>
                <c:pt idx="62">
                  <c:v>33.067799999999998</c:v>
                </c:pt>
                <c:pt idx="63">
                  <c:v>33.822600000000001</c:v>
                </c:pt>
                <c:pt idx="64">
                  <c:v>34.577399999999997</c:v>
                </c:pt>
                <c:pt idx="65">
                  <c:v>35.3322</c:v>
                </c:pt>
                <c:pt idx="66">
                  <c:v>36.087000000000003</c:v>
                </c:pt>
                <c:pt idx="67">
                  <c:v>36.841799999999999</c:v>
                </c:pt>
                <c:pt idx="68">
                  <c:v>37.596600000000002</c:v>
                </c:pt>
                <c:pt idx="69">
                  <c:v>38.351399999999998</c:v>
                </c:pt>
                <c:pt idx="70">
                  <c:v>39.106200000000001</c:v>
                </c:pt>
                <c:pt idx="71">
                  <c:v>39.86</c:v>
                </c:pt>
                <c:pt idx="72">
                  <c:v>41.129999999999995</c:v>
                </c:pt>
                <c:pt idx="73">
                  <c:v>42.86</c:v>
                </c:pt>
                <c:pt idx="74">
                  <c:v>44.589999999999989</c:v>
                </c:pt>
                <c:pt idx="75">
                  <c:v>46.320000000000007</c:v>
                </c:pt>
                <c:pt idx="76">
                  <c:v>48.05</c:v>
                </c:pt>
                <c:pt idx="77">
                  <c:v>49.779999999999987</c:v>
                </c:pt>
                <c:pt idx="78">
                  <c:v>51.510000000000005</c:v>
                </c:pt>
                <c:pt idx="79">
                  <c:v>53.239999999999995</c:v>
                </c:pt>
                <c:pt idx="80">
                  <c:v>54.969999999999985</c:v>
                </c:pt>
                <c:pt idx="81">
                  <c:v>56.7</c:v>
                </c:pt>
                <c:pt idx="82">
                  <c:v>58.429999999999993</c:v>
                </c:pt>
                <c:pt idx="83">
                  <c:v>60.159999999999982</c:v>
                </c:pt>
                <c:pt idx="84">
                  <c:v>61.89</c:v>
                </c:pt>
                <c:pt idx="85">
                  <c:v>63.61999999999999</c:v>
                </c:pt>
                <c:pt idx="86">
                  <c:v>65.350000000000009</c:v>
                </c:pt>
                <c:pt idx="87">
                  <c:v>67.08</c:v>
                </c:pt>
                <c:pt idx="88">
                  <c:v>68.809999999999988</c:v>
                </c:pt>
                <c:pt idx="89">
                  <c:v>70.540000000000006</c:v>
                </c:pt>
                <c:pt idx="90">
                  <c:v>72.27</c:v>
                </c:pt>
                <c:pt idx="91">
                  <c:v>74.599999999999994</c:v>
                </c:pt>
                <c:pt idx="92">
                  <c:v>75.78</c:v>
                </c:pt>
                <c:pt idx="93">
                  <c:v>76.95999999999998</c:v>
                </c:pt>
                <c:pt idx="94">
                  <c:v>78.139999999999986</c:v>
                </c:pt>
                <c:pt idx="95">
                  <c:v>79.319999999999993</c:v>
                </c:pt>
                <c:pt idx="96">
                  <c:v>80.5</c:v>
                </c:pt>
                <c:pt idx="97">
                  <c:v>81.680000000000007</c:v>
                </c:pt>
                <c:pt idx="98">
                  <c:v>82.859999999999985</c:v>
                </c:pt>
                <c:pt idx="99">
                  <c:v>84.039999999999992</c:v>
                </c:pt>
                <c:pt idx="100">
                  <c:v>85.22</c:v>
                </c:pt>
                <c:pt idx="101">
                  <c:v>86.4</c:v>
                </c:pt>
                <c:pt idx="102">
                  <c:v>87.579999999999984</c:v>
                </c:pt>
                <c:pt idx="103">
                  <c:v>88.759999999999991</c:v>
                </c:pt>
                <c:pt idx="104">
                  <c:v>89.94</c:v>
                </c:pt>
                <c:pt idx="105">
                  <c:v>91.12</c:v>
                </c:pt>
                <c:pt idx="106">
                  <c:v>92.3</c:v>
                </c:pt>
                <c:pt idx="107">
                  <c:v>92.337999999999994</c:v>
                </c:pt>
                <c:pt idx="108">
                  <c:v>92.375500000000002</c:v>
                </c:pt>
                <c:pt idx="109">
                  <c:v>92.412999999999997</c:v>
                </c:pt>
                <c:pt idx="110">
                  <c:v>92.450500000000005</c:v>
                </c:pt>
                <c:pt idx="111">
                  <c:v>92.488</c:v>
                </c:pt>
                <c:pt idx="112">
                  <c:v>92.525499999999994</c:v>
                </c:pt>
                <c:pt idx="113">
                  <c:v>92.563000000000002</c:v>
                </c:pt>
                <c:pt idx="114">
                  <c:v>92.6</c:v>
                </c:pt>
                <c:pt idx="115">
                  <c:v>92.426200000000009</c:v>
                </c:pt>
                <c:pt idx="116">
                  <c:v>92.259500000000003</c:v>
                </c:pt>
                <c:pt idx="117">
                  <c:v>92.092800000000011</c:v>
                </c:pt>
                <c:pt idx="118">
                  <c:v>91.926100000000005</c:v>
                </c:pt>
                <c:pt idx="119">
                  <c:v>91.759400000000014</c:v>
                </c:pt>
                <c:pt idx="120">
                  <c:v>91.592700000000008</c:v>
                </c:pt>
                <c:pt idx="121">
                  <c:v>91.426000000000016</c:v>
                </c:pt>
                <c:pt idx="122">
                  <c:v>91.25930000000001</c:v>
                </c:pt>
                <c:pt idx="123">
                  <c:v>91.092600000000004</c:v>
                </c:pt>
                <c:pt idx="124">
                  <c:v>90.925900000000013</c:v>
                </c:pt>
                <c:pt idx="125">
                  <c:v>90.759200000000007</c:v>
                </c:pt>
                <c:pt idx="126">
                  <c:v>90.6</c:v>
                </c:pt>
                <c:pt idx="127">
                  <c:v>90.388199999999998</c:v>
                </c:pt>
                <c:pt idx="128">
                  <c:v>90.173900000000003</c:v>
                </c:pt>
                <c:pt idx="129">
                  <c:v>89.959599999999995</c:v>
                </c:pt>
                <c:pt idx="130">
                  <c:v>89.7453</c:v>
                </c:pt>
                <c:pt idx="131">
                  <c:v>89.531000000000006</c:v>
                </c:pt>
                <c:pt idx="132">
                  <c:v>89.316699999999997</c:v>
                </c:pt>
                <c:pt idx="133">
                  <c:v>89.1</c:v>
                </c:pt>
                <c:pt idx="134">
                  <c:v>89.15</c:v>
                </c:pt>
                <c:pt idx="135">
                  <c:v>89.2</c:v>
                </c:pt>
                <c:pt idx="136">
                  <c:v>89.25</c:v>
                </c:pt>
                <c:pt idx="137">
                  <c:v>89.3</c:v>
                </c:pt>
                <c:pt idx="138">
                  <c:v>89.35</c:v>
                </c:pt>
                <c:pt idx="139">
                  <c:v>89.4</c:v>
                </c:pt>
                <c:pt idx="140">
                  <c:v>89.45</c:v>
                </c:pt>
                <c:pt idx="141">
                  <c:v>89.5</c:v>
                </c:pt>
                <c:pt idx="142">
                  <c:v>87.669599999999974</c:v>
                </c:pt>
                <c:pt idx="143">
                  <c:v>86.495199999999983</c:v>
                </c:pt>
                <c:pt idx="144">
                  <c:v>85.320799999999963</c:v>
                </c:pt>
                <c:pt idx="145">
                  <c:v>84.146399999999971</c:v>
                </c:pt>
                <c:pt idx="146">
                  <c:v>82.97199999999998</c:v>
                </c:pt>
                <c:pt idx="147">
                  <c:v>81.7</c:v>
                </c:pt>
                <c:pt idx="148">
                  <c:v>80.84</c:v>
                </c:pt>
                <c:pt idx="149">
                  <c:v>80.56</c:v>
                </c:pt>
                <c:pt idx="150">
                  <c:v>80.28</c:v>
                </c:pt>
                <c:pt idx="151">
                  <c:v>80</c:v>
                </c:pt>
                <c:pt idx="152">
                  <c:v>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DF0F-4F4A-B185-5766355AFE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0416"/>
        <c:axId val="9501248"/>
      </c:scatterChart>
      <c:valAx>
        <c:axId val="9500416"/>
        <c:scaling>
          <c:orientation val="minMax"/>
          <c:max val="160"/>
          <c:min val="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36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 after sowing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36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1248"/>
        <c:crosses val="autoZero"/>
        <c:crossBetween val="midCat"/>
        <c:majorUnit val="10"/>
      </c:valAx>
      <c:valAx>
        <c:axId val="9501248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6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CC%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36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0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9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6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3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Schoolbook" panose="02040604050505020304" pitchFamily="18" charset="0"/>
                <a:ea typeface="+mn-ea"/>
                <a:cs typeface="+mn-cs"/>
              </a:defRPr>
            </a:pPr>
            <a:r>
              <a:rPr lang="en-GB"/>
              <a:t>Root</a:t>
            </a:r>
            <a:r>
              <a:rPr lang="en-GB" baseline="0"/>
              <a:t> growth (linear rate)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entury Schoolbook" panose="02040604050505020304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'Root_growth.time-series'!$B$1</c:f>
              <c:strCache>
                <c:ptCount val="1"/>
                <c:pt idx="0">
                  <c:v>A1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'Root_growth.time-series'!$A$2:$A$148</c:f>
              <c:numCache>
                <c:formatCode>General</c:formatCode>
                <c:ptCount val="14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</c:numCache>
            </c:numRef>
          </c:xVal>
          <c:yVal>
            <c:numRef>
              <c:f>'Root_growth.time-series'!$B$2:$B$148</c:f>
              <c:numCache>
                <c:formatCode>0</c:formatCode>
                <c:ptCount val="147"/>
                <c:pt idx="0">
                  <c:v>0</c:v>
                </c:pt>
                <c:pt idx="1">
                  <c:v>-0.98199999999999998</c:v>
                </c:pt>
                <c:pt idx="2">
                  <c:v>-1.964</c:v>
                </c:pt>
                <c:pt idx="3">
                  <c:v>-2.9459999999999997</c:v>
                </c:pt>
                <c:pt idx="4">
                  <c:v>-3.9279999999999999</c:v>
                </c:pt>
                <c:pt idx="5">
                  <c:v>-4.91</c:v>
                </c:pt>
                <c:pt idx="6">
                  <c:v>-5.8919999999999995</c:v>
                </c:pt>
                <c:pt idx="7">
                  <c:v>-6.8739999999999997</c:v>
                </c:pt>
                <c:pt idx="8">
                  <c:v>-7.8559999999999999</c:v>
                </c:pt>
                <c:pt idx="9">
                  <c:v>-8.8379999999999992</c:v>
                </c:pt>
                <c:pt idx="10">
                  <c:v>-9.82</c:v>
                </c:pt>
                <c:pt idx="11">
                  <c:v>-10.802</c:v>
                </c:pt>
                <c:pt idx="12">
                  <c:v>-11.783999999999999</c:v>
                </c:pt>
                <c:pt idx="13">
                  <c:v>-12.766</c:v>
                </c:pt>
                <c:pt idx="14">
                  <c:v>-13.747999999999999</c:v>
                </c:pt>
                <c:pt idx="15">
                  <c:v>-14.73</c:v>
                </c:pt>
                <c:pt idx="16">
                  <c:v>-15.712</c:v>
                </c:pt>
                <c:pt idx="17">
                  <c:v>-16.693999999999999</c:v>
                </c:pt>
                <c:pt idx="18">
                  <c:v>-17.675999999999998</c:v>
                </c:pt>
                <c:pt idx="19">
                  <c:v>-18.658000000000001</c:v>
                </c:pt>
                <c:pt idx="20">
                  <c:v>-19.64</c:v>
                </c:pt>
                <c:pt idx="21">
                  <c:v>-20.622</c:v>
                </c:pt>
                <c:pt idx="22">
                  <c:v>-21.603999999999999</c:v>
                </c:pt>
                <c:pt idx="23">
                  <c:v>-22.585999999999999</c:v>
                </c:pt>
                <c:pt idx="24">
                  <c:v>-23.567999999999998</c:v>
                </c:pt>
                <c:pt idx="25">
                  <c:v>-24.55</c:v>
                </c:pt>
                <c:pt idx="26">
                  <c:v>-25.532</c:v>
                </c:pt>
                <c:pt idx="27">
                  <c:v>-26.513999999999999</c:v>
                </c:pt>
                <c:pt idx="28">
                  <c:v>-27.495999999999999</c:v>
                </c:pt>
                <c:pt idx="29">
                  <c:v>-28.477999999999998</c:v>
                </c:pt>
                <c:pt idx="30">
                  <c:v>-29.46</c:v>
                </c:pt>
                <c:pt idx="31">
                  <c:v>-30.442</c:v>
                </c:pt>
                <c:pt idx="32">
                  <c:v>-31.423999999999999</c:v>
                </c:pt>
                <c:pt idx="33">
                  <c:v>-32.405999999999999</c:v>
                </c:pt>
                <c:pt idx="34">
                  <c:v>-33.387999999999998</c:v>
                </c:pt>
                <c:pt idx="35">
                  <c:v>-34.369999999999997</c:v>
                </c:pt>
                <c:pt idx="36">
                  <c:v>-35.351999999999997</c:v>
                </c:pt>
                <c:pt idx="37">
                  <c:v>-36.333999999999996</c:v>
                </c:pt>
                <c:pt idx="38">
                  <c:v>-37.316000000000003</c:v>
                </c:pt>
                <c:pt idx="39">
                  <c:v>-38.298000000000002</c:v>
                </c:pt>
                <c:pt idx="40">
                  <c:v>-39.28</c:v>
                </c:pt>
                <c:pt idx="41">
                  <c:v>-40.262</c:v>
                </c:pt>
                <c:pt idx="42">
                  <c:v>-41.244</c:v>
                </c:pt>
                <c:pt idx="43">
                  <c:v>-42.225999999999999</c:v>
                </c:pt>
                <c:pt idx="44">
                  <c:v>-43.207999999999998</c:v>
                </c:pt>
                <c:pt idx="45">
                  <c:v>-44.19</c:v>
                </c:pt>
                <c:pt idx="46">
                  <c:v>-45.171999999999997</c:v>
                </c:pt>
                <c:pt idx="47">
                  <c:v>-46.153999999999996</c:v>
                </c:pt>
                <c:pt idx="48">
                  <c:v>-47.135999999999996</c:v>
                </c:pt>
                <c:pt idx="49">
                  <c:v>-48.118000000000002</c:v>
                </c:pt>
                <c:pt idx="50">
                  <c:v>-49.1</c:v>
                </c:pt>
                <c:pt idx="51">
                  <c:v>-50.082000000000001</c:v>
                </c:pt>
                <c:pt idx="52">
                  <c:v>-51.064</c:v>
                </c:pt>
                <c:pt idx="53">
                  <c:v>-52.045999999999999</c:v>
                </c:pt>
                <c:pt idx="54">
                  <c:v>-53.027999999999999</c:v>
                </c:pt>
                <c:pt idx="55">
                  <c:v>-54.01</c:v>
                </c:pt>
                <c:pt idx="56">
                  <c:v>-54.991999999999997</c:v>
                </c:pt>
                <c:pt idx="57">
                  <c:v>-55.973999999999997</c:v>
                </c:pt>
                <c:pt idx="58">
                  <c:v>-56.955999999999996</c:v>
                </c:pt>
                <c:pt idx="59">
                  <c:v>-57.938000000000002</c:v>
                </c:pt>
                <c:pt idx="60">
                  <c:v>-58.92</c:v>
                </c:pt>
                <c:pt idx="61">
                  <c:v>-59.902000000000001</c:v>
                </c:pt>
                <c:pt idx="62">
                  <c:v>-60.884</c:v>
                </c:pt>
                <c:pt idx="63">
                  <c:v>-61.866</c:v>
                </c:pt>
                <c:pt idx="64">
                  <c:v>-62.847999999999999</c:v>
                </c:pt>
                <c:pt idx="65">
                  <c:v>-63.83</c:v>
                </c:pt>
                <c:pt idx="66">
                  <c:v>-64.811999999999998</c:v>
                </c:pt>
                <c:pt idx="67">
                  <c:v>-65.793999999999997</c:v>
                </c:pt>
                <c:pt idx="68">
                  <c:v>-66.775999999999996</c:v>
                </c:pt>
                <c:pt idx="69">
                  <c:v>-67.757999999999996</c:v>
                </c:pt>
                <c:pt idx="70">
                  <c:v>-68.739999999999995</c:v>
                </c:pt>
                <c:pt idx="71">
                  <c:v>-69.721999999999994</c:v>
                </c:pt>
                <c:pt idx="72">
                  <c:v>-70.703999999999994</c:v>
                </c:pt>
                <c:pt idx="73">
                  <c:v>-71.685999999999993</c:v>
                </c:pt>
                <c:pt idx="74">
                  <c:v>-72.667999999999992</c:v>
                </c:pt>
                <c:pt idx="75">
                  <c:v>-73.649999999999991</c:v>
                </c:pt>
                <c:pt idx="76">
                  <c:v>-74.631999999999991</c:v>
                </c:pt>
                <c:pt idx="77">
                  <c:v>-75.61399999999999</c:v>
                </c:pt>
                <c:pt idx="78">
                  <c:v>-76.595999999999989</c:v>
                </c:pt>
                <c:pt idx="79">
                  <c:v>-77.577999999999989</c:v>
                </c:pt>
                <c:pt idx="80">
                  <c:v>-78.559999999999988</c:v>
                </c:pt>
                <c:pt idx="81">
                  <c:v>-79.541999999999987</c:v>
                </c:pt>
                <c:pt idx="82">
                  <c:v>-80.523999999999987</c:v>
                </c:pt>
                <c:pt idx="83">
                  <c:v>-81.505999999999986</c:v>
                </c:pt>
                <c:pt idx="84">
                  <c:v>-82.487999999999985</c:v>
                </c:pt>
                <c:pt idx="85">
                  <c:v>-83.469999999999985</c:v>
                </c:pt>
                <c:pt idx="86">
                  <c:v>-84.451999999999984</c:v>
                </c:pt>
                <c:pt idx="87">
                  <c:v>-85.433999999999983</c:v>
                </c:pt>
                <c:pt idx="88">
                  <c:v>-86.415999999999983</c:v>
                </c:pt>
                <c:pt idx="89">
                  <c:v>-87.397999999999982</c:v>
                </c:pt>
                <c:pt idx="90">
                  <c:v>-88.38</c:v>
                </c:pt>
                <c:pt idx="91">
                  <c:v>-89.361999999999995</c:v>
                </c:pt>
                <c:pt idx="92">
                  <c:v>-90.343999999999994</c:v>
                </c:pt>
                <c:pt idx="93">
                  <c:v>-91.325999999999993</c:v>
                </c:pt>
                <c:pt idx="94">
                  <c:v>-92.307999999999993</c:v>
                </c:pt>
                <c:pt idx="95">
                  <c:v>-93.289999999999992</c:v>
                </c:pt>
                <c:pt idx="96">
                  <c:v>-94.271999999999991</c:v>
                </c:pt>
                <c:pt idx="97">
                  <c:v>-95.253999999999991</c:v>
                </c:pt>
                <c:pt idx="98">
                  <c:v>-96.23599999999999</c:v>
                </c:pt>
                <c:pt idx="99">
                  <c:v>-97.217999999999989</c:v>
                </c:pt>
                <c:pt idx="100">
                  <c:v>-98.199999999999989</c:v>
                </c:pt>
                <c:pt idx="101">
                  <c:v>-99.181999999999988</c:v>
                </c:pt>
                <c:pt idx="102">
                  <c:v>-100.16399999999999</c:v>
                </c:pt>
                <c:pt idx="103">
                  <c:v>-101.14599999999999</c:v>
                </c:pt>
                <c:pt idx="104">
                  <c:v>-102.12799999999999</c:v>
                </c:pt>
                <c:pt idx="105">
                  <c:v>-103.10999999999999</c:v>
                </c:pt>
                <c:pt idx="106">
                  <c:v>-104.09199999999998</c:v>
                </c:pt>
                <c:pt idx="107">
                  <c:v>-105.07399999999998</c:v>
                </c:pt>
                <c:pt idx="108">
                  <c:v>-106.05599999999998</c:v>
                </c:pt>
                <c:pt idx="109">
                  <c:v>-107.038</c:v>
                </c:pt>
                <c:pt idx="110">
                  <c:v>-108.02</c:v>
                </c:pt>
                <c:pt idx="111">
                  <c:v>-109.002</c:v>
                </c:pt>
                <c:pt idx="112">
                  <c:v>-109.98399999999999</c:v>
                </c:pt>
                <c:pt idx="113">
                  <c:v>-110.96599999999999</c:v>
                </c:pt>
                <c:pt idx="114">
                  <c:v>-111.94799999999999</c:v>
                </c:pt>
                <c:pt idx="115">
                  <c:v>-112.93</c:v>
                </c:pt>
                <c:pt idx="116">
                  <c:v>-113.91200000000001</c:v>
                </c:pt>
                <c:pt idx="117">
                  <c:v>-114.89400000000001</c:v>
                </c:pt>
                <c:pt idx="118">
                  <c:v>-115.876</c:v>
                </c:pt>
                <c:pt idx="119">
                  <c:v>-116.858</c:v>
                </c:pt>
                <c:pt idx="120">
                  <c:v>-117.84</c:v>
                </c:pt>
                <c:pt idx="121">
                  <c:v>-118.822</c:v>
                </c:pt>
                <c:pt idx="122">
                  <c:v>-119.804</c:v>
                </c:pt>
                <c:pt idx="123">
                  <c:v>-120.786</c:v>
                </c:pt>
                <c:pt idx="124">
                  <c:v>-121.768</c:v>
                </c:pt>
                <c:pt idx="125">
                  <c:v>-122.75</c:v>
                </c:pt>
                <c:pt idx="126">
                  <c:v>-123.732</c:v>
                </c:pt>
                <c:pt idx="127">
                  <c:v>-124.714</c:v>
                </c:pt>
                <c:pt idx="128">
                  <c:v>-125.696</c:v>
                </c:pt>
                <c:pt idx="129">
                  <c:v>-126.678</c:v>
                </c:pt>
                <c:pt idx="130">
                  <c:v>-127.66</c:v>
                </c:pt>
                <c:pt idx="131">
                  <c:v>-128.642</c:v>
                </c:pt>
                <c:pt idx="132">
                  <c:v>-129.624</c:v>
                </c:pt>
                <c:pt idx="133">
                  <c:v>-129.624</c:v>
                </c:pt>
                <c:pt idx="134">
                  <c:v>-129.624</c:v>
                </c:pt>
                <c:pt idx="135">
                  <c:v>-129.624</c:v>
                </c:pt>
                <c:pt idx="136">
                  <c:v>-129.624</c:v>
                </c:pt>
                <c:pt idx="137">
                  <c:v>-129.624</c:v>
                </c:pt>
                <c:pt idx="138">
                  <c:v>-129.624</c:v>
                </c:pt>
                <c:pt idx="139">
                  <c:v>-129.624</c:v>
                </c:pt>
                <c:pt idx="140">
                  <c:v>-129.624</c:v>
                </c:pt>
                <c:pt idx="141">
                  <c:v>-129.624</c:v>
                </c:pt>
                <c:pt idx="142">
                  <c:v>-129.624</c:v>
                </c:pt>
                <c:pt idx="143">
                  <c:v>-129.624</c:v>
                </c:pt>
                <c:pt idx="144">
                  <c:v>-129.624</c:v>
                </c:pt>
                <c:pt idx="145">
                  <c:v>-129.624</c:v>
                </c:pt>
                <c:pt idx="146">
                  <c:v>-129.624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4F6-4CBE-827B-E76CF39B1541}"/>
            </c:ext>
          </c:extLst>
        </c:ser>
        <c:ser>
          <c:idx val="1"/>
          <c:order val="1"/>
          <c:tx>
            <c:strRef>
              <c:f>'Root_growth.time-series'!$C$1</c:f>
              <c:strCache>
                <c:ptCount val="1"/>
                <c:pt idx="0">
                  <c:v>A2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'Root_growth.time-series'!$A$2:$A$148</c:f>
              <c:numCache>
                <c:formatCode>General</c:formatCode>
                <c:ptCount val="14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</c:numCache>
            </c:numRef>
          </c:xVal>
          <c:yVal>
            <c:numRef>
              <c:f>'Root_growth.time-series'!$C$2:$C$148</c:f>
              <c:numCache>
                <c:formatCode>0</c:formatCode>
                <c:ptCount val="147"/>
                <c:pt idx="0">
                  <c:v>0</c:v>
                </c:pt>
                <c:pt idx="1">
                  <c:v>-0.97799999999999998</c:v>
                </c:pt>
                <c:pt idx="2">
                  <c:v>-1.956</c:v>
                </c:pt>
                <c:pt idx="3">
                  <c:v>-2.9340000000000002</c:v>
                </c:pt>
                <c:pt idx="4">
                  <c:v>-3.9119999999999999</c:v>
                </c:pt>
                <c:pt idx="5">
                  <c:v>-4.8899999999999997</c:v>
                </c:pt>
                <c:pt idx="6">
                  <c:v>-5.8680000000000003</c:v>
                </c:pt>
                <c:pt idx="7">
                  <c:v>-6.8460000000000001</c:v>
                </c:pt>
                <c:pt idx="8">
                  <c:v>-7.8239999999999998</c:v>
                </c:pt>
                <c:pt idx="9">
                  <c:v>-8.8019999999999996</c:v>
                </c:pt>
                <c:pt idx="10">
                  <c:v>-9.7799999999999994</c:v>
                </c:pt>
                <c:pt idx="11">
                  <c:v>-10.757999999999999</c:v>
                </c:pt>
                <c:pt idx="12">
                  <c:v>-11.736000000000001</c:v>
                </c:pt>
                <c:pt idx="13">
                  <c:v>-12.714</c:v>
                </c:pt>
                <c:pt idx="14">
                  <c:v>-13.692</c:v>
                </c:pt>
                <c:pt idx="15">
                  <c:v>-14.67</c:v>
                </c:pt>
                <c:pt idx="16">
                  <c:v>-15.648</c:v>
                </c:pt>
                <c:pt idx="17">
                  <c:v>-16.626000000000001</c:v>
                </c:pt>
                <c:pt idx="18">
                  <c:v>-17.603999999999999</c:v>
                </c:pt>
                <c:pt idx="19">
                  <c:v>-18.582000000000001</c:v>
                </c:pt>
                <c:pt idx="20">
                  <c:v>-19.559999999999999</c:v>
                </c:pt>
                <c:pt idx="21">
                  <c:v>-20.538</c:v>
                </c:pt>
                <c:pt idx="22">
                  <c:v>-21.515999999999998</c:v>
                </c:pt>
                <c:pt idx="23">
                  <c:v>-22.494</c:v>
                </c:pt>
                <c:pt idx="24">
                  <c:v>-23.472000000000001</c:v>
                </c:pt>
                <c:pt idx="25">
                  <c:v>-24.45</c:v>
                </c:pt>
                <c:pt idx="26">
                  <c:v>-25.428000000000001</c:v>
                </c:pt>
                <c:pt idx="27">
                  <c:v>-26.405999999999999</c:v>
                </c:pt>
                <c:pt idx="28">
                  <c:v>-27.384</c:v>
                </c:pt>
                <c:pt idx="29">
                  <c:v>-28.361999999999998</c:v>
                </c:pt>
                <c:pt idx="30">
                  <c:v>-29.34</c:v>
                </c:pt>
                <c:pt idx="31">
                  <c:v>-30.317999999999998</c:v>
                </c:pt>
                <c:pt idx="32">
                  <c:v>-31.295999999999999</c:v>
                </c:pt>
                <c:pt idx="33">
                  <c:v>-32.274000000000001</c:v>
                </c:pt>
                <c:pt idx="34">
                  <c:v>-33.252000000000002</c:v>
                </c:pt>
                <c:pt idx="35">
                  <c:v>-34.229999999999997</c:v>
                </c:pt>
                <c:pt idx="36">
                  <c:v>-35.207999999999998</c:v>
                </c:pt>
                <c:pt idx="37">
                  <c:v>-36.186</c:v>
                </c:pt>
                <c:pt idx="38">
                  <c:v>-37.164000000000001</c:v>
                </c:pt>
                <c:pt idx="39">
                  <c:v>-38.141999999999996</c:v>
                </c:pt>
                <c:pt idx="40">
                  <c:v>-39.119999999999997</c:v>
                </c:pt>
                <c:pt idx="41">
                  <c:v>-40.097999999999999</c:v>
                </c:pt>
                <c:pt idx="42">
                  <c:v>-41.076000000000001</c:v>
                </c:pt>
                <c:pt idx="43">
                  <c:v>-42.054000000000002</c:v>
                </c:pt>
                <c:pt idx="44">
                  <c:v>-43.031999999999996</c:v>
                </c:pt>
                <c:pt idx="45">
                  <c:v>-44.01</c:v>
                </c:pt>
                <c:pt idx="46">
                  <c:v>-44.988</c:v>
                </c:pt>
                <c:pt idx="47">
                  <c:v>-45.966000000000001</c:v>
                </c:pt>
                <c:pt idx="48">
                  <c:v>-46.944000000000003</c:v>
                </c:pt>
                <c:pt idx="49">
                  <c:v>-47.921999999999997</c:v>
                </c:pt>
                <c:pt idx="50">
                  <c:v>-48.9</c:v>
                </c:pt>
                <c:pt idx="51">
                  <c:v>-49.878</c:v>
                </c:pt>
                <c:pt idx="52">
                  <c:v>-50.856000000000002</c:v>
                </c:pt>
                <c:pt idx="53">
                  <c:v>-51.833999999999996</c:v>
                </c:pt>
                <c:pt idx="54">
                  <c:v>-52.811999999999998</c:v>
                </c:pt>
                <c:pt idx="55">
                  <c:v>-53.79</c:v>
                </c:pt>
                <c:pt idx="56">
                  <c:v>-54.768000000000001</c:v>
                </c:pt>
                <c:pt idx="57">
                  <c:v>-55.746000000000002</c:v>
                </c:pt>
                <c:pt idx="58">
                  <c:v>-56.723999999999997</c:v>
                </c:pt>
                <c:pt idx="59">
                  <c:v>-57.701999999999998</c:v>
                </c:pt>
                <c:pt idx="60">
                  <c:v>-58.68</c:v>
                </c:pt>
                <c:pt idx="61">
                  <c:v>-59.658000000000001</c:v>
                </c:pt>
                <c:pt idx="62">
                  <c:v>-60.635999999999996</c:v>
                </c:pt>
                <c:pt idx="63">
                  <c:v>-61.613999999999997</c:v>
                </c:pt>
                <c:pt idx="64">
                  <c:v>-62.591999999999999</c:v>
                </c:pt>
                <c:pt idx="65">
                  <c:v>-63.57</c:v>
                </c:pt>
                <c:pt idx="66">
                  <c:v>-64.548000000000002</c:v>
                </c:pt>
                <c:pt idx="67">
                  <c:v>-65.525999999999996</c:v>
                </c:pt>
                <c:pt idx="68">
                  <c:v>-66.504000000000005</c:v>
                </c:pt>
                <c:pt idx="69">
                  <c:v>-67.481999999999999</c:v>
                </c:pt>
                <c:pt idx="70">
                  <c:v>-68.459999999999994</c:v>
                </c:pt>
                <c:pt idx="71">
                  <c:v>-68.188115999999994</c:v>
                </c:pt>
                <c:pt idx="72">
                  <c:v>-70.415999999999997</c:v>
                </c:pt>
                <c:pt idx="73">
                  <c:v>-71.393999999999991</c:v>
                </c:pt>
                <c:pt idx="74">
                  <c:v>-72.371999999999986</c:v>
                </c:pt>
                <c:pt idx="75">
                  <c:v>-73.349999999999994</c:v>
                </c:pt>
                <c:pt idx="76">
                  <c:v>-74.327999999999989</c:v>
                </c:pt>
                <c:pt idx="77">
                  <c:v>-75.305999999999983</c:v>
                </c:pt>
                <c:pt idx="78">
                  <c:v>-76.283999999999992</c:v>
                </c:pt>
                <c:pt idx="79">
                  <c:v>-77.261999999999986</c:v>
                </c:pt>
                <c:pt idx="80">
                  <c:v>-78.239999999999995</c:v>
                </c:pt>
                <c:pt idx="81">
                  <c:v>-79.217999999999989</c:v>
                </c:pt>
                <c:pt idx="82">
                  <c:v>-80.195999999999984</c:v>
                </c:pt>
                <c:pt idx="83">
                  <c:v>-81.173999999999992</c:v>
                </c:pt>
                <c:pt idx="84">
                  <c:v>-82.151999999999987</c:v>
                </c:pt>
                <c:pt idx="85">
                  <c:v>-83.13</c:v>
                </c:pt>
                <c:pt idx="86">
                  <c:v>-84.10799999999999</c:v>
                </c:pt>
                <c:pt idx="87">
                  <c:v>-85.085999999999984</c:v>
                </c:pt>
                <c:pt idx="88">
                  <c:v>-86.063999999999993</c:v>
                </c:pt>
                <c:pt idx="89">
                  <c:v>-87.041999999999987</c:v>
                </c:pt>
                <c:pt idx="90">
                  <c:v>-88.019999999999982</c:v>
                </c:pt>
                <c:pt idx="91">
                  <c:v>-88.99799999999999</c:v>
                </c:pt>
                <c:pt idx="92">
                  <c:v>-89.975999999999985</c:v>
                </c:pt>
                <c:pt idx="93">
                  <c:v>-90.953999999999994</c:v>
                </c:pt>
                <c:pt idx="94">
                  <c:v>-91.931999999999988</c:v>
                </c:pt>
                <c:pt idx="95">
                  <c:v>-92.909999999999982</c:v>
                </c:pt>
                <c:pt idx="96">
                  <c:v>-93.887999999999991</c:v>
                </c:pt>
                <c:pt idx="97">
                  <c:v>-94.865999999999985</c:v>
                </c:pt>
                <c:pt idx="98">
                  <c:v>-95.843999999999994</c:v>
                </c:pt>
                <c:pt idx="99">
                  <c:v>-96.821999999999989</c:v>
                </c:pt>
                <c:pt idx="100">
                  <c:v>-97.799999999999983</c:v>
                </c:pt>
                <c:pt idx="101">
                  <c:v>-98.777999999999992</c:v>
                </c:pt>
                <c:pt idx="102">
                  <c:v>-99.755999999999986</c:v>
                </c:pt>
                <c:pt idx="103">
                  <c:v>-100.73399999999998</c:v>
                </c:pt>
                <c:pt idx="104">
                  <c:v>-101.71199999999999</c:v>
                </c:pt>
                <c:pt idx="105">
                  <c:v>-102.68999999999998</c:v>
                </c:pt>
                <c:pt idx="106">
                  <c:v>-103.66799999999999</c:v>
                </c:pt>
                <c:pt idx="107">
                  <c:v>-104.64599999999999</c:v>
                </c:pt>
                <c:pt idx="108">
                  <c:v>-105.62399999999998</c:v>
                </c:pt>
                <c:pt idx="109">
                  <c:v>-106.60199999999999</c:v>
                </c:pt>
                <c:pt idx="110">
                  <c:v>-107.57999999999998</c:v>
                </c:pt>
                <c:pt idx="111">
                  <c:v>-108.55799999999998</c:v>
                </c:pt>
                <c:pt idx="112">
                  <c:v>-109.53599999999999</c:v>
                </c:pt>
                <c:pt idx="113">
                  <c:v>-110.51399999999998</c:v>
                </c:pt>
                <c:pt idx="114">
                  <c:v>-111.47264338938101</c:v>
                </c:pt>
                <c:pt idx="115">
                  <c:v>-112.450497850955</c:v>
                </c:pt>
                <c:pt idx="116">
                  <c:v>-113.428352312529</c:v>
                </c:pt>
                <c:pt idx="117">
                  <c:v>-114.40620677410401</c:v>
                </c:pt>
                <c:pt idx="118">
                  <c:v>-115.384061235678</c:v>
                </c:pt>
                <c:pt idx="119">
                  <c:v>-116.361915697252</c:v>
                </c:pt>
                <c:pt idx="120">
                  <c:v>-117.339770158826</c:v>
                </c:pt>
                <c:pt idx="121">
                  <c:v>-118.31762462040101</c:v>
                </c:pt>
                <c:pt idx="122">
                  <c:v>-119.295479081975</c:v>
                </c:pt>
                <c:pt idx="123">
                  <c:v>-120.273333543549</c:v>
                </c:pt>
                <c:pt idx="124">
                  <c:v>-121.25118800512401</c:v>
                </c:pt>
                <c:pt idx="125">
                  <c:v>-122.229042466698</c:v>
                </c:pt>
                <c:pt idx="126">
                  <c:v>-123.206896928272</c:v>
                </c:pt>
                <c:pt idx="127">
                  <c:v>-124.18475138984699</c:v>
                </c:pt>
                <c:pt idx="128">
                  <c:v>-125.16260585142101</c:v>
                </c:pt>
                <c:pt idx="129">
                  <c:v>-126.140460312995</c:v>
                </c:pt>
                <c:pt idx="130">
                  <c:v>-127.118314774569</c:v>
                </c:pt>
                <c:pt idx="131">
                  <c:v>-128.09616923614399</c:v>
                </c:pt>
                <c:pt idx="132">
                  <c:v>-129.07402369771799</c:v>
                </c:pt>
                <c:pt idx="133">
                  <c:v>-130.05187815929199</c:v>
                </c:pt>
                <c:pt idx="134">
                  <c:v>-130</c:v>
                </c:pt>
                <c:pt idx="135">
                  <c:v>-130</c:v>
                </c:pt>
                <c:pt idx="136">
                  <c:v>-130</c:v>
                </c:pt>
                <c:pt idx="137">
                  <c:v>-130</c:v>
                </c:pt>
                <c:pt idx="138">
                  <c:v>-130</c:v>
                </c:pt>
                <c:pt idx="139">
                  <c:v>-130</c:v>
                </c:pt>
                <c:pt idx="140">
                  <c:v>-130</c:v>
                </c:pt>
                <c:pt idx="141">
                  <c:v>-130</c:v>
                </c:pt>
                <c:pt idx="142">
                  <c:v>-130</c:v>
                </c:pt>
                <c:pt idx="143">
                  <c:v>-130</c:v>
                </c:pt>
                <c:pt idx="144">
                  <c:v>-130</c:v>
                </c:pt>
                <c:pt idx="145">
                  <c:v>-130</c:v>
                </c:pt>
                <c:pt idx="146">
                  <c:v>-130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4F6-4CBE-827B-E76CF39B1541}"/>
            </c:ext>
          </c:extLst>
        </c:ser>
        <c:ser>
          <c:idx val="2"/>
          <c:order val="2"/>
          <c:tx>
            <c:strRef>
              <c:f>'Root_growth.time-series'!$D$1</c:f>
              <c:strCache>
                <c:ptCount val="1"/>
                <c:pt idx="0">
                  <c:v>A3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'Root_growth.time-series'!$A$2:$A$148</c:f>
              <c:numCache>
                <c:formatCode>General</c:formatCode>
                <c:ptCount val="14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</c:numCache>
            </c:numRef>
          </c:xVal>
          <c:yVal>
            <c:numRef>
              <c:f>'Root_growth.time-series'!$D$2:$D$148</c:f>
              <c:numCache>
                <c:formatCode>0</c:formatCode>
                <c:ptCount val="147"/>
                <c:pt idx="0">
                  <c:v>0</c:v>
                </c:pt>
                <c:pt idx="1">
                  <c:v>-0.80600000000000005</c:v>
                </c:pt>
                <c:pt idx="2">
                  <c:v>-1.6120000000000001</c:v>
                </c:pt>
                <c:pt idx="3">
                  <c:v>-2.4180000000000001</c:v>
                </c:pt>
                <c:pt idx="4">
                  <c:v>-3.2240000000000002</c:v>
                </c:pt>
                <c:pt idx="5">
                  <c:v>-4.03</c:v>
                </c:pt>
                <c:pt idx="6">
                  <c:v>-4.8360000000000003</c:v>
                </c:pt>
                <c:pt idx="7">
                  <c:v>-5.6420000000000003</c:v>
                </c:pt>
                <c:pt idx="8">
                  <c:v>-6.4480000000000004</c:v>
                </c:pt>
                <c:pt idx="9">
                  <c:v>-7.2540000000000004</c:v>
                </c:pt>
                <c:pt idx="10">
                  <c:v>-8.06</c:v>
                </c:pt>
                <c:pt idx="11">
                  <c:v>-8.8659999999999997</c:v>
                </c:pt>
                <c:pt idx="12">
                  <c:v>-9.6720000000000006</c:v>
                </c:pt>
                <c:pt idx="13">
                  <c:v>-10.478000000000002</c:v>
                </c:pt>
                <c:pt idx="14">
                  <c:v>-11.284000000000001</c:v>
                </c:pt>
                <c:pt idx="15">
                  <c:v>-12.09</c:v>
                </c:pt>
                <c:pt idx="16">
                  <c:v>-12.896000000000001</c:v>
                </c:pt>
                <c:pt idx="17">
                  <c:v>-13.702000000000002</c:v>
                </c:pt>
                <c:pt idx="18">
                  <c:v>-14.508000000000001</c:v>
                </c:pt>
                <c:pt idx="19">
                  <c:v>-15.314</c:v>
                </c:pt>
                <c:pt idx="20">
                  <c:v>-16.12</c:v>
                </c:pt>
                <c:pt idx="21">
                  <c:v>-16.926000000000002</c:v>
                </c:pt>
                <c:pt idx="22">
                  <c:v>-17.731999999999999</c:v>
                </c:pt>
                <c:pt idx="23">
                  <c:v>-18.538</c:v>
                </c:pt>
                <c:pt idx="24">
                  <c:v>-19.344000000000001</c:v>
                </c:pt>
                <c:pt idx="25">
                  <c:v>-20.150000000000002</c:v>
                </c:pt>
                <c:pt idx="26">
                  <c:v>-20.956000000000003</c:v>
                </c:pt>
                <c:pt idx="27">
                  <c:v>-21.762</c:v>
                </c:pt>
                <c:pt idx="28">
                  <c:v>-22.568000000000001</c:v>
                </c:pt>
                <c:pt idx="29">
                  <c:v>-23.374000000000002</c:v>
                </c:pt>
                <c:pt idx="30">
                  <c:v>-24.18</c:v>
                </c:pt>
                <c:pt idx="31">
                  <c:v>-24.986000000000001</c:v>
                </c:pt>
                <c:pt idx="32">
                  <c:v>-25.792000000000002</c:v>
                </c:pt>
                <c:pt idx="33">
                  <c:v>-26.598000000000003</c:v>
                </c:pt>
                <c:pt idx="34">
                  <c:v>-27.404000000000003</c:v>
                </c:pt>
                <c:pt idx="35">
                  <c:v>-28.21</c:v>
                </c:pt>
                <c:pt idx="36">
                  <c:v>-29.016000000000002</c:v>
                </c:pt>
                <c:pt idx="37">
                  <c:v>-29.822000000000003</c:v>
                </c:pt>
                <c:pt idx="38">
                  <c:v>-30.628</c:v>
                </c:pt>
                <c:pt idx="39">
                  <c:v>-31.434000000000001</c:v>
                </c:pt>
                <c:pt idx="40">
                  <c:v>-32.24</c:v>
                </c:pt>
                <c:pt idx="41">
                  <c:v>-33.045999999999999</c:v>
                </c:pt>
                <c:pt idx="42">
                  <c:v>-33.852000000000004</c:v>
                </c:pt>
                <c:pt idx="43">
                  <c:v>-34.658000000000001</c:v>
                </c:pt>
                <c:pt idx="44">
                  <c:v>-35.463999999999999</c:v>
                </c:pt>
                <c:pt idx="45">
                  <c:v>-36.270000000000003</c:v>
                </c:pt>
                <c:pt idx="46">
                  <c:v>-37.076000000000001</c:v>
                </c:pt>
                <c:pt idx="47">
                  <c:v>-37.882000000000005</c:v>
                </c:pt>
                <c:pt idx="48">
                  <c:v>-38.688000000000002</c:v>
                </c:pt>
                <c:pt idx="49">
                  <c:v>-39.494</c:v>
                </c:pt>
                <c:pt idx="50">
                  <c:v>-40.300000000000004</c:v>
                </c:pt>
                <c:pt idx="51">
                  <c:v>-41.106000000000002</c:v>
                </c:pt>
                <c:pt idx="52">
                  <c:v>-41.912000000000006</c:v>
                </c:pt>
                <c:pt idx="53">
                  <c:v>-42.718000000000004</c:v>
                </c:pt>
                <c:pt idx="54">
                  <c:v>-43.524000000000001</c:v>
                </c:pt>
                <c:pt idx="55">
                  <c:v>-44.330000000000005</c:v>
                </c:pt>
                <c:pt idx="56">
                  <c:v>-45.136000000000003</c:v>
                </c:pt>
                <c:pt idx="57">
                  <c:v>-45.942</c:v>
                </c:pt>
                <c:pt idx="58">
                  <c:v>-46.748000000000005</c:v>
                </c:pt>
                <c:pt idx="59">
                  <c:v>-47.554000000000002</c:v>
                </c:pt>
                <c:pt idx="60">
                  <c:v>-48.36</c:v>
                </c:pt>
                <c:pt idx="61">
                  <c:v>-49.166000000000004</c:v>
                </c:pt>
                <c:pt idx="62">
                  <c:v>-49.972000000000001</c:v>
                </c:pt>
                <c:pt idx="63">
                  <c:v>-50.778000000000006</c:v>
                </c:pt>
                <c:pt idx="64">
                  <c:v>-51.584000000000003</c:v>
                </c:pt>
                <c:pt idx="65">
                  <c:v>-52.39</c:v>
                </c:pt>
                <c:pt idx="66">
                  <c:v>-53.196000000000005</c:v>
                </c:pt>
                <c:pt idx="67">
                  <c:v>-54.002000000000002</c:v>
                </c:pt>
                <c:pt idx="68">
                  <c:v>-54.808000000000007</c:v>
                </c:pt>
                <c:pt idx="69">
                  <c:v>-55.614000000000004</c:v>
                </c:pt>
                <c:pt idx="70">
                  <c:v>-56.42</c:v>
                </c:pt>
                <c:pt idx="71">
                  <c:v>-57</c:v>
                </c:pt>
                <c:pt idx="72">
                  <c:v>-58.032000000000004</c:v>
                </c:pt>
                <c:pt idx="73">
                  <c:v>-58.838000000000001</c:v>
                </c:pt>
                <c:pt idx="74">
                  <c:v>-59.644000000000005</c:v>
                </c:pt>
                <c:pt idx="75">
                  <c:v>-60.45</c:v>
                </c:pt>
                <c:pt idx="76">
                  <c:v>-61.256</c:v>
                </c:pt>
                <c:pt idx="77">
                  <c:v>-62.062000000000005</c:v>
                </c:pt>
                <c:pt idx="78">
                  <c:v>-62.868000000000002</c:v>
                </c:pt>
                <c:pt idx="79">
                  <c:v>-63.674000000000007</c:v>
                </c:pt>
                <c:pt idx="80">
                  <c:v>-64.48</c:v>
                </c:pt>
                <c:pt idx="81">
                  <c:v>-65.286000000000001</c:v>
                </c:pt>
                <c:pt idx="82">
                  <c:v>-66.091999999999999</c:v>
                </c:pt>
                <c:pt idx="83">
                  <c:v>-66.89800000000001</c:v>
                </c:pt>
                <c:pt idx="84">
                  <c:v>-67.704000000000008</c:v>
                </c:pt>
                <c:pt idx="85">
                  <c:v>-68.510000000000005</c:v>
                </c:pt>
                <c:pt idx="86">
                  <c:v>-69.316000000000003</c:v>
                </c:pt>
                <c:pt idx="87">
                  <c:v>-70.122</c:v>
                </c:pt>
                <c:pt idx="88">
                  <c:v>-70.927999999999997</c:v>
                </c:pt>
                <c:pt idx="89">
                  <c:v>-71.734000000000009</c:v>
                </c:pt>
                <c:pt idx="90">
                  <c:v>-72.540000000000006</c:v>
                </c:pt>
                <c:pt idx="91">
                  <c:v>-73.346000000000004</c:v>
                </c:pt>
                <c:pt idx="92">
                  <c:v>-74.152000000000001</c:v>
                </c:pt>
                <c:pt idx="93">
                  <c:v>-74.957999999999998</c:v>
                </c:pt>
                <c:pt idx="94">
                  <c:v>-75.76400000000001</c:v>
                </c:pt>
                <c:pt idx="95">
                  <c:v>-76.570000000000007</c:v>
                </c:pt>
                <c:pt idx="96">
                  <c:v>-77.376000000000005</c:v>
                </c:pt>
                <c:pt idx="97">
                  <c:v>-78.182000000000002</c:v>
                </c:pt>
                <c:pt idx="98">
                  <c:v>-78.988</c:v>
                </c:pt>
                <c:pt idx="99">
                  <c:v>-79.794000000000011</c:v>
                </c:pt>
                <c:pt idx="100">
                  <c:v>-80.600000000000009</c:v>
                </c:pt>
                <c:pt idx="101">
                  <c:v>-81.406000000000006</c:v>
                </c:pt>
                <c:pt idx="102">
                  <c:v>-82.212000000000003</c:v>
                </c:pt>
                <c:pt idx="103">
                  <c:v>-83.018000000000001</c:v>
                </c:pt>
                <c:pt idx="104">
                  <c:v>-83.824000000000012</c:v>
                </c:pt>
                <c:pt idx="105">
                  <c:v>-84.63000000000001</c:v>
                </c:pt>
                <c:pt idx="106">
                  <c:v>-85.436000000000007</c:v>
                </c:pt>
                <c:pt idx="107">
                  <c:v>-86.242000000000004</c:v>
                </c:pt>
                <c:pt idx="108">
                  <c:v>-87.048000000000002</c:v>
                </c:pt>
                <c:pt idx="109">
                  <c:v>-87.853999999999999</c:v>
                </c:pt>
                <c:pt idx="110">
                  <c:v>-88.660000000000011</c:v>
                </c:pt>
                <c:pt idx="111">
                  <c:v>-89.466000000000008</c:v>
                </c:pt>
                <c:pt idx="112">
                  <c:v>-90.272000000000006</c:v>
                </c:pt>
                <c:pt idx="113">
                  <c:v>-91.078000000000003</c:v>
                </c:pt>
                <c:pt idx="114">
                  <c:v>-91.880499999999998</c:v>
                </c:pt>
                <c:pt idx="115">
                  <c:v>-92.686473684210597</c:v>
                </c:pt>
                <c:pt idx="116">
                  <c:v>-93.492447368421097</c:v>
                </c:pt>
                <c:pt idx="117">
                  <c:v>-94.298421052631596</c:v>
                </c:pt>
                <c:pt idx="118">
                  <c:v>-95.104394736842096</c:v>
                </c:pt>
                <c:pt idx="119">
                  <c:v>-95.910368421052695</c:v>
                </c:pt>
                <c:pt idx="120">
                  <c:v>-96.716342105263195</c:v>
                </c:pt>
                <c:pt idx="121">
                  <c:v>-97.522315789473694</c:v>
                </c:pt>
                <c:pt idx="122">
                  <c:v>-98.328289473684194</c:v>
                </c:pt>
                <c:pt idx="123">
                  <c:v>-99.134263157894793</c:v>
                </c:pt>
                <c:pt idx="124">
                  <c:v>-99.940236842105307</c:v>
                </c:pt>
                <c:pt idx="125">
                  <c:v>-100.74621052631601</c:v>
                </c:pt>
                <c:pt idx="126">
                  <c:v>-101.552184210527</c:v>
                </c:pt>
                <c:pt idx="127">
                  <c:v>-102.358157894737</c:v>
                </c:pt>
                <c:pt idx="128">
                  <c:v>-103.164131578948</c:v>
                </c:pt>
                <c:pt idx="129">
                  <c:v>-103.970105263158</c:v>
                </c:pt>
                <c:pt idx="130">
                  <c:v>-104.776078947369</c:v>
                </c:pt>
                <c:pt idx="131">
                  <c:v>-105.58205263158</c:v>
                </c:pt>
                <c:pt idx="132">
                  <c:v>-106.38802631579</c:v>
                </c:pt>
                <c:pt idx="133">
                  <c:v>-107.194000000001</c:v>
                </c:pt>
                <c:pt idx="134">
                  <c:v>-107.999973684211</c:v>
                </c:pt>
                <c:pt idx="135">
                  <c:v>-108.805947368422</c:v>
                </c:pt>
                <c:pt idx="136">
                  <c:v>-109.611921052632</c:v>
                </c:pt>
                <c:pt idx="137">
                  <c:v>-110.417894736843</c:v>
                </c:pt>
                <c:pt idx="138">
                  <c:v>-111.223868421053</c:v>
                </c:pt>
                <c:pt idx="139">
                  <c:v>-112.029842105264</c:v>
                </c:pt>
                <c:pt idx="140">
                  <c:v>-112.835815789474</c:v>
                </c:pt>
                <c:pt idx="141">
                  <c:v>-113.64178947368499</c:v>
                </c:pt>
                <c:pt idx="142">
                  <c:v>-114.447763157894</c:v>
                </c:pt>
                <c:pt idx="143">
                  <c:v>-115.253736842104</c:v>
                </c:pt>
                <c:pt idx="144">
                  <c:v>-116.05971052631401</c:v>
                </c:pt>
                <c:pt idx="145">
                  <c:v>-116.86568421052399</c:v>
                </c:pt>
                <c:pt idx="146">
                  <c:v>-117.671657894734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4F6-4CBE-827B-E76CF39B1541}"/>
            </c:ext>
          </c:extLst>
        </c:ser>
        <c:ser>
          <c:idx val="3"/>
          <c:order val="3"/>
          <c:tx>
            <c:strRef>
              <c:f>'Root_growth.time-series'!$E$1</c:f>
              <c:strCache>
                <c:ptCount val="1"/>
                <c:pt idx="0">
                  <c:v>B1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'Root_growth.time-series'!$A$2:$A$148</c:f>
              <c:numCache>
                <c:formatCode>General</c:formatCode>
                <c:ptCount val="14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</c:numCache>
            </c:numRef>
          </c:xVal>
          <c:yVal>
            <c:numRef>
              <c:f>'Root_growth.time-series'!$E$2:$E$148</c:f>
              <c:numCache>
                <c:formatCode>0</c:formatCode>
                <c:ptCount val="147"/>
                <c:pt idx="0">
                  <c:v>0</c:v>
                </c:pt>
                <c:pt idx="1">
                  <c:v>-1.091</c:v>
                </c:pt>
                <c:pt idx="2">
                  <c:v>-2.1819999999999999</c:v>
                </c:pt>
                <c:pt idx="3">
                  <c:v>-3.2729999999999997</c:v>
                </c:pt>
                <c:pt idx="4">
                  <c:v>-4.3639999999999999</c:v>
                </c:pt>
                <c:pt idx="5">
                  <c:v>-5.4550000000000001</c:v>
                </c:pt>
                <c:pt idx="6">
                  <c:v>-6.5459999999999994</c:v>
                </c:pt>
                <c:pt idx="7">
                  <c:v>-7.6369999999999996</c:v>
                </c:pt>
                <c:pt idx="8">
                  <c:v>-8.7279999999999998</c:v>
                </c:pt>
                <c:pt idx="9">
                  <c:v>-9.8189999999999991</c:v>
                </c:pt>
                <c:pt idx="10">
                  <c:v>-10.91</c:v>
                </c:pt>
                <c:pt idx="11">
                  <c:v>-12.000999999999999</c:v>
                </c:pt>
                <c:pt idx="12">
                  <c:v>-13.091999999999999</c:v>
                </c:pt>
                <c:pt idx="13">
                  <c:v>-14.183</c:v>
                </c:pt>
                <c:pt idx="14">
                  <c:v>-15.273999999999999</c:v>
                </c:pt>
                <c:pt idx="15">
                  <c:v>-16.364999999999998</c:v>
                </c:pt>
                <c:pt idx="16">
                  <c:v>-17.456</c:v>
                </c:pt>
                <c:pt idx="17">
                  <c:v>-18.547000000000001</c:v>
                </c:pt>
                <c:pt idx="18">
                  <c:v>-19.637999999999998</c:v>
                </c:pt>
                <c:pt idx="19">
                  <c:v>-20.728999999999999</c:v>
                </c:pt>
                <c:pt idx="20">
                  <c:v>-21.82</c:v>
                </c:pt>
                <c:pt idx="21">
                  <c:v>-22.910999999999998</c:v>
                </c:pt>
                <c:pt idx="22">
                  <c:v>-24.001999999999999</c:v>
                </c:pt>
                <c:pt idx="23">
                  <c:v>-25.093</c:v>
                </c:pt>
                <c:pt idx="24">
                  <c:v>-26.183999999999997</c:v>
                </c:pt>
                <c:pt idx="25">
                  <c:v>-27.274999999999999</c:v>
                </c:pt>
                <c:pt idx="26">
                  <c:v>-28.366</c:v>
                </c:pt>
                <c:pt idx="27">
                  <c:v>-29.457000000000001</c:v>
                </c:pt>
                <c:pt idx="28">
                  <c:v>-30.547999999999998</c:v>
                </c:pt>
                <c:pt idx="29">
                  <c:v>-31.638999999999999</c:v>
                </c:pt>
                <c:pt idx="30">
                  <c:v>-32.729999999999997</c:v>
                </c:pt>
                <c:pt idx="31">
                  <c:v>-33.820999999999998</c:v>
                </c:pt>
                <c:pt idx="32">
                  <c:v>-34.911999999999999</c:v>
                </c:pt>
                <c:pt idx="33">
                  <c:v>-36.003</c:v>
                </c:pt>
                <c:pt idx="34">
                  <c:v>-37.094000000000001</c:v>
                </c:pt>
                <c:pt idx="35">
                  <c:v>-38.185000000000002</c:v>
                </c:pt>
                <c:pt idx="36">
                  <c:v>-39.275999999999996</c:v>
                </c:pt>
                <c:pt idx="37">
                  <c:v>-40.366999999999997</c:v>
                </c:pt>
                <c:pt idx="38">
                  <c:v>-41.457999999999998</c:v>
                </c:pt>
                <c:pt idx="39">
                  <c:v>-42.548999999999999</c:v>
                </c:pt>
                <c:pt idx="40">
                  <c:v>-43.64</c:v>
                </c:pt>
                <c:pt idx="41">
                  <c:v>-44.731000000000002</c:v>
                </c:pt>
                <c:pt idx="42">
                  <c:v>-45.821999999999996</c:v>
                </c:pt>
                <c:pt idx="43">
                  <c:v>-46.912999999999997</c:v>
                </c:pt>
                <c:pt idx="44">
                  <c:v>-48.003999999999998</c:v>
                </c:pt>
                <c:pt idx="45">
                  <c:v>-49.094999999999999</c:v>
                </c:pt>
                <c:pt idx="46">
                  <c:v>-50.186</c:v>
                </c:pt>
                <c:pt idx="47">
                  <c:v>-51.277000000000001</c:v>
                </c:pt>
                <c:pt idx="48">
                  <c:v>-52.367999999999995</c:v>
                </c:pt>
                <c:pt idx="49">
                  <c:v>-53.458999999999996</c:v>
                </c:pt>
                <c:pt idx="50">
                  <c:v>-54.55</c:v>
                </c:pt>
                <c:pt idx="51">
                  <c:v>-55.640999999999998</c:v>
                </c:pt>
                <c:pt idx="52">
                  <c:v>-56.731999999999999</c:v>
                </c:pt>
                <c:pt idx="53">
                  <c:v>-57.823</c:v>
                </c:pt>
                <c:pt idx="54">
                  <c:v>-58.914000000000001</c:v>
                </c:pt>
                <c:pt idx="55">
                  <c:v>-60.004999999999995</c:v>
                </c:pt>
                <c:pt idx="56">
                  <c:v>-61.095999999999997</c:v>
                </c:pt>
                <c:pt idx="57">
                  <c:v>-62.186999999999998</c:v>
                </c:pt>
                <c:pt idx="58">
                  <c:v>-63.277999999999999</c:v>
                </c:pt>
                <c:pt idx="59">
                  <c:v>-64.369</c:v>
                </c:pt>
                <c:pt idx="60">
                  <c:v>-65.459999999999994</c:v>
                </c:pt>
                <c:pt idx="61">
                  <c:v>-66.551000000000002</c:v>
                </c:pt>
                <c:pt idx="62">
                  <c:v>-67.641999999999996</c:v>
                </c:pt>
                <c:pt idx="63">
                  <c:v>-68.733000000000004</c:v>
                </c:pt>
                <c:pt idx="64">
                  <c:v>-69.823999999999998</c:v>
                </c:pt>
                <c:pt idx="65">
                  <c:v>-70.914999999999992</c:v>
                </c:pt>
                <c:pt idx="66">
                  <c:v>-72.006</c:v>
                </c:pt>
                <c:pt idx="67">
                  <c:v>-73.096999999999994</c:v>
                </c:pt>
                <c:pt idx="68">
                  <c:v>-74.188000000000002</c:v>
                </c:pt>
                <c:pt idx="69">
                  <c:v>-75.278999999999996</c:v>
                </c:pt>
                <c:pt idx="70">
                  <c:v>-76.37</c:v>
                </c:pt>
                <c:pt idx="71">
                  <c:v>-78</c:v>
                </c:pt>
                <c:pt idx="72">
                  <c:v>-78.551999999999992</c:v>
                </c:pt>
                <c:pt idx="73">
                  <c:v>-79.643000000000001</c:v>
                </c:pt>
                <c:pt idx="74">
                  <c:v>-80.733999999999995</c:v>
                </c:pt>
                <c:pt idx="75">
                  <c:v>-81.825000000000003</c:v>
                </c:pt>
                <c:pt idx="76">
                  <c:v>-82.915999999999997</c:v>
                </c:pt>
                <c:pt idx="77">
                  <c:v>-84.006999999999991</c:v>
                </c:pt>
                <c:pt idx="78">
                  <c:v>-85.097999999999999</c:v>
                </c:pt>
                <c:pt idx="79">
                  <c:v>-86.188999999999993</c:v>
                </c:pt>
                <c:pt idx="80">
                  <c:v>-87.28</c:v>
                </c:pt>
                <c:pt idx="81">
                  <c:v>-88.370999999999995</c:v>
                </c:pt>
                <c:pt idx="82">
                  <c:v>-89.462000000000003</c:v>
                </c:pt>
                <c:pt idx="83">
                  <c:v>-90.552999999999997</c:v>
                </c:pt>
                <c:pt idx="84">
                  <c:v>-91.643999999999991</c:v>
                </c:pt>
                <c:pt idx="85">
                  <c:v>-92.734999999999999</c:v>
                </c:pt>
                <c:pt idx="86">
                  <c:v>-93.825999999999993</c:v>
                </c:pt>
                <c:pt idx="87">
                  <c:v>-94.917000000000002</c:v>
                </c:pt>
                <c:pt idx="88">
                  <c:v>-96.007999999999996</c:v>
                </c:pt>
                <c:pt idx="89">
                  <c:v>-97.099000000000004</c:v>
                </c:pt>
                <c:pt idx="90">
                  <c:v>-98.19</c:v>
                </c:pt>
                <c:pt idx="91">
                  <c:v>-99.280999999999992</c:v>
                </c:pt>
                <c:pt idx="92">
                  <c:v>-100.372</c:v>
                </c:pt>
                <c:pt idx="93">
                  <c:v>-101.46299999999999</c:v>
                </c:pt>
                <c:pt idx="94">
                  <c:v>-102.554</c:v>
                </c:pt>
                <c:pt idx="95">
                  <c:v>-103.645</c:v>
                </c:pt>
                <c:pt idx="96">
                  <c:v>-104.73599999999999</c:v>
                </c:pt>
                <c:pt idx="97">
                  <c:v>-105.827</c:v>
                </c:pt>
                <c:pt idx="98">
                  <c:v>-106.91799999999999</c:v>
                </c:pt>
                <c:pt idx="99">
                  <c:v>-108.009</c:v>
                </c:pt>
                <c:pt idx="100">
                  <c:v>-109.1</c:v>
                </c:pt>
                <c:pt idx="101">
                  <c:v>-110.191</c:v>
                </c:pt>
                <c:pt idx="102">
                  <c:v>-111.282</c:v>
                </c:pt>
                <c:pt idx="103">
                  <c:v>-112.37299999999999</c:v>
                </c:pt>
                <c:pt idx="104">
                  <c:v>-113.464</c:v>
                </c:pt>
                <c:pt idx="105">
                  <c:v>-114.55499999999999</c:v>
                </c:pt>
                <c:pt idx="106">
                  <c:v>-115.646</c:v>
                </c:pt>
                <c:pt idx="107">
                  <c:v>-116.73699999999999</c:v>
                </c:pt>
                <c:pt idx="108">
                  <c:v>-117.828</c:v>
                </c:pt>
                <c:pt idx="109">
                  <c:v>-118.919</c:v>
                </c:pt>
                <c:pt idx="110">
                  <c:v>-120.00999999999999</c:v>
                </c:pt>
                <c:pt idx="111">
                  <c:v>-121.101</c:v>
                </c:pt>
                <c:pt idx="112">
                  <c:v>-122.19199999999999</c:v>
                </c:pt>
                <c:pt idx="113">
                  <c:v>-123.283</c:v>
                </c:pt>
                <c:pt idx="114">
                  <c:v>-124.382347345133</c:v>
                </c:pt>
                <c:pt idx="115">
                  <c:v>-125.47341010712699</c:v>
                </c:pt>
                <c:pt idx="116">
                  <c:v>-126.56447286912</c:v>
                </c:pt>
                <c:pt idx="117">
                  <c:v>-127.65553563111401</c:v>
                </c:pt>
                <c:pt idx="118">
                  <c:v>-128.74659839310701</c:v>
                </c:pt>
                <c:pt idx="119">
                  <c:v>-129.83766115510099</c:v>
                </c:pt>
                <c:pt idx="120">
                  <c:v>-130</c:v>
                </c:pt>
                <c:pt idx="121">
                  <c:v>-130</c:v>
                </c:pt>
                <c:pt idx="122">
                  <c:v>-130</c:v>
                </c:pt>
                <c:pt idx="123">
                  <c:v>-130</c:v>
                </c:pt>
                <c:pt idx="124">
                  <c:v>-130</c:v>
                </c:pt>
                <c:pt idx="125">
                  <c:v>-130</c:v>
                </c:pt>
                <c:pt idx="126">
                  <c:v>-130</c:v>
                </c:pt>
                <c:pt idx="127">
                  <c:v>-130</c:v>
                </c:pt>
                <c:pt idx="128">
                  <c:v>-130</c:v>
                </c:pt>
                <c:pt idx="129">
                  <c:v>-130</c:v>
                </c:pt>
                <c:pt idx="130">
                  <c:v>-130</c:v>
                </c:pt>
                <c:pt idx="131">
                  <c:v>-130</c:v>
                </c:pt>
                <c:pt idx="132">
                  <c:v>-130</c:v>
                </c:pt>
                <c:pt idx="133">
                  <c:v>-130</c:v>
                </c:pt>
                <c:pt idx="134">
                  <c:v>-130</c:v>
                </c:pt>
                <c:pt idx="135">
                  <c:v>-130</c:v>
                </c:pt>
                <c:pt idx="136">
                  <c:v>-130</c:v>
                </c:pt>
                <c:pt idx="137">
                  <c:v>-130</c:v>
                </c:pt>
                <c:pt idx="138">
                  <c:v>-130</c:v>
                </c:pt>
                <c:pt idx="139">
                  <c:v>-130</c:v>
                </c:pt>
                <c:pt idx="140">
                  <c:v>-130</c:v>
                </c:pt>
                <c:pt idx="141">
                  <c:v>-130</c:v>
                </c:pt>
                <c:pt idx="142">
                  <c:v>-130</c:v>
                </c:pt>
                <c:pt idx="143">
                  <c:v>-130</c:v>
                </c:pt>
                <c:pt idx="144">
                  <c:v>-130</c:v>
                </c:pt>
                <c:pt idx="145">
                  <c:v>-130</c:v>
                </c:pt>
                <c:pt idx="146">
                  <c:v>-130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4F6-4CBE-827B-E76CF39B1541}"/>
            </c:ext>
          </c:extLst>
        </c:ser>
        <c:ser>
          <c:idx val="4"/>
          <c:order val="4"/>
          <c:tx>
            <c:strRef>
              <c:f>'Root_growth.time-series'!$F$1</c:f>
              <c:strCache>
                <c:ptCount val="1"/>
                <c:pt idx="0">
                  <c:v>B2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'Root_growth.time-series'!$A$2:$A$148</c:f>
              <c:numCache>
                <c:formatCode>General</c:formatCode>
                <c:ptCount val="14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</c:numCache>
            </c:numRef>
          </c:xVal>
          <c:yVal>
            <c:numRef>
              <c:f>'Root_growth.time-series'!$F$2:$F$148</c:f>
              <c:numCache>
                <c:formatCode>0</c:formatCode>
                <c:ptCount val="147"/>
                <c:pt idx="0">
                  <c:v>0</c:v>
                </c:pt>
                <c:pt idx="1">
                  <c:v>-1.079</c:v>
                </c:pt>
                <c:pt idx="2">
                  <c:v>-2.1579999999999999</c:v>
                </c:pt>
                <c:pt idx="3">
                  <c:v>-3.2370000000000001</c:v>
                </c:pt>
                <c:pt idx="4">
                  <c:v>-4.3159999999999998</c:v>
                </c:pt>
                <c:pt idx="5">
                  <c:v>-5.3949999999999996</c:v>
                </c:pt>
                <c:pt idx="6">
                  <c:v>-6.4740000000000002</c:v>
                </c:pt>
                <c:pt idx="7">
                  <c:v>-7.5529999999999999</c:v>
                </c:pt>
                <c:pt idx="8">
                  <c:v>-8.6319999999999997</c:v>
                </c:pt>
                <c:pt idx="9">
                  <c:v>-9.7110000000000003</c:v>
                </c:pt>
                <c:pt idx="10">
                  <c:v>-10.79</c:v>
                </c:pt>
                <c:pt idx="11">
                  <c:v>-11.869</c:v>
                </c:pt>
                <c:pt idx="12">
                  <c:v>-12.948</c:v>
                </c:pt>
                <c:pt idx="13">
                  <c:v>-14.026999999999999</c:v>
                </c:pt>
                <c:pt idx="14">
                  <c:v>-15.106</c:v>
                </c:pt>
                <c:pt idx="15">
                  <c:v>-16.184999999999999</c:v>
                </c:pt>
                <c:pt idx="16">
                  <c:v>-17.263999999999999</c:v>
                </c:pt>
                <c:pt idx="17">
                  <c:v>-18.343</c:v>
                </c:pt>
                <c:pt idx="18">
                  <c:v>-19.422000000000001</c:v>
                </c:pt>
                <c:pt idx="19">
                  <c:v>-20.500999999999998</c:v>
                </c:pt>
                <c:pt idx="20">
                  <c:v>-21.58</c:v>
                </c:pt>
                <c:pt idx="21">
                  <c:v>-22.658999999999999</c:v>
                </c:pt>
                <c:pt idx="22">
                  <c:v>-23.738</c:v>
                </c:pt>
                <c:pt idx="23">
                  <c:v>-24.817</c:v>
                </c:pt>
                <c:pt idx="24">
                  <c:v>-25.896000000000001</c:v>
                </c:pt>
                <c:pt idx="25">
                  <c:v>-26.974999999999998</c:v>
                </c:pt>
                <c:pt idx="26">
                  <c:v>-28.053999999999998</c:v>
                </c:pt>
                <c:pt idx="27">
                  <c:v>-29.132999999999999</c:v>
                </c:pt>
                <c:pt idx="28">
                  <c:v>-30.212</c:v>
                </c:pt>
                <c:pt idx="29">
                  <c:v>-31.291</c:v>
                </c:pt>
                <c:pt idx="30">
                  <c:v>-32.369999999999997</c:v>
                </c:pt>
                <c:pt idx="31">
                  <c:v>-33.448999999999998</c:v>
                </c:pt>
                <c:pt idx="32">
                  <c:v>-34.527999999999999</c:v>
                </c:pt>
                <c:pt idx="33">
                  <c:v>-35.606999999999999</c:v>
                </c:pt>
                <c:pt idx="34">
                  <c:v>-36.686</c:v>
                </c:pt>
                <c:pt idx="35">
                  <c:v>-37.765000000000001</c:v>
                </c:pt>
                <c:pt idx="36">
                  <c:v>-38.844000000000001</c:v>
                </c:pt>
                <c:pt idx="37">
                  <c:v>-39.923000000000002</c:v>
                </c:pt>
                <c:pt idx="38">
                  <c:v>-41.001999999999995</c:v>
                </c:pt>
                <c:pt idx="39">
                  <c:v>-42.080999999999996</c:v>
                </c:pt>
                <c:pt idx="40">
                  <c:v>-43.16</c:v>
                </c:pt>
                <c:pt idx="41">
                  <c:v>-44.238999999999997</c:v>
                </c:pt>
                <c:pt idx="42">
                  <c:v>-45.317999999999998</c:v>
                </c:pt>
                <c:pt idx="43">
                  <c:v>-46.396999999999998</c:v>
                </c:pt>
                <c:pt idx="44">
                  <c:v>-47.475999999999999</c:v>
                </c:pt>
                <c:pt idx="45">
                  <c:v>-48.555</c:v>
                </c:pt>
                <c:pt idx="46">
                  <c:v>-49.634</c:v>
                </c:pt>
                <c:pt idx="47">
                  <c:v>-50.713000000000001</c:v>
                </c:pt>
                <c:pt idx="48">
                  <c:v>-51.792000000000002</c:v>
                </c:pt>
                <c:pt idx="49">
                  <c:v>-52.870999999999995</c:v>
                </c:pt>
                <c:pt idx="50">
                  <c:v>-53.949999999999996</c:v>
                </c:pt>
                <c:pt idx="51">
                  <c:v>-55.028999999999996</c:v>
                </c:pt>
                <c:pt idx="52">
                  <c:v>-56.107999999999997</c:v>
                </c:pt>
                <c:pt idx="53">
                  <c:v>-57.186999999999998</c:v>
                </c:pt>
                <c:pt idx="54">
                  <c:v>-58.265999999999998</c:v>
                </c:pt>
                <c:pt idx="55">
                  <c:v>-59.344999999999999</c:v>
                </c:pt>
                <c:pt idx="56">
                  <c:v>-60.423999999999999</c:v>
                </c:pt>
                <c:pt idx="57">
                  <c:v>-61.503</c:v>
                </c:pt>
                <c:pt idx="58">
                  <c:v>-62.582000000000001</c:v>
                </c:pt>
                <c:pt idx="59">
                  <c:v>-63.660999999999994</c:v>
                </c:pt>
                <c:pt idx="60">
                  <c:v>-64.739999999999995</c:v>
                </c:pt>
                <c:pt idx="61">
                  <c:v>-65.819000000000003</c:v>
                </c:pt>
                <c:pt idx="62">
                  <c:v>-66.897999999999996</c:v>
                </c:pt>
                <c:pt idx="63">
                  <c:v>-67.977000000000004</c:v>
                </c:pt>
                <c:pt idx="64">
                  <c:v>-69.055999999999997</c:v>
                </c:pt>
                <c:pt idx="65">
                  <c:v>-70.134999999999991</c:v>
                </c:pt>
                <c:pt idx="66">
                  <c:v>-71.213999999999999</c:v>
                </c:pt>
                <c:pt idx="67">
                  <c:v>-72.292999999999992</c:v>
                </c:pt>
                <c:pt idx="68">
                  <c:v>-73.372</c:v>
                </c:pt>
                <c:pt idx="69">
                  <c:v>-74.450999999999993</c:v>
                </c:pt>
                <c:pt idx="70">
                  <c:v>-75.53</c:v>
                </c:pt>
                <c:pt idx="71">
                  <c:v>-77</c:v>
                </c:pt>
                <c:pt idx="72">
                  <c:v>-77.688000000000002</c:v>
                </c:pt>
                <c:pt idx="73">
                  <c:v>-78.766999999999996</c:v>
                </c:pt>
                <c:pt idx="74">
                  <c:v>-79.846000000000004</c:v>
                </c:pt>
                <c:pt idx="75">
                  <c:v>-80.924999999999997</c:v>
                </c:pt>
                <c:pt idx="76">
                  <c:v>-82.003999999999991</c:v>
                </c:pt>
                <c:pt idx="77">
                  <c:v>-83.082999999999998</c:v>
                </c:pt>
                <c:pt idx="78">
                  <c:v>-84.161999999999992</c:v>
                </c:pt>
                <c:pt idx="79">
                  <c:v>-85.241</c:v>
                </c:pt>
                <c:pt idx="80">
                  <c:v>-86.32</c:v>
                </c:pt>
                <c:pt idx="81">
                  <c:v>-87.399000000000001</c:v>
                </c:pt>
                <c:pt idx="82">
                  <c:v>-88.477999999999994</c:v>
                </c:pt>
                <c:pt idx="83">
                  <c:v>-89.557000000000002</c:v>
                </c:pt>
                <c:pt idx="84">
                  <c:v>-90.635999999999996</c:v>
                </c:pt>
                <c:pt idx="85">
                  <c:v>-91.715000000000003</c:v>
                </c:pt>
                <c:pt idx="86">
                  <c:v>-92.793999999999997</c:v>
                </c:pt>
                <c:pt idx="87">
                  <c:v>-93.87299999999999</c:v>
                </c:pt>
                <c:pt idx="88">
                  <c:v>-94.951999999999998</c:v>
                </c:pt>
                <c:pt idx="89">
                  <c:v>-96.030999999999992</c:v>
                </c:pt>
                <c:pt idx="90">
                  <c:v>-97.11</c:v>
                </c:pt>
                <c:pt idx="91">
                  <c:v>-98.188999999999993</c:v>
                </c:pt>
                <c:pt idx="92">
                  <c:v>-99.268000000000001</c:v>
                </c:pt>
                <c:pt idx="93">
                  <c:v>-100.34699999999999</c:v>
                </c:pt>
                <c:pt idx="94">
                  <c:v>-101.426</c:v>
                </c:pt>
                <c:pt idx="95">
                  <c:v>-102.505</c:v>
                </c:pt>
                <c:pt idx="96">
                  <c:v>-103.584</c:v>
                </c:pt>
                <c:pt idx="97">
                  <c:v>-104.663</c:v>
                </c:pt>
                <c:pt idx="98">
                  <c:v>-105.74199999999999</c:v>
                </c:pt>
                <c:pt idx="99">
                  <c:v>-106.821</c:v>
                </c:pt>
                <c:pt idx="100">
                  <c:v>-107.89999999999999</c:v>
                </c:pt>
                <c:pt idx="101">
                  <c:v>-108.979</c:v>
                </c:pt>
                <c:pt idx="102">
                  <c:v>-110.05799999999999</c:v>
                </c:pt>
                <c:pt idx="103">
                  <c:v>-111.137</c:v>
                </c:pt>
                <c:pt idx="104">
                  <c:v>-112.21599999999999</c:v>
                </c:pt>
                <c:pt idx="105">
                  <c:v>-113.295</c:v>
                </c:pt>
                <c:pt idx="106">
                  <c:v>-114.374</c:v>
                </c:pt>
                <c:pt idx="107">
                  <c:v>-115.45299999999999</c:v>
                </c:pt>
                <c:pt idx="108">
                  <c:v>-116.532</c:v>
                </c:pt>
                <c:pt idx="109">
                  <c:v>-117.61099999999999</c:v>
                </c:pt>
                <c:pt idx="110">
                  <c:v>-118.69</c:v>
                </c:pt>
                <c:pt idx="111">
                  <c:v>-119.76899999999999</c:v>
                </c:pt>
                <c:pt idx="112">
                  <c:v>-120.848</c:v>
                </c:pt>
                <c:pt idx="113">
                  <c:v>-121.92699999999999</c:v>
                </c:pt>
                <c:pt idx="114">
                  <c:v>-123.012055309734</c:v>
                </c:pt>
                <c:pt idx="115">
                  <c:v>-124.09110083837901</c:v>
                </c:pt>
                <c:pt idx="116">
                  <c:v>-125.17014636702299</c:v>
                </c:pt>
                <c:pt idx="117">
                  <c:v>-126.24919189566801</c:v>
                </c:pt>
                <c:pt idx="118">
                  <c:v>-127.32823742431199</c:v>
                </c:pt>
                <c:pt idx="119">
                  <c:v>-128.40728295295699</c:v>
                </c:pt>
                <c:pt idx="120">
                  <c:v>-129.48632848160199</c:v>
                </c:pt>
                <c:pt idx="121">
                  <c:v>-130</c:v>
                </c:pt>
                <c:pt idx="122">
                  <c:v>-130</c:v>
                </c:pt>
                <c:pt idx="123">
                  <c:v>-130</c:v>
                </c:pt>
                <c:pt idx="124">
                  <c:v>-130</c:v>
                </c:pt>
                <c:pt idx="125">
                  <c:v>-130</c:v>
                </c:pt>
                <c:pt idx="126">
                  <c:v>-130</c:v>
                </c:pt>
                <c:pt idx="127">
                  <c:v>-130</c:v>
                </c:pt>
                <c:pt idx="128">
                  <c:v>-130</c:v>
                </c:pt>
                <c:pt idx="129">
                  <c:v>-130</c:v>
                </c:pt>
                <c:pt idx="130">
                  <c:v>-130</c:v>
                </c:pt>
                <c:pt idx="131">
                  <c:v>-130</c:v>
                </c:pt>
                <c:pt idx="132">
                  <c:v>-130</c:v>
                </c:pt>
                <c:pt idx="133">
                  <c:v>-130</c:v>
                </c:pt>
                <c:pt idx="134">
                  <c:v>-130</c:v>
                </c:pt>
                <c:pt idx="135">
                  <c:v>-130</c:v>
                </c:pt>
                <c:pt idx="136">
                  <c:v>-130</c:v>
                </c:pt>
                <c:pt idx="137">
                  <c:v>-130</c:v>
                </c:pt>
                <c:pt idx="138">
                  <c:v>-130</c:v>
                </c:pt>
                <c:pt idx="139">
                  <c:v>-130</c:v>
                </c:pt>
                <c:pt idx="140">
                  <c:v>-130</c:v>
                </c:pt>
                <c:pt idx="141">
                  <c:v>-130</c:v>
                </c:pt>
                <c:pt idx="142">
                  <c:v>-130</c:v>
                </c:pt>
                <c:pt idx="143">
                  <c:v>-130</c:v>
                </c:pt>
                <c:pt idx="144">
                  <c:v>-130</c:v>
                </c:pt>
                <c:pt idx="145">
                  <c:v>-130</c:v>
                </c:pt>
                <c:pt idx="146">
                  <c:v>-130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4F6-4CBE-827B-E76CF39B1541}"/>
            </c:ext>
          </c:extLst>
        </c:ser>
        <c:ser>
          <c:idx val="5"/>
          <c:order val="5"/>
          <c:tx>
            <c:strRef>
              <c:f>'Root_growth.time-series'!$G$1</c:f>
              <c:strCache>
                <c:ptCount val="1"/>
                <c:pt idx="0">
                  <c:v>B3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'Root_growth.time-series'!$A$2:$A$148</c:f>
              <c:numCache>
                <c:formatCode>General</c:formatCode>
                <c:ptCount val="14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</c:numCache>
            </c:numRef>
          </c:xVal>
          <c:yVal>
            <c:numRef>
              <c:f>'Root_growth.time-series'!$G$2:$G$148</c:f>
              <c:numCache>
                <c:formatCode>0</c:formatCode>
                <c:ptCount val="147"/>
                <c:pt idx="0">
                  <c:v>0</c:v>
                </c:pt>
                <c:pt idx="1">
                  <c:v>-1.0129999999999999</c:v>
                </c:pt>
                <c:pt idx="2">
                  <c:v>-2.0259999999999998</c:v>
                </c:pt>
                <c:pt idx="3">
                  <c:v>-3.0389999999999997</c:v>
                </c:pt>
                <c:pt idx="4">
                  <c:v>-4.0519999999999996</c:v>
                </c:pt>
                <c:pt idx="5">
                  <c:v>-5.0649999999999995</c:v>
                </c:pt>
                <c:pt idx="6">
                  <c:v>-6.0779999999999994</c:v>
                </c:pt>
                <c:pt idx="7">
                  <c:v>-7.0909999999999993</c:v>
                </c:pt>
                <c:pt idx="8">
                  <c:v>-8.1039999999999992</c:v>
                </c:pt>
                <c:pt idx="9">
                  <c:v>-9.1169999999999991</c:v>
                </c:pt>
                <c:pt idx="10">
                  <c:v>-10.129999999999999</c:v>
                </c:pt>
                <c:pt idx="11">
                  <c:v>-11.142999999999999</c:v>
                </c:pt>
                <c:pt idx="12">
                  <c:v>-12.155999999999999</c:v>
                </c:pt>
                <c:pt idx="13">
                  <c:v>-13.168999999999999</c:v>
                </c:pt>
                <c:pt idx="14">
                  <c:v>-14.181999999999999</c:v>
                </c:pt>
                <c:pt idx="15">
                  <c:v>-15.194999999999999</c:v>
                </c:pt>
                <c:pt idx="16">
                  <c:v>-16.207999999999998</c:v>
                </c:pt>
                <c:pt idx="17">
                  <c:v>-17.220999999999997</c:v>
                </c:pt>
                <c:pt idx="18">
                  <c:v>-18.233999999999998</c:v>
                </c:pt>
                <c:pt idx="19">
                  <c:v>-19.247</c:v>
                </c:pt>
                <c:pt idx="20">
                  <c:v>-20.259999999999998</c:v>
                </c:pt>
                <c:pt idx="21">
                  <c:v>-21.272999999999996</c:v>
                </c:pt>
                <c:pt idx="22">
                  <c:v>-22.285999999999998</c:v>
                </c:pt>
                <c:pt idx="23">
                  <c:v>-23.298999999999999</c:v>
                </c:pt>
                <c:pt idx="24">
                  <c:v>-24.311999999999998</c:v>
                </c:pt>
                <c:pt idx="25">
                  <c:v>-25.324999999999996</c:v>
                </c:pt>
                <c:pt idx="26">
                  <c:v>-26.337999999999997</c:v>
                </c:pt>
                <c:pt idx="27">
                  <c:v>-27.350999999999999</c:v>
                </c:pt>
                <c:pt idx="28">
                  <c:v>-28.363999999999997</c:v>
                </c:pt>
                <c:pt idx="29">
                  <c:v>-29.376999999999995</c:v>
                </c:pt>
                <c:pt idx="30">
                  <c:v>-30.389999999999997</c:v>
                </c:pt>
                <c:pt idx="31">
                  <c:v>-31.402999999999999</c:v>
                </c:pt>
                <c:pt idx="32">
                  <c:v>-32.415999999999997</c:v>
                </c:pt>
                <c:pt idx="33">
                  <c:v>-33.428999999999995</c:v>
                </c:pt>
                <c:pt idx="34">
                  <c:v>-34.441999999999993</c:v>
                </c:pt>
                <c:pt idx="35">
                  <c:v>-35.454999999999998</c:v>
                </c:pt>
                <c:pt idx="36">
                  <c:v>-36.467999999999996</c:v>
                </c:pt>
                <c:pt idx="37">
                  <c:v>-37.480999999999995</c:v>
                </c:pt>
                <c:pt idx="38">
                  <c:v>-38.494</c:v>
                </c:pt>
                <c:pt idx="39">
                  <c:v>-39.506999999999998</c:v>
                </c:pt>
                <c:pt idx="40">
                  <c:v>-40.519999999999996</c:v>
                </c:pt>
                <c:pt idx="41">
                  <c:v>-41.532999999999994</c:v>
                </c:pt>
                <c:pt idx="42">
                  <c:v>-42.545999999999992</c:v>
                </c:pt>
                <c:pt idx="43">
                  <c:v>-43.558999999999997</c:v>
                </c:pt>
                <c:pt idx="44">
                  <c:v>-44.571999999999996</c:v>
                </c:pt>
                <c:pt idx="45">
                  <c:v>-45.584999999999994</c:v>
                </c:pt>
                <c:pt idx="46">
                  <c:v>-46.597999999999999</c:v>
                </c:pt>
                <c:pt idx="47">
                  <c:v>-47.610999999999997</c:v>
                </c:pt>
                <c:pt idx="48">
                  <c:v>-48.623999999999995</c:v>
                </c:pt>
                <c:pt idx="49">
                  <c:v>-49.636999999999993</c:v>
                </c:pt>
                <c:pt idx="50">
                  <c:v>-50.649999999999991</c:v>
                </c:pt>
                <c:pt idx="51">
                  <c:v>-51.662999999999997</c:v>
                </c:pt>
                <c:pt idx="52">
                  <c:v>-52.675999999999995</c:v>
                </c:pt>
                <c:pt idx="53">
                  <c:v>-53.688999999999993</c:v>
                </c:pt>
                <c:pt idx="54">
                  <c:v>-54.701999999999998</c:v>
                </c:pt>
                <c:pt idx="55">
                  <c:v>-55.714999999999996</c:v>
                </c:pt>
                <c:pt idx="56">
                  <c:v>-56.727999999999994</c:v>
                </c:pt>
                <c:pt idx="57">
                  <c:v>-57.740999999999993</c:v>
                </c:pt>
                <c:pt idx="58">
                  <c:v>-58.753999999999991</c:v>
                </c:pt>
                <c:pt idx="59">
                  <c:v>-59.766999999999996</c:v>
                </c:pt>
                <c:pt idx="60">
                  <c:v>-60.779999999999994</c:v>
                </c:pt>
                <c:pt idx="61">
                  <c:v>-61.792999999999992</c:v>
                </c:pt>
                <c:pt idx="62">
                  <c:v>-62.805999999999997</c:v>
                </c:pt>
                <c:pt idx="63">
                  <c:v>-63.818999999999996</c:v>
                </c:pt>
                <c:pt idx="64">
                  <c:v>-64.831999999999994</c:v>
                </c:pt>
                <c:pt idx="65">
                  <c:v>-65.844999999999999</c:v>
                </c:pt>
                <c:pt idx="66">
                  <c:v>-66.85799999999999</c:v>
                </c:pt>
                <c:pt idx="67">
                  <c:v>-67.870999999999995</c:v>
                </c:pt>
                <c:pt idx="68">
                  <c:v>-68.883999999999986</c:v>
                </c:pt>
                <c:pt idx="69">
                  <c:v>-69.896999999999991</c:v>
                </c:pt>
                <c:pt idx="70">
                  <c:v>-70.91</c:v>
                </c:pt>
                <c:pt idx="71">
                  <c:v>-72</c:v>
                </c:pt>
                <c:pt idx="72">
                  <c:v>-72.935999999999993</c:v>
                </c:pt>
                <c:pt idx="73">
                  <c:v>-73.948999999999998</c:v>
                </c:pt>
                <c:pt idx="74">
                  <c:v>-74.961999999999989</c:v>
                </c:pt>
                <c:pt idx="75">
                  <c:v>-75.974999999999994</c:v>
                </c:pt>
                <c:pt idx="76">
                  <c:v>-76.988</c:v>
                </c:pt>
                <c:pt idx="77">
                  <c:v>-78.000999999999991</c:v>
                </c:pt>
                <c:pt idx="78">
                  <c:v>-79.013999999999996</c:v>
                </c:pt>
                <c:pt idx="79">
                  <c:v>-80.026999999999987</c:v>
                </c:pt>
                <c:pt idx="80">
                  <c:v>-81.039999999999992</c:v>
                </c:pt>
                <c:pt idx="81">
                  <c:v>-82.052999999999997</c:v>
                </c:pt>
                <c:pt idx="82">
                  <c:v>-83.065999999999988</c:v>
                </c:pt>
                <c:pt idx="83">
                  <c:v>-84.078999999999994</c:v>
                </c:pt>
                <c:pt idx="84">
                  <c:v>-85.091999999999985</c:v>
                </c:pt>
                <c:pt idx="85">
                  <c:v>-86.10499999999999</c:v>
                </c:pt>
                <c:pt idx="86">
                  <c:v>-87.117999999999995</c:v>
                </c:pt>
                <c:pt idx="87">
                  <c:v>-88.130999999999986</c:v>
                </c:pt>
                <c:pt idx="88">
                  <c:v>-89.143999999999991</c:v>
                </c:pt>
                <c:pt idx="89">
                  <c:v>-90.156999999999996</c:v>
                </c:pt>
                <c:pt idx="90">
                  <c:v>-91.169999999999987</c:v>
                </c:pt>
                <c:pt idx="91">
                  <c:v>-92.182999999999993</c:v>
                </c:pt>
                <c:pt idx="92">
                  <c:v>-93.195999999999998</c:v>
                </c:pt>
                <c:pt idx="93">
                  <c:v>-94.208999999999989</c:v>
                </c:pt>
                <c:pt idx="94">
                  <c:v>-95.221999999999994</c:v>
                </c:pt>
                <c:pt idx="95">
                  <c:v>-96.234999999999985</c:v>
                </c:pt>
                <c:pt idx="96">
                  <c:v>-97.24799999999999</c:v>
                </c:pt>
                <c:pt idx="97">
                  <c:v>-98.260999999999996</c:v>
                </c:pt>
                <c:pt idx="98">
                  <c:v>-99.273999999999987</c:v>
                </c:pt>
                <c:pt idx="99">
                  <c:v>-100.28699999999999</c:v>
                </c:pt>
                <c:pt idx="100">
                  <c:v>-101.29999999999998</c:v>
                </c:pt>
                <c:pt idx="101">
                  <c:v>-102.31299999999999</c:v>
                </c:pt>
                <c:pt idx="102">
                  <c:v>-103.32599999999999</c:v>
                </c:pt>
                <c:pt idx="103">
                  <c:v>-104.33899999999998</c:v>
                </c:pt>
                <c:pt idx="104">
                  <c:v>-105.35199999999999</c:v>
                </c:pt>
                <c:pt idx="105">
                  <c:v>-106.36499999999999</c:v>
                </c:pt>
                <c:pt idx="106">
                  <c:v>-107.37799999999999</c:v>
                </c:pt>
                <c:pt idx="107">
                  <c:v>-108.39099999999999</c:v>
                </c:pt>
                <c:pt idx="108">
                  <c:v>-109.404</c:v>
                </c:pt>
                <c:pt idx="109">
                  <c:v>-110.41699999999999</c:v>
                </c:pt>
                <c:pt idx="110">
                  <c:v>-111.42999999999999</c:v>
                </c:pt>
                <c:pt idx="111">
                  <c:v>-112.44299999999998</c:v>
                </c:pt>
                <c:pt idx="112">
                  <c:v>-113.45599999999999</c:v>
                </c:pt>
                <c:pt idx="113">
                  <c:v>-114.46899999999999</c:v>
                </c:pt>
                <c:pt idx="114">
                  <c:v>-115.483192477876</c:v>
                </c:pt>
                <c:pt idx="115">
                  <c:v>-116.49620144387499</c:v>
                </c:pt>
                <c:pt idx="116">
                  <c:v>-117.509210409874</c:v>
                </c:pt>
                <c:pt idx="117">
                  <c:v>-118.52221937587299</c:v>
                </c:pt>
                <c:pt idx="118">
                  <c:v>-119.535228341872</c:v>
                </c:pt>
                <c:pt idx="119">
                  <c:v>-120.54823730787101</c:v>
                </c:pt>
                <c:pt idx="120">
                  <c:v>-121.56124627387</c:v>
                </c:pt>
                <c:pt idx="121">
                  <c:v>-122.574255239869</c:v>
                </c:pt>
                <c:pt idx="122">
                  <c:v>-123.587264205868</c:v>
                </c:pt>
                <c:pt idx="123">
                  <c:v>-124.600273171867</c:v>
                </c:pt>
                <c:pt idx="124">
                  <c:v>-125.61328213786599</c:v>
                </c:pt>
                <c:pt idx="125">
                  <c:v>-126.626291103865</c:v>
                </c:pt>
                <c:pt idx="126">
                  <c:v>-127.639300069865</c:v>
                </c:pt>
                <c:pt idx="127">
                  <c:v>-128.65230903586399</c:v>
                </c:pt>
                <c:pt idx="128">
                  <c:v>-130</c:v>
                </c:pt>
                <c:pt idx="129">
                  <c:v>-130</c:v>
                </c:pt>
                <c:pt idx="130">
                  <c:v>-130</c:v>
                </c:pt>
                <c:pt idx="131">
                  <c:v>-130</c:v>
                </c:pt>
                <c:pt idx="132">
                  <c:v>-130</c:v>
                </c:pt>
                <c:pt idx="133">
                  <c:v>-130</c:v>
                </c:pt>
                <c:pt idx="134">
                  <c:v>-130</c:v>
                </c:pt>
                <c:pt idx="135">
                  <c:v>-130</c:v>
                </c:pt>
                <c:pt idx="136">
                  <c:v>-130</c:v>
                </c:pt>
                <c:pt idx="137">
                  <c:v>-130</c:v>
                </c:pt>
                <c:pt idx="138">
                  <c:v>-130</c:v>
                </c:pt>
                <c:pt idx="139">
                  <c:v>-130</c:v>
                </c:pt>
                <c:pt idx="140">
                  <c:v>-130</c:v>
                </c:pt>
                <c:pt idx="141">
                  <c:v>-130</c:v>
                </c:pt>
                <c:pt idx="142">
                  <c:v>-130</c:v>
                </c:pt>
                <c:pt idx="143">
                  <c:v>-130</c:v>
                </c:pt>
                <c:pt idx="144">
                  <c:v>-130</c:v>
                </c:pt>
                <c:pt idx="145">
                  <c:v>-130</c:v>
                </c:pt>
                <c:pt idx="146">
                  <c:v>-130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4F6-4CBE-827B-E76CF39B1541}"/>
            </c:ext>
          </c:extLst>
        </c:ser>
        <c:ser>
          <c:idx val="6"/>
          <c:order val="6"/>
          <c:tx>
            <c:strRef>
              <c:f>'Root_growth.time-series'!$H$1</c:f>
              <c:strCache>
                <c:ptCount val="1"/>
                <c:pt idx="0">
                  <c:v>C1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'Root_growth.time-series'!$A$2:$A$148</c:f>
              <c:numCache>
                <c:formatCode>General</c:formatCode>
                <c:ptCount val="14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</c:numCache>
            </c:numRef>
          </c:xVal>
          <c:yVal>
            <c:numRef>
              <c:f>'Root_growth.time-series'!$H$2:$H$148</c:f>
              <c:numCache>
                <c:formatCode>0</c:formatCode>
                <c:ptCount val="147"/>
                <c:pt idx="0">
                  <c:v>0</c:v>
                </c:pt>
                <c:pt idx="1">
                  <c:v>-1.0325</c:v>
                </c:pt>
                <c:pt idx="2">
                  <c:v>-2.0649999999999999</c:v>
                </c:pt>
                <c:pt idx="3">
                  <c:v>-3.0975000000000001</c:v>
                </c:pt>
                <c:pt idx="4">
                  <c:v>-4.13</c:v>
                </c:pt>
                <c:pt idx="5">
                  <c:v>-5.1624999999999996</c:v>
                </c:pt>
                <c:pt idx="6">
                  <c:v>-6.1950000000000003</c:v>
                </c:pt>
                <c:pt idx="7">
                  <c:v>-7.2275</c:v>
                </c:pt>
                <c:pt idx="8">
                  <c:v>-8.26</c:v>
                </c:pt>
                <c:pt idx="9">
                  <c:v>-9.2925000000000004</c:v>
                </c:pt>
                <c:pt idx="10">
                  <c:v>-10.324999999999999</c:v>
                </c:pt>
                <c:pt idx="11">
                  <c:v>-11.3575</c:v>
                </c:pt>
                <c:pt idx="12">
                  <c:v>-12.39</c:v>
                </c:pt>
                <c:pt idx="13">
                  <c:v>-13.422499999999999</c:v>
                </c:pt>
                <c:pt idx="14">
                  <c:v>-14.455</c:v>
                </c:pt>
                <c:pt idx="15">
                  <c:v>-15.487499999999999</c:v>
                </c:pt>
                <c:pt idx="16">
                  <c:v>-16.52</c:v>
                </c:pt>
                <c:pt idx="17">
                  <c:v>-17.552499999999998</c:v>
                </c:pt>
                <c:pt idx="18">
                  <c:v>-18.585000000000001</c:v>
                </c:pt>
                <c:pt idx="19">
                  <c:v>-19.6175</c:v>
                </c:pt>
                <c:pt idx="20">
                  <c:v>-20.65</c:v>
                </c:pt>
                <c:pt idx="21">
                  <c:v>-21.682500000000001</c:v>
                </c:pt>
                <c:pt idx="22">
                  <c:v>-22.715</c:v>
                </c:pt>
                <c:pt idx="23">
                  <c:v>-23.747499999999999</c:v>
                </c:pt>
                <c:pt idx="24">
                  <c:v>-24.78</c:v>
                </c:pt>
                <c:pt idx="25">
                  <c:v>-25.8125</c:v>
                </c:pt>
                <c:pt idx="26">
                  <c:v>-26.844999999999999</c:v>
                </c:pt>
                <c:pt idx="27">
                  <c:v>-27.877499999999998</c:v>
                </c:pt>
                <c:pt idx="28">
                  <c:v>-28.91</c:v>
                </c:pt>
                <c:pt idx="29">
                  <c:v>-29.942499999999999</c:v>
                </c:pt>
                <c:pt idx="30">
                  <c:v>-30.974999999999998</c:v>
                </c:pt>
                <c:pt idx="31">
                  <c:v>-32.0075</c:v>
                </c:pt>
                <c:pt idx="32">
                  <c:v>-33.04</c:v>
                </c:pt>
                <c:pt idx="33">
                  <c:v>-34.072499999999998</c:v>
                </c:pt>
                <c:pt idx="34">
                  <c:v>-35.104999999999997</c:v>
                </c:pt>
                <c:pt idx="35">
                  <c:v>-36.137499999999996</c:v>
                </c:pt>
                <c:pt idx="36">
                  <c:v>-37.17</c:v>
                </c:pt>
                <c:pt idx="37">
                  <c:v>-38.202500000000001</c:v>
                </c:pt>
                <c:pt idx="38">
                  <c:v>-39.234999999999999</c:v>
                </c:pt>
                <c:pt idx="39">
                  <c:v>-40.267499999999998</c:v>
                </c:pt>
                <c:pt idx="40">
                  <c:v>-41.3</c:v>
                </c:pt>
                <c:pt idx="41">
                  <c:v>-42.332499999999996</c:v>
                </c:pt>
                <c:pt idx="42">
                  <c:v>-43.365000000000002</c:v>
                </c:pt>
                <c:pt idx="43">
                  <c:v>-44.397500000000001</c:v>
                </c:pt>
                <c:pt idx="44">
                  <c:v>-45.43</c:v>
                </c:pt>
                <c:pt idx="45">
                  <c:v>-46.462499999999999</c:v>
                </c:pt>
                <c:pt idx="46">
                  <c:v>-47.494999999999997</c:v>
                </c:pt>
                <c:pt idx="47">
                  <c:v>-48.527499999999996</c:v>
                </c:pt>
                <c:pt idx="48">
                  <c:v>-49.56</c:v>
                </c:pt>
                <c:pt idx="49">
                  <c:v>-50.592500000000001</c:v>
                </c:pt>
                <c:pt idx="50">
                  <c:v>-51.625</c:v>
                </c:pt>
                <c:pt idx="51">
                  <c:v>-52.657499999999999</c:v>
                </c:pt>
                <c:pt idx="52">
                  <c:v>-53.69</c:v>
                </c:pt>
                <c:pt idx="53">
                  <c:v>-54.722499999999997</c:v>
                </c:pt>
                <c:pt idx="54">
                  <c:v>-55.754999999999995</c:v>
                </c:pt>
                <c:pt idx="55">
                  <c:v>-56.787500000000001</c:v>
                </c:pt>
                <c:pt idx="56">
                  <c:v>-57.82</c:v>
                </c:pt>
                <c:pt idx="57">
                  <c:v>-58.852499999999999</c:v>
                </c:pt>
                <c:pt idx="58">
                  <c:v>-59.884999999999998</c:v>
                </c:pt>
                <c:pt idx="59">
                  <c:v>-60.917499999999997</c:v>
                </c:pt>
                <c:pt idx="60">
                  <c:v>-61.949999999999996</c:v>
                </c:pt>
                <c:pt idx="61">
                  <c:v>-62.982500000000002</c:v>
                </c:pt>
                <c:pt idx="62">
                  <c:v>-64.015000000000001</c:v>
                </c:pt>
                <c:pt idx="63">
                  <c:v>-65.047499999999999</c:v>
                </c:pt>
                <c:pt idx="64">
                  <c:v>-66.08</c:v>
                </c:pt>
                <c:pt idx="65">
                  <c:v>-67.112499999999997</c:v>
                </c:pt>
                <c:pt idx="66">
                  <c:v>-68.144999999999996</c:v>
                </c:pt>
                <c:pt idx="67">
                  <c:v>-69.177499999999995</c:v>
                </c:pt>
                <c:pt idx="68">
                  <c:v>-70.209999999999994</c:v>
                </c:pt>
                <c:pt idx="69">
                  <c:v>-71.242499999999993</c:v>
                </c:pt>
                <c:pt idx="70">
                  <c:v>-72.274999999999991</c:v>
                </c:pt>
                <c:pt idx="71">
                  <c:v>-73</c:v>
                </c:pt>
                <c:pt idx="72">
                  <c:v>-74.34</c:v>
                </c:pt>
                <c:pt idx="73">
                  <c:v>-75.372500000000002</c:v>
                </c:pt>
                <c:pt idx="74">
                  <c:v>-76.405000000000001</c:v>
                </c:pt>
                <c:pt idx="75">
                  <c:v>-77.4375</c:v>
                </c:pt>
                <c:pt idx="76">
                  <c:v>-78.47</c:v>
                </c:pt>
                <c:pt idx="77">
                  <c:v>-79.502499999999998</c:v>
                </c:pt>
                <c:pt idx="78">
                  <c:v>-80.534999999999997</c:v>
                </c:pt>
                <c:pt idx="79">
                  <c:v>-81.567499999999995</c:v>
                </c:pt>
                <c:pt idx="80">
                  <c:v>-82.6</c:v>
                </c:pt>
                <c:pt idx="81">
                  <c:v>-83.632499999999993</c:v>
                </c:pt>
                <c:pt idx="82">
                  <c:v>-84.664999999999992</c:v>
                </c:pt>
                <c:pt idx="83">
                  <c:v>-85.697499999999991</c:v>
                </c:pt>
                <c:pt idx="84">
                  <c:v>-86.73</c:v>
                </c:pt>
                <c:pt idx="85">
                  <c:v>-87.762500000000003</c:v>
                </c:pt>
                <c:pt idx="86">
                  <c:v>-88.795000000000002</c:v>
                </c:pt>
                <c:pt idx="87">
                  <c:v>-89.827500000000001</c:v>
                </c:pt>
                <c:pt idx="88">
                  <c:v>-90.86</c:v>
                </c:pt>
                <c:pt idx="89">
                  <c:v>-91.892499999999998</c:v>
                </c:pt>
                <c:pt idx="90">
                  <c:v>-92.924999999999997</c:v>
                </c:pt>
                <c:pt idx="91">
                  <c:v>-93.957499999999996</c:v>
                </c:pt>
                <c:pt idx="92">
                  <c:v>-94.99</c:v>
                </c:pt>
                <c:pt idx="93">
                  <c:v>-96.022499999999994</c:v>
                </c:pt>
                <c:pt idx="94">
                  <c:v>-97.054999999999993</c:v>
                </c:pt>
                <c:pt idx="95">
                  <c:v>-98.087499999999991</c:v>
                </c:pt>
                <c:pt idx="96">
                  <c:v>-99.12</c:v>
                </c:pt>
                <c:pt idx="97">
                  <c:v>-100.1525</c:v>
                </c:pt>
                <c:pt idx="98">
                  <c:v>-101.185</c:v>
                </c:pt>
                <c:pt idx="99">
                  <c:v>-102.2175</c:v>
                </c:pt>
                <c:pt idx="100">
                  <c:v>-103.25</c:v>
                </c:pt>
                <c:pt idx="101">
                  <c:v>-104.2825</c:v>
                </c:pt>
                <c:pt idx="102">
                  <c:v>-105.315</c:v>
                </c:pt>
                <c:pt idx="103">
                  <c:v>-106.3475</c:v>
                </c:pt>
                <c:pt idx="104">
                  <c:v>-107.38</c:v>
                </c:pt>
                <c:pt idx="105">
                  <c:v>-108.41249999999999</c:v>
                </c:pt>
                <c:pt idx="106">
                  <c:v>-109.44499999999999</c:v>
                </c:pt>
                <c:pt idx="107">
                  <c:v>-110.47749999999999</c:v>
                </c:pt>
                <c:pt idx="108">
                  <c:v>-111.50999999999999</c:v>
                </c:pt>
                <c:pt idx="109">
                  <c:v>-112.5425</c:v>
                </c:pt>
                <c:pt idx="110">
                  <c:v>-113.575</c:v>
                </c:pt>
                <c:pt idx="111">
                  <c:v>-114.6075</c:v>
                </c:pt>
                <c:pt idx="112">
                  <c:v>-115.64</c:v>
                </c:pt>
                <c:pt idx="113">
                  <c:v>-116.6725</c:v>
                </c:pt>
                <c:pt idx="114">
                  <c:v>-117.700237831858</c:v>
                </c:pt>
                <c:pt idx="115">
                  <c:v>-118.732702026083</c:v>
                </c:pt>
                <c:pt idx="116">
                  <c:v>-119.76516622030699</c:v>
                </c:pt>
                <c:pt idx="117">
                  <c:v>-120.79763041453199</c:v>
                </c:pt>
                <c:pt idx="118">
                  <c:v>-121.830094608756</c:v>
                </c:pt>
                <c:pt idx="119">
                  <c:v>-122.862558802981</c:v>
                </c:pt>
                <c:pt idx="120">
                  <c:v>-123.895022997205</c:v>
                </c:pt>
                <c:pt idx="121">
                  <c:v>-124.92748719143</c:v>
                </c:pt>
                <c:pt idx="122">
                  <c:v>-125.95995138565399</c:v>
                </c:pt>
                <c:pt idx="123">
                  <c:v>-126.99241557987899</c:v>
                </c:pt>
                <c:pt idx="124">
                  <c:v>-128.024879774103</c:v>
                </c:pt>
                <c:pt idx="125">
                  <c:v>-129.05734396832801</c:v>
                </c:pt>
                <c:pt idx="126">
                  <c:v>-130.089808162552</c:v>
                </c:pt>
                <c:pt idx="127">
                  <c:v>-130.089808162552</c:v>
                </c:pt>
                <c:pt idx="128">
                  <c:v>-130.089808162552</c:v>
                </c:pt>
                <c:pt idx="129">
                  <c:v>-130.089808162552</c:v>
                </c:pt>
                <c:pt idx="130">
                  <c:v>-130.089808162552</c:v>
                </c:pt>
                <c:pt idx="131">
                  <c:v>-130.089808162552</c:v>
                </c:pt>
                <c:pt idx="132">
                  <c:v>-130.089808162552</c:v>
                </c:pt>
                <c:pt idx="133">
                  <c:v>-130.089808162552</c:v>
                </c:pt>
                <c:pt idx="134">
                  <c:v>-130.089808162552</c:v>
                </c:pt>
                <c:pt idx="135">
                  <c:v>-130.089808162552</c:v>
                </c:pt>
                <c:pt idx="136">
                  <c:v>-130.089808162552</c:v>
                </c:pt>
                <c:pt idx="137">
                  <c:v>-130.089808162552</c:v>
                </c:pt>
                <c:pt idx="138">
                  <c:v>-130.089808162552</c:v>
                </c:pt>
                <c:pt idx="139">
                  <c:v>-130.089808162552</c:v>
                </c:pt>
                <c:pt idx="140">
                  <c:v>-130.089808162552</c:v>
                </c:pt>
                <c:pt idx="141">
                  <c:v>-130.089808162552</c:v>
                </c:pt>
                <c:pt idx="142">
                  <c:v>-130.089808162552</c:v>
                </c:pt>
                <c:pt idx="143">
                  <c:v>-130.089808162552</c:v>
                </c:pt>
                <c:pt idx="144">
                  <c:v>-130.089808162552</c:v>
                </c:pt>
                <c:pt idx="145">
                  <c:v>-130.089808162552</c:v>
                </c:pt>
                <c:pt idx="146">
                  <c:v>-130.089808162552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4F6-4CBE-827B-E76CF39B1541}"/>
            </c:ext>
          </c:extLst>
        </c:ser>
        <c:ser>
          <c:idx val="7"/>
          <c:order val="7"/>
          <c:tx>
            <c:strRef>
              <c:f>'Root_growth.time-series'!$I$1</c:f>
              <c:strCache>
                <c:ptCount val="1"/>
                <c:pt idx="0">
                  <c:v>C2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'Root_growth.time-series'!$A$2:$A$148</c:f>
              <c:numCache>
                <c:formatCode>General</c:formatCode>
                <c:ptCount val="14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</c:numCache>
            </c:numRef>
          </c:xVal>
          <c:yVal>
            <c:numRef>
              <c:f>'Root_growth.time-series'!$I$2:$I$148</c:f>
              <c:numCache>
                <c:formatCode>0</c:formatCode>
                <c:ptCount val="147"/>
                <c:pt idx="0">
                  <c:v>0</c:v>
                </c:pt>
                <c:pt idx="1">
                  <c:v>-0.95833333333333304</c:v>
                </c:pt>
                <c:pt idx="2">
                  <c:v>-1.9166666666666661</c:v>
                </c:pt>
                <c:pt idx="3">
                  <c:v>-2.8749999999999991</c:v>
                </c:pt>
                <c:pt idx="4">
                  <c:v>-3.8333333333333321</c:v>
                </c:pt>
                <c:pt idx="5">
                  <c:v>-4.7916666666666652</c:v>
                </c:pt>
                <c:pt idx="6">
                  <c:v>-5.7499999999999982</c:v>
                </c:pt>
                <c:pt idx="7">
                  <c:v>-6.7083333333333313</c:v>
                </c:pt>
                <c:pt idx="8">
                  <c:v>-7.6666666666666643</c:v>
                </c:pt>
                <c:pt idx="9">
                  <c:v>-8.6249999999999964</c:v>
                </c:pt>
                <c:pt idx="10">
                  <c:v>-9.5833333333333304</c:v>
                </c:pt>
                <c:pt idx="11">
                  <c:v>-10.541666666666664</c:v>
                </c:pt>
                <c:pt idx="12">
                  <c:v>-11.499999999999996</c:v>
                </c:pt>
                <c:pt idx="13">
                  <c:v>-12.458333333333329</c:v>
                </c:pt>
                <c:pt idx="14">
                  <c:v>-13.416666666666663</c:v>
                </c:pt>
                <c:pt idx="15">
                  <c:v>-14.374999999999996</c:v>
                </c:pt>
                <c:pt idx="16">
                  <c:v>-15.333333333333329</c:v>
                </c:pt>
                <c:pt idx="17">
                  <c:v>-16.291666666666661</c:v>
                </c:pt>
                <c:pt idx="18">
                  <c:v>-17.249999999999993</c:v>
                </c:pt>
                <c:pt idx="19">
                  <c:v>-18.208333333333329</c:v>
                </c:pt>
                <c:pt idx="20">
                  <c:v>-19.166666666666661</c:v>
                </c:pt>
                <c:pt idx="21">
                  <c:v>-20.124999999999993</c:v>
                </c:pt>
                <c:pt idx="22">
                  <c:v>-21.083333333333329</c:v>
                </c:pt>
                <c:pt idx="23">
                  <c:v>-22.041666666666661</c:v>
                </c:pt>
                <c:pt idx="24">
                  <c:v>-22.999999999999993</c:v>
                </c:pt>
                <c:pt idx="25">
                  <c:v>-23.958333333333325</c:v>
                </c:pt>
                <c:pt idx="26">
                  <c:v>-24.916666666666657</c:v>
                </c:pt>
                <c:pt idx="27">
                  <c:v>-25.874999999999993</c:v>
                </c:pt>
                <c:pt idx="28">
                  <c:v>-26.833333333333325</c:v>
                </c:pt>
                <c:pt idx="29">
                  <c:v>-27.791666666666657</c:v>
                </c:pt>
                <c:pt idx="30">
                  <c:v>-28.749999999999993</c:v>
                </c:pt>
                <c:pt idx="31">
                  <c:v>-29.708333333333325</c:v>
                </c:pt>
                <c:pt idx="32">
                  <c:v>-30.666666666666657</c:v>
                </c:pt>
                <c:pt idx="33">
                  <c:v>-31.624999999999989</c:v>
                </c:pt>
                <c:pt idx="34">
                  <c:v>-32.583333333333321</c:v>
                </c:pt>
                <c:pt idx="35">
                  <c:v>-33.541666666666657</c:v>
                </c:pt>
                <c:pt idx="36">
                  <c:v>-34.499999999999986</c:v>
                </c:pt>
                <c:pt idx="37">
                  <c:v>-35.458333333333321</c:v>
                </c:pt>
                <c:pt idx="38">
                  <c:v>-36.416666666666657</c:v>
                </c:pt>
                <c:pt idx="39">
                  <c:v>-37.374999999999986</c:v>
                </c:pt>
                <c:pt idx="40">
                  <c:v>-38.333333333333321</c:v>
                </c:pt>
                <c:pt idx="41">
                  <c:v>-39.291666666666657</c:v>
                </c:pt>
                <c:pt idx="42">
                  <c:v>-40.249999999999986</c:v>
                </c:pt>
                <c:pt idx="43">
                  <c:v>-41.208333333333321</c:v>
                </c:pt>
                <c:pt idx="44">
                  <c:v>-42.166666666666657</c:v>
                </c:pt>
                <c:pt idx="45">
                  <c:v>-43.124999999999986</c:v>
                </c:pt>
                <c:pt idx="46">
                  <c:v>-44.083333333333321</c:v>
                </c:pt>
                <c:pt idx="47">
                  <c:v>-45.04166666666665</c:v>
                </c:pt>
                <c:pt idx="48">
                  <c:v>-45.999999999999986</c:v>
                </c:pt>
                <c:pt idx="49">
                  <c:v>-46.958333333333321</c:v>
                </c:pt>
                <c:pt idx="50">
                  <c:v>-47.91666666666665</c:v>
                </c:pt>
                <c:pt idx="51">
                  <c:v>-48.874999999999986</c:v>
                </c:pt>
                <c:pt idx="52">
                  <c:v>-49.833333333333314</c:v>
                </c:pt>
                <c:pt idx="53">
                  <c:v>-50.79166666666665</c:v>
                </c:pt>
                <c:pt idx="54">
                  <c:v>-51.749999999999986</c:v>
                </c:pt>
                <c:pt idx="55">
                  <c:v>-52.708333333333314</c:v>
                </c:pt>
                <c:pt idx="56">
                  <c:v>-53.66666666666665</c:v>
                </c:pt>
                <c:pt idx="57">
                  <c:v>-54.624999999999986</c:v>
                </c:pt>
                <c:pt idx="58">
                  <c:v>-55.583333333333314</c:v>
                </c:pt>
                <c:pt idx="59">
                  <c:v>-56.54166666666665</c:v>
                </c:pt>
                <c:pt idx="60">
                  <c:v>-57.499999999999986</c:v>
                </c:pt>
                <c:pt idx="61">
                  <c:v>-58.458333333333314</c:v>
                </c:pt>
                <c:pt idx="62">
                  <c:v>-59.41666666666665</c:v>
                </c:pt>
                <c:pt idx="63">
                  <c:v>-60.374999999999979</c:v>
                </c:pt>
                <c:pt idx="64">
                  <c:v>-61.333333333333314</c:v>
                </c:pt>
                <c:pt idx="65">
                  <c:v>-62.29166666666665</c:v>
                </c:pt>
                <c:pt idx="66">
                  <c:v>-63.249999999999979</c:v>
                </c:pt>
                <c:pt idx="67">
                  <c:v>-64.208333333333314</c:v>
                </c:pt>
                <c:pt idx="68">
                  <c:v>-65.166666666666643</c:v>
                </c:pt>
                <c:pt idx="69">
                  <c:v>-66.124999999999986</c:v>
                </c:pt>
                <c:pt idx="70">
                  <c:v>-67.083333333333314</c:v>
                </c:pt>
                <c:pt idx="71">
                  <c:v>-68</c:v>
                </c:pt>
                <c:pt idx="72">
                  <c:v>-69</c:v>
                </c:pt>
                <c:pt idx="73">
                  <c:v>-69.958333333333314</c:v>
                </c:pt>
                <c:pt idx="74">
                  <c:v>-70.916666666666643</c:v>
                </c:pt>
                <c:pt idx="75">
                  <c:v>-71.874999999999972</c:v>
                </c:pt>
                <c:pt idx="76">
                  <c:v>-72.833333333333314</c:v>
                </c:pt>
                <c:pt idx="77">
                  <c:v>-73.791666666666643</c:v>
                </c:pt>
                <c:pt idx="78">
                  <c:v>-74.749999999999972</c:v>
                </c:pt>
                <c:pt idx="79">
                  <c:v>-75.708333333333314</c:v>
                </c:pt>
                <c:pt idx="80">
                  <c:v>-76.666666666666643</c:v>
                </c:pt>
                <c:pt idx="81">
                  <c:v>-77.624999999999972</c:v>
                </c:pt>
                <c:pt idx="82">
                  <c:v>-78.583333333333314</c:v>
                </c:pt>
                <c:pt idx="83">
                  <c:v>-79.541666666666643</c:v>
                </c:pt>
                <c:pt idx="84">
                  <c:v>-80.499999999999972</c:v>
                </c:pt>
                <c:pt idx="85">
                  <c:v>-81.458333333333314</c:v>
                </c:pt>
                <c:pt idx="86">
                  <c:v>-82.416666666666643</c:v>
                </c:pt>
                <c:pt idx="87">
                  <c:v>-83.374999999999972</c:v>
                </c:pt>
                <c:pt idx="88">
                  <c:v>-84.333333333333314</c:v>
                </c:pt>
                <c:pt idx="89">
                  <c:v>-85.291666666666643</c:v>
                </c:pt>
                <c:pt idx="90">
                  <c:v>-86.249999999999972</c:v>
                </c:pt>
                <c:pt idx="91">
                  <c:v>-87.2083333333333</c:v>
                </c:pt>
                <c:pt idx="92">
                  <c:v>-88.166666666666643</c:v>
                </c:pt>
                <c:pt idx="93">
                  <c:v>-89.124999999999972</c:v>
                </c:pt>
                <c:pt idx="94">
                  <c:v>-90.0833333333333</c:v>
                </c:pt>
                <c:pt idx="95">
                  <c:v>-91.041666666666643</c:v>
                </c:pt>
                <c:pt idx="96">
                  <c:v>-91.999999999999972</c:v>
                </c:pt>
                <c:pt idx="97">
                  <c:v>-92.9583333333333</c:v>
                </c:pt>
                <c:pt idx="98">
                  <c:v>-93.916666666666643</c:v>
                </c:pt>
                <c:pt idx="99">
                  <c:v>-94.874999999999972</c:v>
                </c:pt>
                <c:pt idx="100">
                  <c:v>-95.8333333333333</c:v>
                </c:pt>
                <c:pt idx="101">
                  <c:v>-96.791666666666643</c:v>
                </c:pt>
                <c:pt idx="102">
                  <c:v>-97.749999999999972</c:v>
                </c:pt>
                <c:pt idx="103">
                  <c:v>-98.7083333333333</c:v>
                </c:pt>
                <c:pt idx="104">
                  <c:v>-99.666666666666629</c:v>
                </c:pt>
                <c:pt idx="105">
                  <c:v>-100.62499999999997</c:v>
                </c:pt>
                <c:pt idx="106">
                  <c:v>-101.5833333333333</c:v>
                </c:pt>
                <c:pt idx="107">
                  <c:v>-102.54166666666663</c:v>
                </c:pt>
                <c:pt idx="108">
                  <c:v>-103.49999999999997</c:v>
                </c:pt>
                <c:pt idx="109">
                  <c:v>-104.4583333333333</c:v>
                </c:pt>
                <c:pt idx="110">
                  <c:v>-105.41666666666663</c:v>
                </c:pt>
                <c:pt idx="111">
                  <c:v>-106.37499999999997</c:v>
                </c:pt>
                <c:pt idx="112">
                  <c:v>-107.3333333333333</c:v>
                </c:pt>
                <c:pt idx="113">
                  <c:v>-108.29166666666663</c:v>
                </c:pt>
                <c:pt idx="114">
                  <c:v>-109.249354719764</c:v>
                </c:pt>
                <c:pt idx="115">
                  <c:v>-110.207683201366</c:v>
                </c:pt>
                <c:pt idx="116">
                  <c:v>-111.166011682968</c:v>
                </c:pt>
                <c:pt idx="117">
                  <c:v>-112.12434016457</c:v>
                </c:pt>
                <c:pt idx="118">
                  <c:v>-113.082668646173</c:v>
                </c:pt>
                <c:pt idx="119">
                  <c:v>-114.040997127775</c:v>
                </c:pt>
                <c:pt idx="120">
                  <c:v>-114.999325609377</c:v>
                </c:pt>
                <c:pt idx="121">
                  <c:v>-115.95765409097901</c:v>
                </c:pt>
                <c:pt idx="122">
                  <c:v>-116.915982572582</c:v>
                </c:pt>
                <c:pt idx="123">
                  <c:v>-117.87431105418401</c:v>
                </c:pt>
                <c:pt idx="124">
                  <c:v>-118.832639535786</c:v>
                </c:pt>
                <c:pt idx="125">
                  <c:v>-119.790968017388</c:v>
                </c:pt>
                <c:pt idx="126">
                  <c:v>-120.74929649899001</c:v>
                </c:pt>
                <c:pt idx="127">
                  <c:v>-121.707624980593</c:v>
                </c:pt>
                <c:pt idx="128">
                  <c:v>-122.66595346219501</c:v>
                </c:pt>
                <c:pt idx="129">
                  <c:v>-123.624281943797</c:v>
                </c:pt>
                <c:pt idx="130">
                  <c:v>-124.582610425399</c:v>
                </c:pt>
                <c:pt idx="131">
                  <c:v>-125.54093890700101</c:v>
                </c:pt>
                <c:pt idx="132">
                  <c:v>-126.499267388604</c:v>
                </c:pt>
                <c:pt idx="133">
                  <c:v>-127.45759587020601</c:v>
                </c:pt>
                <c:pt idx="134">
                  <c:v>-128.415924351808</c:v>
                </c:pt>
                <c:pt idx="135">
                  <c:v>-129.37425283341</c:v>
                </c:pt>
                <c:pt idx="136">
                  <c:v>-130.33258131501299</c:v>
                </c:pt>
                <c:pt idx="137">
                  <c:v>-130</c:v>
                </c:pt>
                <c:pt idx="138">
                  <c:v>-130</c:v>
                </c:pt>
                <c:pt idx="139">
                  <c:v>-130</c:v>
                </c:pt>
                <c:pt idx="140">
                  <c:v>-130</c:v>
                </c:pt>
                <c:pt idx="141">
                  <c:v>-130</c:v>
                </c:pt>
                <c:pt idx="142">
                  <c:v>-130</c:v>
                </c:pt>
                <c:pt idx="143">
                  <c:v>-130</c:v>
                </c:pt>
                <c:pt idx="144">
                  <c:v>-130</c:v>
                </c:pt>
                <c:pt idx="145">
                  <c:v>-130</c:v>
                </c:pt>
                <c:pt idx="146">
                  <c:v>-130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C4F6-4CBE-827B-E76CF39B1541}"/>
            </c:ext>
          </c:extLst>
        </c:ser>
        <c:ser>
          <c:idx val="8"/>
          <c:order val="8"/>
          <c:tx>
            <c:strRef>
              <c:f>'Root_growth.time-series'!$J$1</c:f>
              <c:strCache>
                <c:ptCount val="1"/>
                <c:pt idx="0">
                  <c:v>C3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'Root_growth.time-series'!$A$2:$A$148</c:f>
              <c:numCache>
                <c:formatCode>General</c:formatCode>
                <c:ptCount val="14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</c:numCache>
            </c:numRef>
          </c:xVal>
          <c:yVal>
            <c:numRef>
              <c:f>'Root_growth.time-series'!$J$2:$J$148</c:f>
              <c:numCache>
                <c:formatCode>0</c:formatCode>
                <c:ptCount val="147"/>
                <c:pt idx="0">
                  <c:v>0</c:v>
                </c:pt>
                <c:pt idx="1">
                  <c:v>-0.96599999999999997</c:v>
                </c:pt>
                <c:pt idx="2">
                  <c:v>-1.9319999999999999</c:v>
                </c:pt>
                <c:pt idx="3">
                  <c:v>-2.8979999999999997</c:v>
                </c:pt>
                <c:pt idx="4">
                  <c:v>-3.8639999999999999</c:v>
                </c:pt>
                <c:pt idx="5">
                  <c:v>-4.83</c:v>
                </c:pt>
                <c:pt idx="6">
                  <c:v>-5.7959999999999994</c:v>
                </c:pt>
                <c:pt idx="7">
                  <c:v>-6.7619999999999996</c:v>
                </c:pt>
                <c:pt idx="8">
                  <c:v>-7.7279999999999998</c:v>
                </c:pt>
                <c:pt idx="9">
                  <c:v>-8.6939999999999991</c:v>
                </c:pt>
                <c:pt idx="10">
                  <c:v>-9.66</c:v>
                </c:pt>
                <c:pt idx="11">
                  <c:v>-10.625999999999999</c:v>
                </c:pt>
                <c:pt idx="12">
                  <c:v>-11.591999999999999</c:v>
                </c:pt>
                <c:pt idx="13">
                  <c:v>-12.558</c:v>
                </c:pt>
                <c:pt idx="14">
                  <c:v>-13.523999999999999</c:v>
                </c:pt>
                <c:pt idx="15">
                  <c:v>-14.49</c:v>
                </c:pt>
                <c:pt idx="16">
                  <c:v>-15.456</c:v>
                </c:pt>
                <c:pt idx="17">
                  <c:v>-16.422000000000001</c:v>
                </c:pt>
                <c:pt idx="18">
                  <c:v>-17.387999999999998</c:v>
                </c:pt>
                <c:pt idx="19">
                  <c:v>-18.353999999999999</c:v>
                </c:pt>
                <c:pt idx="20">
                  <c:v>-19.32</c:v>
                </c:pt>
                <c:pt idx="21">
                  <c:v>-20.285999999999998</c:v>
                </c:pt>
                <c:pt idx="22">
                  <c:v>-21.251999999999999</c:v>
                </c:pt>
                <c:pt idx="23">
                  <c:v>-22.218</c:v>
                </c:pt>
                <c:pt idx="24">
                  <c:v>-23.183999999999997</c:v>
                </c:pt>
                <c:pt idx="25">
                  <c:v>-24.15</c:v>
                </c:pt>
                <c:pt idx="26">
                  <c:v>-25.116</c:v>
                </c:pt>
                <c:pt idx="27">
                  <c:v>-26.082000000000001</c:v>
                </c:pt>
                <c:pt idx="28">
                  <c:v>-27.047999999999998</c:v>
                </c:pt>
                <c:pt idx="29">
                  <c:v>-28.013999999999999</c:v>
                </c:pt>
                <c:pt idx="30">
                  <c:v>-28.98</c:v>
                </c:pt>
                <c:pt idx="31">
                  <c:v>-29.945999999999998</c:v>
                </c:pt>
                <c:pt idx="32">
                  <c:v>-30.911999999999999</c:v>
                </c:pt>
                <c:pt idx="33">
                  <c:v>-31.878</c:v>
                </c:pt>
                <c:pt idx="34">
                  <c:v>-32.844000000000001</c:v>
                </c:pt>
                <c:pt idx="35">
                  <c:v>-33.81</c:v>
                </c:pt>
                <c:pt idx="36">
                  <c:v>-34.775999999999996</c:v>
                </c:pt>
                <c:pt idx="37">
                  <c:v>-35.741999999999997</c:v>
                </c:pt>
                <c:pt idx="38">
                  <c:v>-36.707999999999998</c:v>
                </c:pt>
                <c:pt idx="39">
                  <c:v>-37.673999999999999</c:v>
                </c:pt>
                <c:pt idx="40">
                  <c:v>-38.64</c:v>
                </c:pt>
                <c:pt idx="41">
                  <c:v>-39.606000000000002</c:v>
                </c:pt>
                <c:pt idx="42">
                  <c:v>-40.571999999999996</c:v>
                </c:pt>
                <c:pt idx="43">
                  <c:v>-41.537999999999997</c:v>
                </c:pt>
                <c:pt idx="44">
                  <c:v>-42.503999999999998</c:v>
                </c:pt>
                <c:pt idx="45">
                  <c:v>-43.47</c:v>
                </c:pt>
                <c:pt idx="46">
                  <c:v>-44.436</c:v>
                </c:pt>
                <c:pt idx="47">
                  <c:v>-45.402000000000001</c:v>
                </c:pt>
                <c:pt idx="48">
                  <c:v>-46.367999999999995</c:v>
                </c:pt>
                <c:pt idx="49">
                  <c:v>-47.333999999999996</c:v>
                </c:pt>
                <c:pt idx="50">
                  <c:v>-48.3</c:v>
                </c:pt>
                <c:pt idx="51">
                  <c:v>-49.265999999999998</c:v>
                </c:pt>
                <c:pt idx="52">
                  <c:v>-50.231999999999999</c:v>
                </c:pt>
                <c:pt idx="53">
                  <c:v>-51.198</c:v>
                </c:pt>
                <c:pt idx="54">
                  <c:v>-52.164000000000001</c:v>
                </c:pt>
                <c:pt idx="55">
                  <c:v>-53.129999999999995</c:v>
                </c:pt>
                <c:pt idx="56">
                  <c:v>-54.095999999999997</c:v>
                </c:pt>
                <c:pt idx="57">
                  <c:v>-55.061999999999998</c:v>
                </c:pt>
                <c:pt idx="58">
                  <c:v>-56.027999999999999</c:v>
                </c:pt>
                <c:pt idx="59">
                  <c:v>-56.994</c:v>
                </c:pt>
                <c:pt idx="60">
                  <c:v>-57.96</c:v>
                </c:pt>
                <c:pt idx="61">
                  <c:v>-58.925999999999995</c:v>
                </c:pt>
                <c:pt idx="62">
                  <c:v>-59.891999999999996</c:v>
                </c:pt>
                <c:pt idx="63">
                  <c:v>-60.857999999999997</c:v>
                </c:pt>
                <c:pt idx="64">
                  <c:v>-61.823999999999998</c:v>
                </c:pt>
                <c:pt idx="65">
                  <c:v>-62.79</c:v>
                </c:pt>
                <c:pt idx="66">
                  <c:v>-63.756</c:v>
                </c:pt>
                <c:pt idx="67">
                  <c:v>-64.721999999999994</c:v>
                </c:pt>
                <c:pt idx="68">
                  <c:v>-65.688000000000002</c:v>
                </c:pt>
                <c:pt idx="69">
                  <c:v>-66.653999999999996</c:v>
                </c:pt>
                <c:pt idx="70">
                  <c:v>-67.62</c:v>
                </c:pt>
                <c:pt idx="71">
                  <c:v>-69</c:v>
                </c:pt>
                <c:pt idx="72">
                  <c:v>-70</c:v>
                </c:pt>
                <c:pt idx="73">
                  <c:v>-70.518000000000001</c:v>
                </c:pt>
                <c:pt idx="74">
                  <c:v>-71.484000000000009</c:v>
                </c:pt>
                <c:pt idx="75">
                  <c:v>-72.45</c:v>
                </c:pt>
                <c:pt idx="76">
                  <c:v>-73.416000000000011</c:v>
                </c:pt>
                <c:pt idx="77">
                  <c:v>-74.382000000000005</c:v>
                </c:pt>
                <c:pt idx="78">
                  <c:v>-75.348000000000013</c:v>
                </c:pt>
                <c:pt idx="79">
                  <c:v>-76.314000000000007</c:v>
                </c:pt>
                <c:pt idx="80">
                  <c:v>-77.28</c:v>
                </c:pt>
                <c:pt idx="81">
                  <c:v>-78.246000000000009</c:v>
                </c:pt>
                <c:pt idx="82">
                  <c:v>-79.212000000000003</c:v>
                </c:pt>
                <c:pt idx="83">
                  <c:v>-80.178000000000011</c:v>
                </c:pt>
                <c:pt idx="84">
                  <c:v>-81.144000000000005</c:v>
                </c:pt>
                <c:pt idx="85">
                  <c:v>-82.110000000000014</c:v>
                </c:pt>
                <c:pt idx="86">
                  <c:v>-83.076000000000008</c:v>
                </c:pt>
                <c:pt idx="87">
                  <c:v>-84.042000000000002</c:v>
                </c:pt>
                <c:pt idx="88">
                  <c:v>-85.00800000000001</c:v>
                </c:pt>
                <c:pt idx="89">
                  <c:v>-85.974000000000004</c:v>
                </c:pt>
                <c:pt idx="90">
                  <c:v>-86.940000000000012</c:v>
                </c:pt>
                <c:pt idx="91">
                  <c:v>-87.906000000000006</c:v>
                </c:pt>
                <c:pt idx="92">
                  <c:v>-88.872000000000014</c:v>
                </c:pt>
                <c:pt idx="93">
                  <c:v>-89.838000000000008</c:v>
                </c:pt>
                <c:pt idx="94">
                  <c:v>-90.804000000000002</c:v>
                </c:pt>
                <c:pt idx="95">
                  <c:v>-91.77000000000001</c:v>
                </c:pt>
                <c:pt idx="96">
                  <c:v>-92.736000000000004</c:v>
                </c:pt>
                <c:pt idx="97">
                  <c:v>-93.702000000000012</c:v>
                </c:pt>
                <c:pt idx="98">
                  <c:v>-94.668000000000006</c:v>
                </c:pt>
                <c:pt idx="99">
                  <c:v>-95.634000000000015</c:v>
                </c:pt>
                <c:pt idx="100">
                  <c:v>-96.600000000000009</c:v>
                </c:pt>
                <c:pt idx="101">
                  <c:v>-97.566000000000003</c:v>
                </c:pt>
                <c:pt idx="102">
                  <c:v>-98.532000000000011</c:v>
                </c:pt>
                <c:pt idx="103">
                  <c:v>-99.498000000000005</c:v>
                </c:pt>
                <c:pt idx="104">
                  <c:v>-100.46400000000001</c:v>
                </c:pt>
                <c:pt idx="105">
                  <c:v>-101.43</c:v>
                </c:pt>
                <c:pt idx="106">
                  <c:v>-102.39600000000002</c:v>
                </c:pt>
                <c:pt idx="107">
                  <c:v>-103.36200000000001</c:v>
                </c:pt>
                <c:pt idx="108">
                  <c:v>-104.328</c:v>
                </c:pt>
                <c:pt idx="109">
                  <c:v>-105.29400000000001</c:v>
                </c:pt>
                <c:pt idx="110">
                  <c:v>-106.26</c:v>
                </c:pt>
                <c:pt idx="111">
                  <c:v>-107.22600000000001</c:v>
                </c:pt>
                <c:pt idx="112">
                  <c:v>-108.19200000000001</c:v>
                </c:pt>
                <c:pt idx="113">
                  <c:v>-109.15800000000002</c:v>
                </c:pt>
                <c:pt idx="114">
                  <c:v>-110.13756194690301</c:v>
                </c:pt>
                <c:pt idx="115">
                  <c:v>-111.103666045645</c:v>
                </c:pt>
                <c:pt idx="116">
                  <c:v>-112.069770144388</c:v>
                </c:pt>
                <c:pt idx="117">
                  <c:v>-113.03587424313</c:v>
                </c:pt>
                <c:pt idx="118">
                  <c:v>-114.001978341872</c:v>
                </c:pt>
                <c:pt idx="119">
                  <c:v>-114.96808244061501</c:v>
                </c:pt>
                <c:pt idx="120">
                  <c:v>-115.934186539357</c:v>
                </c:pt>
                <c:pt idx="121">
                  <c:v>-116.9002906381</c:v>
                </c:pt>
                <c:pt idx="122">
                  <c:v>-117.866394736842</c:v>
                </c:pt>
                <c:pt idx="123">
                  <c:v>-118.832498835585</c:v>
                </c:pt>
                <c:pt idx="124">
                  <c:v>-119.79860293432699</c:v>
                </c:pt>
                <c:pt idx="125">
                  <c:v>-120.76470703307</c:v>
                </c:pt>
                <c:pt idx="126">
                  <c:v>-121.730811131812</c:v>
                </c:pt>
                <c:pt idx="127">
                  <c:v>-122.696915230554</c:v>
                </c:pt>
                <c:pt idx="128">
                  <c:v>-123.663019329297</c:v>
                </c:pt>
                <c:pt idx="129">
                  <c:v>-124.62912342803899</c:v>
                </c:pt>
                <c:pt idx="130">
                  <c:v>-125.595227526782</c:v>
                </c:pt>
                <c:pt idx="131">
                  <c:v>-126.56133162552401</c:v>
                </c:pt>
                <c:pt idx="132">
                  <c:v>-127.52743572426699</c:v>
                </c:pt>
                <c:pt idx="133">
                  <c:v>-128.493539823009</c:v>
                </c:pt>
                <c:pt idx="134">
                  <c:v>-129.459643921751</c:v>
                </c:pt>
                <c:pt idx="135">
                  <c:v>-130.42574802049401</c:v>
                </c:pt>
                <c:pt idx="136">
                  <c:v>-130</c:v>
                </c:pt>
                <c:pt idx="137">
                  <c:v>-130</c:v>
                </c:pt>
                <c:pt idx="138">
                  <c:v>-130</c:v>
                </c:pt>
                <c:pt idx="139">
                  <c:v>-130</c:v>
                </c:pt>
                <c:pt idx="140">
                  <c:v>-130</c:v>
                </c:pt>
                <c:pt idx="141">
                  <c:v>-130</c:v>
                </c:pt>
                <c:pt idx="142">
                  <c:v>-130</c:v>
                </c:pt>
                <c:pt idx="143">
                  <c:v>-130</c:v>
                </c:pt>
                <c:pt idx="144">
                  <c:v>-130</c:v>
                </c:pt>
                <c:pt idx="145">
                  <c:v>-130</c:v>
                </c:pt>
                <c:pt idx="146">
                  <c:v>-130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C4F6-4CBE-827B-E76CF39B15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549040"/>
        <c:axId val="537561104"/>
      </c:scatterChart>
      <c:valAx>
        <c:axId val="537549040"/>
        <c:scaling>
          <c:orientation val="minMax"/>
          <c:max val="1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Schoolbook" panose="02040604050505020304" pitchFamily="18" charset="0"/>
                <a:ea typeface="+mn-ea"/>
                <a:cs typeface="+mn-cs"/>
              </a:defRPr>
            </a:pPr>
            <a:endParaRPr lang="en-US"/>
          </a:p>
        </c:txPr>
        <c:crossAx val="537561104"/>
        <c:crosses val="autoZero"/>
        <c:crossBetween val="midCat"/>
        <c:majorUnit val="30"/>
      </c:valAx>
      <c:valAx>
        <c:axId val="537561104"/>
        <c:scaling>
          <c:orientation val="minMax"/>
          <c:max val="0"/>
          <c:min val="-1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Schoolbook" panose="02040604050505020304" pitchFamily="18" charset="0"/>
                <a:ea typeface="+mn-ea"/>
                <a:cs typeface="+mn-cs"/>
              </a:defRPr>
            </a:pPr>
            <a:endParaRPr lang="en-US"/>
          </a:p>
        </c:txPr>
        <c:crossAx val="537549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entury Schoolbook" panose="020406040505050203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 b="1">
          <a:latin typeface="Century Schoolbook" panose="020406040505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48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 sz="4800"/>
              <a:t>Actual crop ETc [mm]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48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'ETc.time-series'!$B$1</c:f>
              <c:strCache>
                <c:ptCount val="1"/>
                <c:pt idx="0">
                  <c:v>ETc.A1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'ETc.time-series'!$A$2:$A$153</c:f>
              <c:numCache>
                <c:formatCode>General</c:formatCode>
                <c:ptCount val="15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</c:numCache>
            </c:numRef>
          </c:xVal>
          <c:yVal>
            <c:numRef>
              <c:f>'ETc.time-series'!$B$2:$B$153</c:f>
              <c:numCache>
                <c:formatCode>General</c:formatCode>
                <c:ptCount val="152"/>
                <c:pt idx="0">
                  <c:v>0.10518609810204585</c:v>
                </c:pt>
                <c:pt idx="1">
                  <c:v>0.14901363897789829</c:v>
                </c:pt>
                <c:pt idx="2">
                  <c:v>0.16654465532823925</c:v>
                </c:pt>
                <c:pt idx="3">
                  <c:v>0.14901363897789829</c:v>
                </c:pt>
                <c:pt idx="4">
                  <c:v>0.17531016350340975</c:v>
                </c:pt>
                <c:pt idx="5">
                  <c:v>0.13148262262755731</c:v>
                </c:pt>
                <c:pt idx="6">
                  <c:v>0.13148262262755731</c:v>
                </c:pt>
                <c:pt idx="7">
                  <c:v>0.11656194026784984</c:v>
                </c:pt>
                <c:pt idx="8">
                  <c:v>0.11989778982828037</c:v>
                </c:pt>
                <c:pt idx="9">
                  <c:v>0.1239743755648673</c:v>
                </c:pt>
                <c:pt idx="10">
                  <c:v>5.9442321912743401E-2</c:v>
                </c:pt>
                <c:pt idx="11">
                  <c:v>6.2007579492235648E-2</c:v>
                </c:pt>
                <c:pt idx="12">
                  <c:v>0.1081443595431764</c:v>
                </c:pt>
                <c:pt idx="13">
                  <c:v>0.15377495686467832</c:v>
                </c:pt>
                <c:pt idx="14">
                  <c:v>0.17777668227754501</c:v>
                </c:pt>
                <c:pt idx="15">
                  <c:v>0.15956269000082163</c:v>
                </c:pt>
                <c:pt idx="16">
                  <c:v>0.17970462574973298</c:v>
                </c:pt>
                <c:pt idx="17">
                  <c:v>0.2371116794018569</c:v>
                </c:pt>
                <c:pt idx="18">
                  <c:v>0.20995349348784506</c:v>
                </c:pt>
                <c:pt idx="19">
                  <c:v>0.220648547696804</c:v>
                </c:pt>
                <c:pt idx="20">
                  <c:v>0.18883218317580658</c:v>
                </c:pt>
                <c:pt idx="21">
                  <c:v>0.26230482372684732</c:v>
                </c:pt>
                <c:pt idx="22">
                  <c:v>0.38581998792645539</c:v>
                </c:pt>
                <c:pt idx="23">
                  <c:v>0.23494658613816302</c:v>
                </c:pt>
                <c:pt idx="24">
                  <c:v>9.703999112556834E-2</c:v>
                </c:pt>
                <c:pt idx="25">
                  <c:v>0.3499172565569173</c:v>
                </c:pt>
                <c:pt idx="26">
                  <c:v>0.46258895293924518</c:v>
                </c:pt>
                <c:pt idx="27">
                  <c:v>0.23740255250301487</c:v>
                </c:pt>
                <c:pt idx="28">
                  <c:v>0.16253265960069016</c:v>
                </c:pt>
                <c:pt idx="29">
                  <c:v>0.29098872319447866</c:v>
                </c:pt>
                <c:pt idx="30">
                  <c:v>0.24534056363486975</c:v>
                </c:pt>
                <c:pt idx="31">
                  <c:v>0.22565388012488705</c:v>
                </c:pt>
                <c:pt idx="32">
                  <c:v>0.23663476706926298</c:v>
                </c:pt>
                <c:pt idx="33">
                  <c:v>0.21224198915454764</c:v>
                </c:pt>
                <c:pt idx="34">
                  <c:v>0.33248126694601926</c:v>
                </c:pt>
                <c:pt idx="35">
                  <c:v>0.34659955016021687</c:v>
                </c:pt>
                <c:pt idx="36">
                  <c:v>0.52103687042970992</c:v>
                </c:pt>
                <c:pt idx="37">
                  <c:v>0.2915392017911429</c:v>
                </c:pt>
                <c:pt idx="38">
                  <c:v>0.30252008873551878</c:v>
                </c:pt>
                <c:pt idx="39">
                  <c:v>0.76135951236545873</c:v>
                </c:pt>
                <c:pt idx="40">
                  <c:v>0.69531827705200888</c:v>
                </c:pt>
                <c:pt idx="41">
                  <c:v>0.43130924944540294</c:v>
                </c:pt>
                <c:pt idx="42">
                  <c:v>0.74237922109933441</c:v>
                </c:pt>
                <c:pt idx="43">
                  <c:v>0.45954581587379834</c:v>
                </c:pt>
                <c:pt idx="44">
                  <c:v>0.3157760660586641</c:v>
                </c:pt>
                <c:pt idx="45">
                  <c:v>0.37938629734615065</c:v>
                </c:pt>
                <c:pt idx="46">
                  <c:v>0.72496762796812086</c:v>
                </c:pt>
                <c:pt idx="47">
                  <c:v>0.51618930244022687</c:v>
                </c:pt>
                <c:pt idx="48">
                  <c:v>0.41717535535288791</c:v>
                </c:pt>
                <c:pt idx="49">
                  <c:v>0.37100813408922856</c:v>
                </c:pt>
                <c:pt idx="50">
                  <c:v>0.64072898693615965</c:v>
                </c:pt>
                <c:pt idx="51">
                  <c:v>0.72942219209596582</c:v>
                </c:pt>
                <c:pt idx="52">
                  <c:v>0.41129590830663049</c:v>
                </c:pt>
                <c:pt idx="53">
                  <c:v>0.35393763864924827</c:v>
                </c:pt>
                <c:pt idx="54">
                  <c:v>0.80328311149453624</c:v>
                </c:pt>
                <c:pt idx="55">
                  <c:v>0.67737552378604882</c:v>
                </c:pt>
                <c:pt idx="56">
                  <c:v>0.69751941089474967</c:v>
                </c:pt>
                <c:pt idx="57">
                  <c:v>0.95688439733793429</c:v>
                </c:pt>
                <c:pt idx="58">
                  <c:v>0.6558286089885792</c:v>
                </c:pt>
                <c:pt idx="59">
                  <c:v>0.67373428641853583</c:v>
                </c:pt>
                <c:pt idx="60">
                  <c:v>0.77809495932955397</c:v>
                </c:pt>
                <c:pt idx="61">
                  <c:v>1.241704872237285</c:v>
                </c:pt>
                <c:pt idx="62">
                  <c:v>1.4549026374168106</c:v>
                </c:pt>
                <c:pt idx="63">
                  <c:v>1.3975443677594279</c:v>
                </c:pt>
                <c:pt idx="64">
                  <c:v>1.0494861761564376</c:v>
                </c:pt>
                <c:pt idx="65">
                  <c:v>0.78116835099827464</c:v>
                </c:pt>
                <c:pt idx="66">
                  <c:v>1.0987267890888175</c:v>
                </c:pt>
                <c:pt idx="67">
                  <c:v>2.0424492646454686</c:v>
                </c:pt>
                <c:pt idx="68">
                  <c:v>1.0436067291101796</c:v>
                </c:pt>
                <c:pt idx="69">
                  <c:v>2.0253787692054881</c:v>
                </c:pt>
                <c:pt idx="70">
                  <c:v>1.1971436200805194</c:v>
                </c:pt>
                <c:pt idx="71">
                  <c:v>0.96590999999999994</c:v>
                </c:pt>
                <c:pt idx="72">
                  <c:v>0.33056222222222226</c:v>
                </c:pt>
                <c:pt idx="73">
                  <c:v>1.5601104444444442</c:v>
                </c:pt>
                <c:pt idx="74">
                  <c:v>0.90414133333333335</c:v>
                </c:pt>
                <c:pt idx="75">
                  <c:v>1.2828199999999998</c:v>
                </c:pt>
                <c:pt idx="76">
                  <c:v>0.80284844444444459</c:v>
                </c:pt>
                <c:pt idx="77">
                  <c:v>0.89645599999999992</c:v>
                </c:pt>
                <c:pt idx="78">
                  <c:v>1.1463466666666666</c:v>
                </c:pt>
                <c:pt idx="79">
                  <c:v>0.85955711111111111</c:v>
                </c:pt>
                <c:pt idx="80">
                  <c:v>1.1979</c:v>
                </c:pt>
                <c:pt idx="81">
                  <c:v>1.4684120000000003</c:v>
                </c:pt>
                <c:pt idx="82">
                  <c:v>1.4160471111111108</c:v>
                </c:pt>
                <c:pt idx="83">
                  <c:v>1.1902146666666666</c:v>
                </c:pt>
                <c:pt idx="84">
                  <c:v>0.78060399999999996</c:v>
                </c:pt>
                <c:pt idx="85">
                  <c:v>0.88452222222222221</c:v>
                </c:pt>
                <c:pt idx="86">
                  <c:v>2.2542666666666666</c:v>
                </c:pt>
                <c:pt idx="87">
                  <c:v>1.4702257777777779</c:v>
                </c:pt>
                <c:pt idx="88">
                  <c:v>2.5274039999999998</c:v>
                </c:pt>
                <c:pt idx="89">
                  <c:v>2.1924979999999996</c:v>
                </c:pt>
                <c:pt idx="90">
                  <c:v>1.8438444444444448</c:v>
                </c:pt>
                <c:pt idx="91">
                  <c:v>2.4441297222222227</c:v>
                </c:pt>
                <c:pt idx="92">
                  <c:v>1.5757162666666671</c:v>
                </c:pt>
                <c:pt idx="93">
                  <c:v>2.3807842666666668</c:v>
                </c:pt>
                <c:pt idx="94">
                  <c:v>2.4979105555555554</c:v>
                </c:pt>
                <c:pt idx="95">
                  <c:v>1.0063350000000002</c:v>
                </c:pt>
                <c:pt idx="96">
                  <c:v>2.0270115555555557</c:v>
                </c:pt>
                <c:pt idx="97">
                  <c:v>2.2454884222222229</c:v>
                </c:pt>
                <c:pt idx="98">
                  <c:v>2.2612641333333334</c:v>
                </c:pt>
                <c:pt idx="99">
                  <c:v>1.4490253555555557</c:v>
                </c:pt>
                <c:pt idx="100">
                  <c:v>2.2928155555555567</c:v>
                </c:pt>
                <c:pt idx="101">
                  <c:v>1.4691035333333333</c:v>
                </c:pt>
                <c:pt idx="102">
                  <c:v>2.1130608888888891</c:v>
                </c:pt>
                <c:pt idx="103">
                  <c:v>2.3401426888888897</c:v>
                </c:pt>
                <c:pt idx="104">
                  <c:v>2.4630056000000002</c:v>
                </c:pt>
                <c:pt idx="105">
                  <c:v>2.1560000000000001</c:v>
                </c:pt>
                <c:pt idx="106">
                  <c:v>2.1611822222222226</c:v>
                </c:pt>
                <c:pt idx="107">
                  <c:v>2.3830143333333336</c:v>
                </c:pt>
                <c:pt idx="108">
                  <c:v>2.1715711111111111</c:v>
                </c:pt>
                <c:pt idx="109">
                  <c:v>1.8502507222222224</c:v>
                </c:pt>
                <c:pt idx="110">
                  <c:v>1.7455680000000002</c:v>
                </c:pt>
                <c:pt idx="111">
                  <c:v>2.5152276111111114</c:v>
                </c:pt>
                <c:pt idx="112">
                  <c:v>2.6308186666666669</c:v>
                </c:pt>
                <c:pt idx="113">
                  <c:v>2.9667000000000003</c:v>
                </c:pt>
                <c:pt idx="114">
                  <c:v>3.0921327180000002</c:v>
                </c:pt>
                <c:pt idx="115">
                  <c:v>3.3137187849999998</c:v>
                </c:pt>
                <c:pt idx="116">
                  <c:v>3.7622935679999996</c:v>
                </c:pt>
                <c:pt idx="117">
                  <c:v>3.9813069449999996</c:v>
                </c:pt>
                <c:pt idx="118">
                  <c:v>3.7453138140000006</c:v>
                </c:pt>
                <c:pt idx="119">
                  <c:v>4.1897722929999999</c:v>
                </c:pt>
                <c:pt idx="120">
                  <c:v>4.2932331600000007</c:v>
                </c:pt>
                <c:pt idx="121">
                  <c:v>3.6071216320000006</c:v>
                </c:pt>
                <c:pt idx="122">
                  <c:v>3.8238195880000001</c:v>
                </c:pt>
                <c:pt idx="123">
                  <c:v>3.2540323770000001</c:v>
                </c:pt>
                <c:pt idx="124">
                  <c:v>3.246571576</c:v>
                </c:pt>
                <c:pt idx="125">
                  <c:v>4.2438019999999996</c:v>
                </c:pt>
                <c:pt idx="126">
                  <c:v>4.021138800000001</c:v>
                </c:pt>
                <c:pt idx="127">
                  <c:v>3.8979569999999999</c:v>
                </c:pt>
                <c:pt idx="128">
                  <c:v>3.5533472000000006</c:v>
                </c:pt>
                <c:pt idx="129">
                  <c:v>4.3178460000000012</c:v>
                </c:pt>
                <c:pt idx="130">
                  <c:v>4.5258218999999995</c:v>
                </c:pt>
                <c:pt idx="131">
                  <c:v>3.5218496000000004</c:v>
                </c:pt>
                <c:pt idx="132">
                  <c:v>4.046431000000001</c:v>
                </c:pt>
                <c:pt idx="133">
                  <c:v>6.1121690000000006</c:v>
                </c:pt>
                <c:pt idx="134">
                  <c:v>5.1196512500000013</c:v>
                </c:pt>
                <c:pt idx="135">
                  <c:v>4.2397533750000012</c:v>
                </c:pt>
                <c:pt idx="136">
                  <c:v>3.2548350000000008</c:v>
                </c:pt>
                <c:pt idx="137">
                  <c:v>4.114540250000001</c:v>
                </c:pt>
                <c:pt idx="138">
                  <c:v>4.106289499999999</c:v>
                </c:pt>
                <c:pt idx="139">
                  <c:v>4.0980387499999997</c:v>
                </c:pt>
                <c:pt idx="140">
                  <c:v>5.166048</c:v>
                </c:pt>
                <c:pt idx="141">
                  <c:v>3.1967926950000005</c:v>
                </c:pt>
                <c:pt idx="142">
                  <c:v>3.7481514300000009</c:v>
                </c:pt>
                <c:pt idx="143">
                  <c:v>3.8797369649999998</c:v>
                </c:pt>
                <c:pt idx="144">
                  <c:v>4.1993576400000006</c:v>
                </c:pt>
                <c:pt idx="145">
                  <c:v>4.1689758375000006</c:v>
                </c:pt>
                <c:pt idx="146">
                  <c:v>4.0901519999999998</c:v>
                </c:pt>
                <c:pt idx="147">
                  <c:v>4.1484736842105319</c:v>
                </c:pt>
                <c:pt idx="148">
                  <c:v>3.9201684210526362</c:v>
                </c:pt>
                <c:pt idx="149">
                  <c:v>3.2905736842105293</c:v>
                </c:pt>
                <c:pt idx="150">
                  <c:v>1.0541263157894742</c:v>
                </c:pt>
                <c:pt idx="151">
                  <c:v>2.1099473684210528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2C-4FB8-A3CC-E04CC3EB1B99}"/>
            </c:ext>
          </c:extLst>
        </c:ser>
        <c:ser>
          <c:idx val="1"/>
          <c:order val="1"/>
          <c:tx>
            <c:strRef>
              <c:f>'ETc.time-series'!$C$1</c:f>
              <c:strCache>
                <c:ptCount val="1"/>
                <c:pt idx="0">
                  <c:v>ETc.A2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'ETc.time-series'!$A$2:$A$148</c:f>
              <c:numCache>
                <c:formatCode>General</c:formatCode>
                <c:ptCount val="14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</c:numCache>
            </c:numRef>
          </c:xVal>
          <c:yVal>
            <c:numRef>
              <c:f>'ETc.time-series'!$C$2:$C$148</c:f>
              <c:numCache>
                <c:formatCode>General</c:formatCode>
                <c:ptCount val="147"/>
                <c:pt idx="0">
                  <c:v>0.10518609810204585</c:v>
                </c:pt>
                <c:pt idx="1">
                  <c:v>0.14901363897789829</c:v>
                </c:pt>
                <c:pt idx="2">
                  <c:v>0.16654465532823925</c:v>
                </c:pt>
                <c:pt idx="3">
                  <c:v>0.14901363897789829</c:v>
                </c:pt>
                <c:pt idx="4">
                  <c:v>0.17531016350340975</c:v>
                </c:pt>
                <c:pt idx="5">
                  <c:v>0.13148262262755731</c:v>
                </c:pt>
                <c:pt idx="6">
                  <c:v>0.13148262262755731</c:v>
                </c:pt>
                <c:pt idx="7">
                  <c:v>0.11663296976419359</c:v>
                </c:pt>
                <c:pt idx="8">
                  <c:v>0.12003984882096791</c:v>
                </c:pt>
                <c:pt idx="9">
                  <c:v>0.12420268466025801</c:v>
                </c:pt>
                <c:pt idx="10">
                  <c:v>5.9594527976337207E-2</c:v>
                </c:pt>
                <c:pt idx="11">
                  <c:v>6.2213643086024159E-2</c:v>
                </c:pt>
                <c:pt idx="12">
                  <c:v>0.1085346315011092</c:v>
                </c:pt>
                <c:pt idx="13">
                  <c:v>0.1383201873305398</c:v>
                </c:pt>
                <c:pt idx="14">
                  <c:v>0.14639881685974857</c:v>
                </c:pt>
                <c:pt idx="15">
                  <c:v>0.14410358411159496</c:v>
                </c:pt>
                <c:pt idx="16">
                  <c:v>0.16661895154541614</c:v>
                </c:pt>
                <c:pt idx="17">
                  <c:v>0.24480654150576511</c:v>
                </c:pt>
                <c:pt idx="18">
                  <c:v>0.21633304348343996</c:v>
                </c:pt>
                <c:pt idx="19">
                  <c:v>0.23406045415479226</c:v>
                </c:pt>
                <c:pt idx="20">
                  <c:v>0.20526411057327495</c:v>
                </c:pt>
                <c:pt idx="21">
                  <c:v>0.29113695401562789</c:v>
                </c:pt>
                <c:pt idx="22">
                  <c:v>0.43601661043059253</c:v>
                </c:pt>
                <c:pt idx="23">
                  <c:v>0.26973010518654744</c:v>
                </c:pt>
                <c:pt idx="24">
                  <c:v>0.11296634332130991</c:v>
                </c:pt>
                <c:pt idx="25">
                  <c:v>0.41241715017390002</c:v>
                </c:pt>
                <c:pt idx="26">
                  <c:v>0.55129356867257462</c:v>
                </c:pt>
                <c:pt idx="27">
                  <c:v>0.28577112500256324</c:v>
                </c:pt>
                <c:pt idx="28">
                  <c:v>0.19660340152822281</c:v>
                </c:pt>
                <c:pt idx="29">
                  <c:v>0.33484748582696572</c:v>
                </c:pt>
                <c:pt idx="30">
                  <c:v>0.27441426341303099</c:v>
                </c:pt>
                <c:pt idx="31">
                  <c:v>0.24583172089392819</c:v>
                </c:pt>
                <c:pt idx="32">
                  <c:v>0.25155096130145427</c:v>
                </c:pt>
                <c:pt idx="33">
                  <c:v>0.22051731575055458</c:v>
                </c:pt>
                <c:pt idx="34">
                  <c:v>0.33812928272122261</c:v>
                </c:pt>
                <c:pt idx="35">
                  <c:v>0.34548259181661328</c:v>
                </c:pt>
                <c:pt idx="36">
                  <c:v>0.50965185687289449</c:v>
                </c:pt>
                <c:pt idx="37">
                  <c:v>0.28014716333908474</c:v>
                </c:pt>
                <c:pt idx="38">
                  <c:v>0.28586640374661076</c:v>
                </c:pt>
                <c:pt idx="39">
                  <c:v>0.70813656437433248</c:v>
                </c:pt>
                <c:pt idx="40">
                  <c:v>0.63708189548927796</c:v>
                </c:pt>
                <c:pt idx="41">
                  <c:v>0.38960244638895741</c:v>
                </c:pt>
                <c:pt idx="42">
                  <c:v>0.66159292580724682</c:v>
                </c:pt>
                <c:pt idx="43">
                  <c:v>0.40430906457973881</c:v>
                </c:pt>
                <c:pt idx="44">
                  <c:v>0.27444158245008632</c:v>
                </c:pt>
                <c:pt idx="45">
                  <c:v>0.3259010865992934</c:v>
                </c:pt>
                <c:pt idx="46">
                  <c:v>0.61586632158409338</c:v>
                </c:pt>
                <c:pt idx="47">
                  <c:v>0.43364678333744144</c:v>
                </c:pt>
                <c:pt idx="48">
                  <c:v>0.35452460767397914</c:v>
                </c:pt>
                <c:pt idx="49">
                  <c:v>0.31868086024155784</c:v>
                </c:pt>
                <c:pt idx="50">
                  <c:v>0.55580580888998443</c:v>
                </c:pt>
                <c:pt idx="51">
                  <c:v>0.63852453578177637</c:v>
                </c:pt>
                <c:pt idx="52">
                  <c:v>0.36308873551885629</c:v>
                </c:pt>
                <c:pt idx="53">
                  <c:v>0.31490946717607421</c:v>
                </c:pt>
                <c:pt idx="54">
                  <c:v>0.71993897379015692</c:v>
                </c:pt>
                <c:pt idx="55">
                  <c:v>0.61124491619423227</c:v>
                </c:pt>
                <c:pt idx="56">
                  <c:v>0.63344885383288141</c:v>
                </c:pt>
                <c:pt idx="57">
                  <c:v>0.87420372196204099</c:v>
                </c:pt>
                <c:pt idx="58">
                  <c:v>0.60253931476460432</c:v>
                </c:pt>
                <c:pt idx="59">
                  <c:v>0.62227614822118149</c:v>
                </c:pt>
                <c:pt idx="60">
                  <c:v>0.72226460438747853</c:v>
                </c:pt>
                <c:pt idx="61">
                  <c:v>1.1580621764850874</c:v>
                </c:pt>
                <c:pt idx="62">
                  <c:v>1.362973297181826</c:v>
                </c:pt>
                <c:pt idx="63">
                  <c:v>1.3147940288390434</c:v>
                </c:pt>
                <c:pt idx="64">
                  <c:v>0.99132043381809232</c:v>
                </c:pt>
                <c:pt idx="65">
                  <c:v>0.7406971489606442</c:v>
                </c:pt>
                <c:pt idx="66">
                  <c:v>1.0455967258236791</c:v>
                </c:pt>
                <c:pt idx="67">
                  <c:v>1.9504270396844958</c:v>
                </c:pt>
                <c:pt idx="68">
                  <c:v>0.99988456166296924</c:v>
                </c:pt>
                <c:pt idx="69">
                  <c:v>1.9466556466190121</c:v>
                </c:pt>
                <c:pt idx="70">
                  <c:v>1.1542137047079122</c:v>
                </c:pt>
                <c:pt idx="71">
                  <c:v>0.97426168260943125</c:v>
                </c:pt>
                <c:pt idx="72">
                  <c:v>0.33398224976211016</c:v>
                </c:pt>
                <c:pt idx="73">
                  <c:v>1.5781832425311457</c:v>
                </c:pt>
                <c:pt idx="74">
                  <c:v>0.91535742891059491</c:v>
                </c:pt>
                <c:pt idx="75">
                  <c:v>1.2993022156073388</c:v>
                </c:pt>
                <c:pt idx="76">
                  <c:v>0.81324474764850352</c:v>
                </c:pt>
                <c:pt idx="77">
                  <c:v>0.9078765138306194</c:v>
                </c:pt>
                <c:pt idx="78">
                  <c:v>1.1603872869907119</c:v>
                </c:pt>
                <c:pt idx="79">
                  <c:v>0.86944260448162014</c:v>
                </c:pt>
                <c:pt idx="80">
                  <c:v>1.2105026220052142</c:v>
                </c:pt>
                <c:pt idx="81">
                  <c:v>1.4821108550596314</c:v>
                </c:pt>
                <c:pt idx="82">
                  <c:v>1.4272978025301892</c:v>
                </c:pt>
                <c:pt idx="83">
                  <c:v>1.1978157716961109</c:v>
                </c:pt>
                <c:pt idx="84">
                  <c:v>0.78424818748223746</c:v>
                </c:pt>
                <c:pt idx="85">
                  <c:v>0.88700401977317145</c:v>
                </c:pt>
                <c:pt idx="86">
                  <c:v>2.2560962592816742</c:v>
                </c:pt>
                <c:pt idx="87">
                  <c:v>1.4683112805022029</c:v>
                </c:pt>
                <c:pt idx="88">
                  <c:v>2.5184958433539961</c:v>
                </c:pt>
                <c:pt idx="89">
                  <c:v>2.1796812685016338</c:v>
                </c:pt>
                <c:pt idx="90">
                  <c:v>1.9692444444444444</c:v>
                </c:pt>
                <c:pt idx="91">
                  <c:v>2.6048702777777777</c:v>
                </c:pt>
                <c:pt idx="92">
                  <c:v>1.6759815111111114</c:v>
                </c:pt>
                <c:pt idx="93">
                  <c:v>2.5272690666666673</c:v>
                </c:pt>
                <c:pt idx="94">
                  <c:v>2.6464227777777776</c:v>
                </c:pt>
                <c:pt idx="95">
                  <c:v>1.0641094444444446</c:v>
                </c:pt>
                <c:pt idx="96">
                  <c:v>2.1392995555555556</c:v>
                </c:pt>
                <c:pt idx="97">
                  <c:v>2.3654182444444452</c:v>
                </c:pt>
                <c:pt idx="98">
                  <c:v>2.3776069777777784</c:v>
                </c:pt>
                <c:pt idx="99">
                  <c:v>1.5207790888888892</c:v>
                </c:pt>
                <c:pt idx="100">
                  <c:v>2.4019844444444445</c:v>
                </c:pt>
                <c:pt idx="101">
                  <c:v>1.5362920222222223</c:v>
                </c:pt>
                <c:pt idx="102">
                  <c:v>2.2057835555555556</c:v>
                </c:pt>
                <c:pt idx="103">
                  <c:v>2.4385506444444451</c:v>
                </c:pt>
                <c:pt idx="104">
                  <c:v>2.5621366222222224</c:v>
                </c:pt>
                <c:pt idx="105">
                  <c:v>2.2391111111111113</c:v>
                </c:pt>
                <c:pt idx="106">
                  <c:v>2.2405093333333337</c:v>
                </c:pt>
                <c:pt idx="107">
                  <c:v>2.4660176444444453</c:v>
                </c:pt>
                <c:pt idx="108">
                  <c:v>2.2431591111111113</c:v>
                </c:pt>
                <c:pt idx="109">
                  <c:v>1.9078114000000002</c:v>
                </c:pt>
                <c:pt idx="110">
                  <c:v>1.7966471111111115</c:v>
                </c:pt>
                <c:pt idx="111">
                  <c:v>2.5842038444444446</c:v>
                </c:pt>
                <c:pt idx="112">
                  <c:v>2.6981504000000003</c:v>
                </c:pt>
                <c:pt idx="113">
                  <c:v>3.037100000000001</c:v>
                </c:pt>
                <c:pt idx="114">
                  <c:v>3.2068164060000002</c:v>
                </c:pt>
                <c:pt idx="115">
                  <c:v>3.440938595</c:v>
                </c:pt>
                <c:pt idx="116">
                  <c:v>3.9116593559999999</c:v>
                </c:pt>
                <c:pt idx="117">
                  <c:v>4.1446023150000002</c:v>
                </c:pt>
                <c:pt idx="118">
                  <c:v>3.9038764380000002</c:v>
                </c:pt>
                <c:pt idx="119">
                  <c:v>4.3727104310000007</c:v>
                </c:pt>
                <c:pt idx="120">
                  <c:v>4.4864107200000003</c:v>
                </c:pt>
                <c:pt idx="121">
                  <c:v>3.7742565439999995</c:v>
                </c:pt>
                <c:pt idx="122">
                  <c:v>4.0061381960000011</c:v>
                </c:pt>
                <c:pt idx="123">
                  <c:v>3.4135804590000007</c:v>
                </c:pt>
                <c:pt idx="124">
                  <c:v>3.4101606919999994</c:v>
                </c:pt>
                <c:pt idx="125">
                  <c:v>4.4638219999999995</c:v>
                </c:pt>
                <c:pt idx="126">
                  <c:v>4.1987574719999996</c:v>
                </c:pt>
                <c:pt idx="127">
                  <c:v>4.0531733900000013</c:v>
                </c:pt>
                <c:pt idx="128">
                  <c:v>3.6792881920000013</c:v>
                </c:pt>
                <c:pt idx="129">
                  <c:v>4.4518717619999997</c:v>
                </c:pt>
                <c:pt idx="130">
                  <c:v>4.6462577600000019</c:v>
                </c:pt>
                <c:pt idx="131">
                  <c:v>3.5998771840000003</c:v>
                </c:pt>
                <c:pt idx="132">
                  <c:v>4.132123</c:v>
                </c:pt>
                <c:pt idx="133">
                  <c:v>6.2459180000000005</c:v>
                </c:pt>
                <c:pt idx="134">
                  <c:v>5.2353065000000019</c:v>
                </c:pt>
                <c:pt idx="135">
                  <c:v>4.3385452500000001</c:v>
                </c:pt>
                <c:pt idx="136">
                  <c:v>3.3330000000000006</c:v>
                </c:pt>
                <c:pt idx="137">
                  <c:v>4.2162994999999999</c:v>
                </c:pt>
                <c:pt idx="138">
                  <c:v>4.2107990000000006</c:v>
                </c:pt>
                <c:pt idx="139">
                  <c:v>4.2052985000000005</c:v>
                </c:pt>
                <c:pt idx="140">
                  <c:v>5.3050079999999999</c:v>
                </c:pt>
                <c:pt idx="141">
                  <c:v>3.3499574950000008</c:v>
                </c:pt>
                <c:pt idx="142">
                  <c:v>3.9373879300000012</c:v>
                </c:pt>
                <c:pt idx="143">
                  <c:v>4.0859767650000007</c:v>
                </c:pt>
                <c:pt idx="144">
                  <c:v>4.4342193400000003</c:v>
                </c:pt>
                <c:pt idx="145">
                  <c:v>4.4141244374999999</c:v>
                </c:pt>
                <c:pt idx="146">
                  <c:v>4.387372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2C-4FB8-A3CC-E04CC3EB1B99}"/>
            </c:ext>
          </c:extLst>
        </c:ser>
        <c:ser>
          <c:idx val="2"/>
          <c:order val="2"/>
          <c:tx>
            <c:strRef>
              <c:f>'ETc.time-series'!$D$1</c:f>
              <c:strCache>
                <c:ptCount val="1"/>
                <c:pt idx="0">
                  <c:v>ETc.A3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'ETc.time-series'!$A$2:$A$148</c:f>
              <c:numCache>
                <c:formatCode>General</c:formatCode>
                <c:ptCount val="14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</c:numCache>
            </c:numRef>
          </c:xVal>
          <c:yVal>
            <c:numRef>
              <c:f>'ETc.time-series'!$D$2:$D$148</c:f>
              <c:numCache>
                <c:formatCode>General</c:formatCode>
                <c:ptCount val="147"/>
                <c:pt idx="0">
                  <c:v>0.10518609810204585</c:v>
                </c:pt>
                <c:pt idx="1">
                  <c:v>0.14901363897789829</c:v>
                </c:pt>
                <c:pt idx="2">
                  <c:v>0.16654465532823925</c:v>
                </c:pt>
                <c:pt idx="3">
                  <c:v>0.14901363897789829</c:v>
                </c:pt>
                <c:pt idx="4">
                  <c:v>0.17531016350340975</c:v>
                </c:pt>
                <c:pt idx="5">
                  <c:v>0.13148262262755731</c:v>
                </c:pt>
                <c:pt idx="6">
                  <c:v>0.13148262262755731</c:v>
                </c:pt>
                <c:pt idx="7">
                  <c:v>0.11877907526086601</c:v>
                </c:pt>
                <c:pt idx="8">
                  <c:v>0.12211999835674966</c:v>
                </c:pt>
                <c:pt idx="9">
                  <c:v>0.12617628995152411</c:v>
                </c:pt>
                <c:pt idx="10">
                  <c:v>6.0437515405472028E-2</c:v>
                </c:pt>
                <c:pt idx="11">
                  <c:v>6.2969990140497908E-2</c:v>
                </c:pt>
                <c:pt idx="12">
                  <c:v>0.11009571933284035</c:v>
                </c:pt>
                <c:pt idx="13">
                  <c:v>0.14511091939857035</c:v>
                </c:pt>
                <c:pt idx="14">
                  <c:v>0.15810697559773232</c:v>
                </c:pt>
                <c:pt idx="15">
                  <c:v>0.15626706013383362</c:v>
                </c:pt>
                <c:pt idx="16">
                  <c:v>0.18088122343031554</c:v>
                </c:pt>
                <c:pt idx="17">
                  <c:v>0.26687642072686441</c:v>
                </c:pt>
                <c:pt idx="18">
                  <c:v>0.23691983987186083</c:v>
                </c:pt>
                <c:pt idx="19">
                  <c:v>0.25689059488545374</c:v>
                </c:pt>
                <c:pt idx="20">
                  <c:v>0.22568461144598009</c:v>
                </c:pt>
                <c:pt idx="21">
                  <c:v>0.32057271390010905</c:v>
                </c:pt>
                <c:pt idx="22">
                  <c:v>0.48070030272542708</c:v>
                </c:pt>
                <c:pt idx="23">
                  <c:v>0.29769134098108957</c:v>
                </c:pt>
                <c:pt idx="24">
                  <c:v>0.12479297343682583</c:v>
                </c:pt>
                <c:pt idx="25">
                  <c:v>0.45596607116222065</c:v>
                </c:pt>
                <c:pt idx="26">
                  <c:v>0.60994795285777581</c:v>
                </c:pt>
                <c:pt idx="27">
                  <c:v>0.31637951843774409</c:v>
                </c:pt>
                <c:pt idx="28">
                  <c:v>0.21791225043135318</c:v>
                </c:pt>
                <c:pt idx="29">
                  <c:v>0.36325343028510398</c:v>
                </c:pt>
                <c:pt idx="30">
                  <c:v>0.29379985210746856</c:v>
                </c:pt>
                <c:pt idx="31">
                  <c:v>0.25987233998849729</c:v>
                </c:pt>
                <c:pt idx="32">
                  <c:v>0.26266980938295953</c:v>
                </c:pt>
                <c:pt idx="33">
                  <c:v>0.2275433818092186</c:v>
                </c:pt>
                <c:pt idx="34">
                  <c:v>0.34491181907813662</c:v>
                </c:pt>
                <c:pt idx="35">
                  <c:v>0.34850856544244518</c:v>
                </c:pt>
                <c:pt idx="36">
                  <c:v>0.50859656149864441</c:v>
                </c:pt>
                <c:pt idx="37">
                  <c:v>0.27665715635527072</c:v>
                </c:pt>
                <c:pt idx="38">
                  <c:v>0.27945462574973295</c:v>
                </c:pt>
                <c:pt idx="39">
                  <c:v>0.685469373921617</c:v>
                </c:pt>
                <c:pt idx="40">
                  <c:v>0.61082049543998029</c:v>
                </c:pt>
                <c:pt idx="41">
                  <c:v>0.37008904362829687</c:v>
                </c:pt>
                <c:pt idx="42">
                  <c:v>0.62280964998767574</c:v>
                </c:pt>
                <c:pt idx="43">
                  <c:v>0.377282536356914</c:v>
                </c:pt>
                <c:pt idx="44">
                  <c:v>0.2539195218141484</c:v>
                </c:pt>
                <c:pt idx="45">
                  <c:v>0.29903691151096873</c:v>
                </c:pt>
                <c:pt idx="46">
                  <c:v>0.56054956453865756</c:v>
                </c:pt>
                <c:pt idx="47">
                  <c:v>0.39149741188070009</c:v>
                </c:pt>
                <c:pt idx="48">
                  <c:v>0.32122543340727971</c:v>
                </c:pt>
                <c:pt idx="49">
                  <c:v>0.28968092186344596</c:v>
                </c:pt>
                <c:pt idx="50">
                  <c:v>0.5067095965820394</c:v>
                </c:pt>
                <c:pt idx="51">
                  <c:v>0.58367942239750259</c:v>
                </c:pt>
                <c:pt idx="52">
                  <c:v>0.33271543012077903</c:v>
                </c:pt>
                <c:pt idx="53">
                  <c:v>0.2892168885054639</c:v>
                </c:pt>
                <c:pt idx="54">
                  <c:v>0.6625760208692798</c:v>
                </c:pt>
                <c:pt idx="55">
                  <c:v>0.5636249075671681</c:v>
                </c:pt>
                <c:pt idx="56">
                  <c:v>0.58514216169583433</c:v>
                </c:pt>
                <c:pt idx="57">
                  <c:v>0.80887922109933441</c:v>
                </c:pt>
                <c:pt idx="58">
                  <c:v>0.55837926218059319</c:v>
                </c:pt>
                <c:pt idx="59">
                  <c:v>0.57750571029496345</c:v>
                </c:pt>
                <c:pt idx="60">
                  <c:v>0.67121117821050036</c:v>
                </c:pt>
                <c:pt idx="61">
                  <c:v>1.0775775614164818</c:v>
                </c:pt>
                <c:pt idx="62">
                  <c:v>1.2697701092761484</c:v>
                </c:pt>
                <c:pt idx="63">
                  <c:v>1.2262715676608331</c:v>
                </c:pt>
                <c:pt idx="64">
                  <c:v>0.92556468244187029</c:v>
                </c:pt>
                <c:pt idx="65">
                  <c:v>0.69226439898118497</c:v>
                </c:pt>
                <c:pt idx="66">
                  <c:v>0.97816241475638843</c:v>
                </c:pt>
                <c:pt idx="67">
                  <c:v>1.8262932380248134</c:v>
                </c:pt>
                <c:pt idx="68">
                  <c:v>0.93705467915536955</c:v>
                </c:pt>
                <c:pt idx="69">
                  <c:v>1.8258292046668312</c:v>
                </c:pt>
                <c:pt idx="70">
                  <c:v>1.0833793443431108</c:v>
                </c:pt>
                <c:pt idx="71">
                  <c:v>0.90992000000000017</c:v>
                </c:pt>
                <c:pt idx="72">
                  <c:v>0.31446555555555555</c:v>
                </c:pt>
                <c:pt idx="73">
                  <c:v>1.497872444444444</c:v>
                </c:pt>
                <c:pt idx="74">
                  <c:v>0.87563666666666695</c:v>
                </c:pt>
                <c:pt idx="75">
                  <c:v>1.2525920000000001</c:v>
                </c:pt>
                <c:pt idx="76">
                  <c:v>0.79002244444444469</c:v>
                </c:pt>
                <c:pt idx="77">
                  <c:v>0.88862399999999997</c:v>
                </c:pt>
                <c:pt idx="78">
                  <c:v>1.1442566666666671</c:v>
                </c:pt>
                <c:pt idx="79">
                  <c:v>0.86367111111111139</c:v>
                </c:pt>
                <c:pt idx="80">
                  <c:v>1.2112100000000001</c:v>
                </c:pt>
                <c:pt idx="81">
                  <c:v>1.4936240000000001</c:v>
                </c:pt>
                <c:pt idx="82">
                  <c:v>1.448585111111111</c:v>
                </c:pt>
                <c:pt idx="83">
                  <c:v>1.2241973333333336</c:v>
                </c:pt>
                <c:pt idx="84">
                  <c:v>0.80707000000000018</c:v>
                </c:pt>
                <c:pt idx="85">
                  <c:v>0.91906222222222234</c:v>
                </c:pt>
                <c:pt idx="86">
                  <c:v>2.35345</c:v>
                </c:pt>
                <c:pt idx="87">
                  <c:v>1.5419164444444451</c:v>
                </c:pt>
                <c:pt idx="88">
                  <c:v>2.6622420000000004</c:v>
                </c:pt>
                <c:pt idx="89">
                  <c:v>2.3191666666666668</c:v>
                </c:pt>
                <c:pt idx="90">
                  <c:v>1.9158333333333335</c:v>
                </c:pt>
                <c:pt idx="91">
                  <c:v>2.5358147222222223</c:v>
                </c:pt>
                <c:pt idx="92">
                  <c:v>1.6325681777777783</c:v>
                </c:pt>
                <c:pt idx="93">
                  <c:v>2.4633224000000005</c:v>
                </c:pt>
                <c:pt idx="94">
                  <c:v>2.5810338888888893</c:v>
                </c:pt>
                <c:pt idx="95">
                  <c:v>1.038442777777778</c:v>
                </c:pt>
                <c:pt idx="96">
                  <c:v>2.0889440000000001</c:v>
                </c:pt>
                <c:pt idx="97">
                  <c:v>2.3111026888888895</c:v>
                </c:pt>
                <c:pt idx="98">
                  <c:v>2.3243669777777782</c:v>
                </c:pt>
                <c:pt idx="99">
                  <c:v>1.4875835333333334</c:v>
                </c:pt>
                <c:pt idx="100">
                  <c:v>2.3508955555555562</c:v>
                </c:pt>
                <c:pt idx="101">
                  <c:v>1.5044653555555556</c:v>
                </c:pt>
                <c:pt idx="102">
                  <c:v>2.161294666666667</c:v>
                </c:pt>
                <c:pt idx="103">
                  <c:v>2.3906884222222224</c:v>
                </c:pt>
                <c:pt idx="104">
                  <c:v>2.5132232888888892</c:v>
                </c:pt>
                <c:pt idx="105">
                  <c:v>2.1975555555555557</c:v>
                </c:pt>
                <c:pt idx="106">
                  <c:v>2.2000293333333336</c:v>
                </c:pt>
                <c:pt idx="107">
                  <c:v>2.4228878666666671</c:v>
                </c:pt>
                <c:pt idx="108">
                  <c:v>2.2052213333333333</c:v>
                </c:pt>
                <c:pt idx="109">
                  <c:v>1.8766447333333331</c:v>
                </c:pt>
                <c:pt idx="110">
                  <c:v>1.7683306666666667</c:v>
                </c:pt>
                <c:pt idx="111">
                  <c:v>2.5449607333333337</c:v>
                </c:pt>
                <c:pt idx="112">
                  <c:v>2.6587264000000004</c:v>
                </c:pt>
                <c:pt idx="113">
                  <c:v>2.9947500000000002</c:v>
                </c:pt>
                <c:pt idx="114">
                  <c:v>3.1399905420000005</c:v>
                </c:pt>
                <c:pt idx="115">
                  <c:v>3.3695488599999996</c:v>
                </c:pt>
                <c:pt idx="116">
                  <c:v>3.830862221999999</c:v>
                </c:pt>
                <c:pt idx="117">
                  <c:v>4.0593744799999989</c:v>
                </c:pt>
                <c:pt idx="118">
                  <c:v>3.8239582259999993</c:v>
                </c:pt>
                <c:pt idx="119">
                  <c:v>4.2835978920000004</c:v>
                </c:pt>
                <c:pt idx="120">
                  <c:v>4.3953957799999994</c:v>
                </c:pt>
                <c:pt idx="121">
                  <c:v>3.6980385279999997</c:v>
                </c:pt>
                <c:pt idx="122">
                  <c:v>3.9256093320000001</c:v>
                </c:pt>
                <c:pt idx="123">
                  <c:v>3.3452802679999993</c:v>
                </c:pt>
                <c:pt idx="124">
                  <c:v>3.3422466940000004</c:v>
                </c:pt>
                <c:pt idx="125">
                  <c:v>4.3758140000000001</c:v>
                </c:pt>
                <c:pt idx="126">
                  <c:v>4.1528311919999998</c:v>
                </c:pt>
                <c:pt idx="127">
                  <c:v>4.0268626649999995</c:v>
                </c:pt>
                <c:pt idx="128">
                  <c:v>3.6720005119999999</c:v>
                </c:pt>
                <c:pt idx="129">
                  <c:v>4.4634257069999999</c:v>
                </c:pt>
                <c:pt idx="130">
                  <c:v>4.6798880099999991</c:v>
                </c:pt>
                <c:pt idx="131">
                  <c:v>3.6428930240000001</c:v>
                </c:pt>
                <c:pt idx="132">
                  <c:v>4.1821100000000007</c:v>
                </c:pt>
                <c:pt idx="133">
                  <c:v>6.3161699999999996</c:v>
                </c:pt>
                <c:pt idx="134">
                  <c:v>5.2897325000000013</c:v>
                </c:pt>
                <c:pt idx="135">
                  <c:v>4.3799437499999998</c:v>
                </c:pt>
                <c:pt idx="136">
                  <c:v>3.3619499999999998</c:v>
                </c:pt>
                <c:pt idx="137">
                  <c:v>4.2493025000000006</c:v>
                </c:pt>
                <c:pt idx="138">
                  <c:v>4.2401350000000004</c:v>
                </c:pt>
                <c:pt idx="139">
                  <c:v>4.2309674999999993</c:v>
                </c:pt>
                <c:pt idx="140">
                  <c:v>5.3328000000000007</c:v>
                </c:pt>
                <c:pt idx="141">
                  <c:v>3.3649149950000004</c:v>
                </c:pt>
                <c:pt idx="142">
                  <c:v>3.9516699300000009</c:v>
                </c:pt>
                <c:pt idx="143">
                  <c:v>4.0972672649999993</c:v>
                </c:pt>
                <c:pt idx="144">
                  <c:v>4.4425183400000012</c:v>
                </c:pt>
                <c:pt idx="145">
                  <c:v>4.4183221874999994</c:v>
                </c:pt>
                <c:pt idx="146">
                  <c:v>4.387372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82C-4FB8-A3CC-E04CC3EB1B99}"/>
            </c:ext>
          </c:extLst>
        </c:ser>
        <c:ser>
          <c:idx val="3"/>
          <c:order val="3"/>
          <c:tx>
            <c:strRef>
              <c:f>'ETc.time-series'!$E$1</c:f>
              <c:strCache>
                <c:ptCount val="1"/>
                <c:pt idx="0">
                  <c:v>ETc.B1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'ETc.time-series'!$A$2:$A$148</c:f>
              <c:numCache>
                <c:formatCode>General</c:formatCode>
                <c:ptCount val="14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</c:numCache>
            </c:numRef>
          </c:xVal>
          <c:yVal>
            <c:numRef>
              <c:f>'ETc.time-series'!$E$2:$E$148</c:f>
              <c:numCache>
                <c:formatCode>General</c:formatCode>
                <c:ptCount val="147"/>
                <c:pt idx="0">
                  <c:v>0.10518609810204585</c:v>
                </c:pt>
                <c:pt idx="1">
                  <c:v>0.14901363897789829</c:v>
                </c:pt>
                <c:pt idx="2">
                  <c:v>0.16654465532823925</c:v>
                </c:pt>
                <c:pt idx="3">
                  <c:v>0.14901363897789829</c:v>
                </c:pt>
                <c:pt idx="4">
                  <c:v>0.17531016350340975</c:v>
                </c:pt>
                <c:pt idx="5">
                  <c:v>0.13148262262755731</c:v>
                </c:pt>
                <c:pt idx="6">
                  <c:v>0.13148262262755731</c:v>
                </c:pt>
                <c:pt idx="7">
                  <c:v>0.11895411223399885</c:v>
                </c:pt>
                <c:pt idx="8">
                  <c:v>0.12241426341303098</c:v>
                </c:pt>
                <c:pt idx="9">
                  <c:v>0.12661515076821955</c:v>
                </c:pt>
                <c:pt idx="10">
                  <c:v>6.0718511215183638E-2</c:v>
                </c:pt>
                <c:pt idx="11">
                  <c:v>6.3341138772491992E-2</c:v>
                </c:pt>
                <c:pt idx="12">
                  <c:v>0.11087626324870595</c:v>
                </c:pt>
                <c:pt idx="13">
                  <c:v>0.14394010352477199</c:v>
                </c:pt>
                <c:pt idx="14">
                  <c:v>0.15482869115109688</c:v>
                </c:pt>
                <c:pt idx="15">
                  <c:v>0.15262452185979422</c:v>
                </c:pt>
                <c:pt idx="16">
                  <c:v>0.1765405319870853</c:v>
                </c:pt>
                <c:pt idx="17">
                  <c:v>0.25977347109248766</c:v>
                </c:pt>
                <c:pt idx="18">
                  <c:v>0.23013695456504318</c:v>
                </c:pt>
                <c:pt idx="19">
                  <c:v>0.24923961771728279</c:v>
                </c:pt>
                <c:pt idx="20">
                  <c:v>0.21875090389876312</c:v>
                </c:pt>
                <c:pt idx="21">
                  <c:v>0.31047319099534554</c:v>
                </c:pt>
                <c:pt idx="22">
                  <c:v>0.46523832128376447</c:v>
                </c:pt>
                <c:pt idx="23">
                  <c:v>0.28794723224229979</c:v>
                </c:pt>
                <c:pt idx="24">
                  <c:v>0.12064684697355053</c:v>
                </c:pt>
                <c:pt idx="25">
                  <c:v>0.44062044579019155</c:v>
                </c:pt>
                <c:pt idx="26">
                  <c:v>0.58918741305306588</c:v>
                </c:pt>
                <c:pt idx="27">
                  <c:v>0.30550347067493899</c:v>
                </c:pt>
                <c:pt idx="28">
                  <c:v>0.21030194725166376</c:v>
                </c:pt>
                <c:pt idx="29">
                  <c:v>0.36103473420425602</c:v>
                </c:pt>
                <c:pt idx="30">
                  <c:v>0.29740440391093581</c:v>
                </c:pt>
                <c:pt idx="31">
                  <c:v>0.2677333929011585</c:v>
                </c:pt>
                <c:pt idx="32">
                  <c:v>0.27523793238024807</c:v>
                </c:pt>
                <c:pt idx="33">
                  <c:v>0.24235069016514665</c:v>
                </c:pt>
                <c:pt idx="34">
                  <c:v>0.37317472886369246</c:v>
                </c:pt>
                <c:pt idx="35">
                  <c:v>0.38282342247966483</c:v>
                </c:pt>
                <c:pt idx="36">
                  <c:v>0.56690416769369822</c:v>
                </c:pt>
                <c:pt idx="37">
                  <c:v>0.31276062977569635</c:v>
                </c:pt>
                <c:pt idx="38">
                  <c:v>0.32026516925478593</c:v>
                </c:pt>
                <c:pt idx="39">
                  <c:v>0.79601214978226931</c:v>
                </c:pt>
                <c:pt idx="40">
                  <c:v>0.71844481759921119</c:v>
                </c:pt>
                <c:pt idx="41">
                  <c:v>0.44071558417549922</c:v>
                </c:pt>
                <c:pt idx="42">
                  <c:v>0.75060712965245269</c:v>
                </c:pt>
                <c:pt idx="43">
                  <c:v>0.46001297140744396</c:v>
                </c:pt>
                <c:pt idx="44">
                  <c:v>0.31310777668227757</c:v>
                </c:pt>
                <c:pt idx="45">
                  <c:v>0.37279694560841348</c:v>
                </c:pt>
                <c:pt idx="46">
                  <c:v>0.70627418659107732</c:v>
                </c:pt>
                <c:pt idx="47">
                  <c:v>0.49862706433325116</c:v>
                </c:pt>
                <c:pt idx="48">
                  <c:v>0.40791420179114302</c:v>
                </c:pt>
                <c:pt idx="49">
                  <c:v>0.36688686221345834</c:v>
                </c:pt>
                <c:pt idx="50">
                  <c:v>0.64022163339084714</c:v>
                </c:pt>
                <c:pt idx="51">
                  <c:v>0.73586167940185698</c:v>
                </c:pt>
                <c:pt idx="52">
                  <c:v>0.41862521567660838</c:v>
                </c:pt>
                <c:pt idx="53">
                  <c:v>0.36322611124804866</c:v>
                </c:pt>
                <c:pt idx="54">
                  <c:v>0.83071532741763221</c:v>
                </c:pt>
                <c:pt idx="55">
                  <c:v>0.70554535370963767</c:v>
                </c:pt>
                <c:pt idx="56">
                  <c:v>0.73141453044121274</c:v>
                </c:pt>
                <c:pt idx="57">
                  <c:v>1.0097116095637171</c:v>
                </c:pt>
                <c:pt idx="58">
                  <c:v>0.69613589680387822</c:v>
                </c:pt>
                <c:pt idx="59">
                  <c:v>0.71913072056527827</c:v>
                </c:pt>
                <c:pt idx="60">
                  <c:v>0.83489123736751303</c:v>
                </c:pt>
                <c:pt idx="61">
                  <c:v>1.3389606441541371</c:v>
                </c:pt>
                <c:pt idx="62">
                  <c:v>1.5762303836989568</c:v>
                </c:pt>
                <c:pt idx="63">
                  <c:v>1.5208312792703969</c:v>
                </c:pt>
                <c:pt idx="64">
                  <c:v>1.1468941541368831</c:v>
                </c:pt>
                <c:pt idx="65">
                  <c:v>0.85709966313367847</c:v>
                </c:pt>
                <c:pt idx="66">
                  <c:v>1.2101299194807329</c:v>
                </c:pt>
                <c:pt idx="67">
                  <c:v>2.2577232766411965</c:v>
                </c:pt>
                <c:pt idx="68">
                  <c:v>1.1576051680223483</c:v>
                </c:pt>
                <c:pt idx="69">
                  <c:v>2.2540625256757867</c:v>
                </c:pt>
                <c:pt idx="70">
                  <c:v>1.3366658450414921</c:v>
                </c:pt>
                <c:pt idx="71">
                  <c:v>1.0801266666666667</c:v>
                </c:pt>
                <c:pt idx="72">
                  <c:v>0.36698444444444439</c:v>
                </c:pt>
                <c:pt idx="73">
                  <c:v>1.720062666666667</c:v>
                </c:pt>
                <c:pt idx="74">
                  <c:v>0.99025911111111109</c:v>
                </c:pt>
                <c:pt idx="75">
                  <c:v>1.39612</c:v>
                </c:pt>
                <c:pt idx="76">
                  <c:v>0.86845733333333353</c:v>
                </c:pt>
                <c:pt idx="77">
                  <c:v>0.96406933333333322</c:v>
                </c:pt>
                <c:pt idx="78">
                  <c:v>1.2259133333333332</c:v>
                </c:pt>
                <c:pt idx="79">
                  <c:v>0.91427600000000009</c:v>
                </c:pt>
                <c:pt idx="80">
                  <c:v>1.2675666666666667</c:v>
                </c:pt>
                <c:pt idx="81">
                  <c:v>1.5460720000000001</c:v>
                </c:pt>
                <c:pt idx="82">
                  <c:v>1.4837826666666667</c:v>
                </c:pt>
                <c:pt idx="83">
                  <c:v>1.2413768888888888</c:v>
                </c:pt>
                <c:pt idx="84">
                  <c:v>0.81052400000000002</c:v>
                </c:pt>
                <c:pt idx="85">
                  <c:v>0.91446666666666654</c:v>
                </c:pt>
                <c:pt idx="86">
                  <c:v>2.320877777777778</c:v>
                </c:pt>
                <c:pt idx="87">
                  <c:v>1.507576888888889</c:v>
                </c:pt>
                <c:pt idx="88">
                  <c:v>2.5815239999999999</c:v>
                </c:pt>
                <c:pt idx="89">
                  <c:v>2.2310102222222219</c:v>
                </c:pt>
                <c:pt idx="90">
                  <c:v>1.869388888888889</c:v>
                </c:pt>
                <c:pt idx="91">
                  <c:v>2.4915000000000003</c:v>
                </c:pt>
                <c:pt idx="92">
                  <c:v>1.6129422222222223</c:v>
                </c:pt>
                <c:pt idx="93">
                  <c:v>2.4469866666666671</c:v>
                </c:pt>
                <c:pt idx="94">
                  <c:v>2.577666666666667</c:v>
                </c:pt>
                <c:pt idx="95">
                  <c:v>1.0425555555555555</c:v>
                </c:pt>
                <c:pt idx="96">
                  <c:v>2.1080888888888891</c:v>
                </c:pt>
                <c:pt idx="97">
                  <c:v>2.3441733333333334</c:v>
                </c:pt>
                <c:pt idx="98">
                  <c:v>2.3694488888888894</c:v>
                </c:pt>
                <c:pt idx="99">
                  <c:v>1.5239155555555552</c:v>
                </c:pt>
                <c:pt idx="100">
                  <c:v>2.4200000000000004</c:v>
                </c:pt>
                <c:pt idx="101">
                  <c:v>1.5560844444444444</c:v>
                </c:pt>
                <c:pt idx="102">
                  <c:v>2.2459555555555557</c:v>
                </c:pt>
                <c:pt idx="103">
                  <c:v>2.4958266666666669</c:v>
                </c:pt>
                <c:pt idx="104">
                  <c:v>2.6356977777777777</c:v>
                </c:pt>
                <c:pt idx="105">
                  <c:v>2.3124444444444445</c:v>
                </c:pt>
                <c:pt idx="106">
                  <c:v>2.3115448888888888</c:v>
                </c:pt>
                <c:pt idx="107">
                  <c:v>2.5418577555555557</c:v>
                </c:pt>
                <c:pt idx="108">
                  <c:v>2.310014666666667</c:v>
                </c:pt>
                <c:pt idx="109">
                  <c:v>1.9628621222222222</c:v>
                </c:pt>
                <c:pt idx="110">
                  <c:v>1.846787555555556</c:v>
                </c:pt>
                <c:pt idx="111">
                  <c:v>2.6538772333333331</c:v>
                </c:pt>
                <c:pt idx="112">
                  <c:v>2.7683450666666669</c:v>
                </c:pt>
                <c:pt idx="113">
                  <c:v>3.11355</c:v>
                </c:pt>
                <c:pt idx="114">
                  <c:v>3.3128185680000009</c:v>
                </c:pt>
                <c:pt idx="115">
                  <c:v>3.2947989300000016</c:v>
                </c:pt>
                <c:pt idx="116">
                  <c:v>3.276779292000001</c:v>
                </c:pt>
                <c:pt idx="117">
                  <c:v>3.2587596540000012</c:v>
                </c:pt>
                <c:pt idx="118">
                  <c:v>3.2407400160000011</c:v>
                </c:pt>
                <c:pt idx="119">
                  <c:v>3.2227203780000004</c:v>
                </c:pt>
                <c:pt idx="120">
                  <c:v>3.2047007399999998</c:v>
                </c:pt>
                <c:pt idx="121">
                  <c:v>3.1866811020000005</c:v>
                </c:pt>
                <c:pt idx="122">
                  <c:v>3.1686614640000008</c:v>
                </c:pt>
                <c:pt idx="123">
                  <c:v>3.1506418260000002</c:v>
                </c:pt>
                <c:pt idx="124">
                  <c:v>3.1326221880000009</c:v>
                </c:pt>
                <c:pt idx="125">
                  <c:v>3.1143420000000002</c:v>
                </c:pt>
                <c:pt idx="126">
                  <c:v>3.1073801040000002</c:v>
                </c:pt>
                <c:pt idx="127">
                  <c:v>3.1006787579999995</c:v>
                </c:pt>
                <c:pt idx="128">
                  <c:v>3.0939774120000001</c:v>
                </c:pt>
                <c:pt idx="129">
                  <c:v>3.0872760660000007</c:v>
                </c:pt>
                <c:pt idx="130">
                  <c:v>3.0805747200000004</c:v>
                </c:pt>
                <c:pt idx="131">
                  <c:v>3.073873374000001</c:v>
                </c:pt>
                <c:pt idx="132">
                  <c:v>3.0674429999999999</c:v>
                </c:pt>
                <c:pt idx="133">
                  <c:v>3.0544155000000002</c:v>
                </c:pt>
                <c:pt idx="134">
                  <c:v>3.0413880000000004</c:v>
                </c:pt>
                <c:pt idx="135">
                  <c:v>3.0283604999999998</c:v>
                </c:pt>
                <c:pt idx="136">
                  <c:v>3.015333</c:v>
                </c:pt>
                <c:pt idx="137">
                  <c:v>3.0023055000000003</c:v>
                </c:pt>
                <c:pt idx="138">
                  <c:v>2.989278000000001</c:v>
                </c:pt>
                <c:pt idx="139">
                  <c:v>2.9762504999999999</c:v>
                </c:pt>
                <c:pt idx="140">
                  <c:v>2.9632230000000006</c:v>
                </c:pt>
                <c:pt idx="141">
                  <c:v>2.9088201600000003</c:v>
                </c:pt>
                <c:pt idx="142">
                  <c:v>2.8690081199999997</c:v>
                </c:pt>
                <c:pt idx="143">
                  <c:v>2.8291960799999996</c:v>
                </c:pt>
                <c:pt idx="144">
                  <c:v>2.789384039999999</c:v>
                </c:pt>
                <c:pt idx="145">
                  <c:v>2.7495720000000001</c:v>
                </c:pt>
                <c:pt idx="146">
                  <c:v>2.7078840000000004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82C-4FB8-A3CC-E04CC3EB1B99}"/>
            </c:ext>
          </c:extLst>
        </c:ser>
        <c:ser>
          <c:idx val="4"/>
          <c:order val="4"/>
          <c:tx>
            <c:strRef>
              <c:f>'ETc.time-series'!$F$1</c:f>
              <c:strCache>
                <c:ptCount val="1"/>
                <c:pt idx="0">
                  <c:v>ETc.B2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'ETc.time-series'!$A$2:$A$148</c:f>
              <c:numCache>
                <c:formatCode>General</c:formatCode>
                <c:ptCount val="14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</c:numCache>
            </c:numRef>
          </c:xVal>
          <c:yVal>
            <c:numRef>
              <c:f>'ETc.time-series'!$F$2:$F$148</c:f>
              <c:numCache>
                <c:formatCode>General</c:formatCode>
                <c:ptCount val="147"/>
                <c:pt idx="0">
                  <c:v>0.10518609810204585</c:v>
                </c:pt>
                <c:pt idx="1">
                  <c:v>0.14901363897789829</c:v>
                </c:pt>
                <c:pt idx="2">
                  <c:v>0.16654465532823925</c:v>
                </c:pt>
                <c:pt idx="3">
                  <c:v>0.14901363897789829</c:v>
                </c:pt>
                <c:pt idx="4">
                  <c:v>0.17531016350340975</c:v>
                </c:pt>
                <c:pt idx="5">
                  <c:v>0.13148262262755731</c:v>
                </c:pt>
                <c:pt idx="6">
                  <c:v>0.13148262262755731</c:v>
                </c:pt>
                <c:pt idx="7">
                  <c:v>0.11698558047818584</c:v>
                </c:pt>
                <c:pt idx="8">
                  <c:v>0.12300786706104677</c:v>
                </c:pt>
                <c:pt idx="9">
                  <c:v>0.13203876016761154</c:v>
                </c:pt>
                <c:pt idx="10">
                  <c:v>6.6497658368252402E-2</c:v>
                </c:pt>
                <c:pt idx="11">
                  <c:v>7.344293813162435E-2</c:v>
                </c:pt>
                <c:pt idx="12">
                  <c:v>0.13624394051433739</c:v>
                </c:pt>
                <c:pt idx="13">
                  <c:v>0.16782474735025879</c:v>
                </c:pt>
                <c:pt idx="14">
                  <c:v>0.17215676608331282</c:v>
                </c:pt>
                <c:pt idx="15">
                  <c:v>0.16437604414865936</c:v>
                </c:pt>
                <c:pt idx="16">
                  <c:v>0.18848140844813263</c:v>
                </c:pt>
                <c:pt idx="17">
                  <c:v>0.26806024566592723</c:v>
                </c:pt>
                <c:pt idx="18">
                  <c:v>0.2398399363065461</c:v>
                </c:pt>
                <c:pt idx="19">
                  <c:v>0.25375493820176803</c:v>
                </c:pt>
                <c:pt idx="20">
                  <c:v>0.21841856905194848</c:v>
                </c:pt>
                <c:pt idx="21">
                  <c:v>0.3049231655629443</c:v>
                </c:pt>
                <c:pt idx="22">
                  <c:v>0.450477619145149</c:v>
                </c:pt>
                <c:pt idx="23">
                  <c:v>0.27538712650030778</c:v>
                </c:pt>
                <c:pt idx="24">
                  <c:v>0.11413788640685466</c:v>
                </c:pt>
                <c:pt idx="25">
                  <c:v>0.41285406121982032</c:v>
                </c:pt>
                <c:pt idx="26">
                  <c:v>0.54732987243038078</c:v>
                </c:pt>
                <c:pt idx="27">
                  <c:v>0.28161196368416896</c:v>
                </c:pt>
                <c:pt idx="28">
                  <c:v>0.20116958343603647</c:v>
                </c:pt>
                <c:pt idx="29">
                  <c:v>0.3489675252649741</c:v>
                </c:pt>
                <c:pt idx="30">
                  <c:v>0.29165803960233339</c:v>
                </c:pt>
                <c:pt idx="31">
                  <c:v>0.26612430161860151</c:v>
                </c:pt>
                <c:pt idx="32">
                  <c:v>0.27704781858516142</c:v>
                </c:pt>
                <c:pt idx="33">
                  <c:v>0.24683257333004682</c:v>
                </c:pt>
                <c:pt idx="34">
                  <c:v>0.38429338180921857</c:v>
                </c:pt>
                <c:pt idx="35">
                  <c:v>0.39833790362336702</c:v>
                </c:pt>
                <c:pt idx="36">
                  <c:v>0.5956635034097445</c:v>
                </c:pt>
                <c:pt idx="37">
                  <c:v>0.33166540341796069</c:v>
                </c:pt>
                <c:pt idx="38">
                  <c:v>0.34258892038452055</c:v>
                </c:pt>
                <c:pt idx="39">
                  <c:v>0.85853020499548105</c:v>
                </c:pt>
                <c:pt idx="40">
                  <c:v>0.78093418782351498</c:v>
                </c:pt>
                <c:pt idx="41">
                  <c:v>0.48260503450825731</c:v>
                </c:pt>
                <c:pt idx="42">
                  <c:v>0.82774926053734266</c:v>
                </c:pt>
                <c:pt idx="43">
                  <c:v>0.51069407813655399</c:v>
                </c:pt>
                <c:pt idx="44">
                  <c:v>0.34982573330046829</c:v>
                </c:pt>
                <c:pt idx="45">
                  <c:v>0.41905353915043947</c:v>
                </c:pt>
                <c:pt idx="46">
                  <c:v>0.79852881850299895</c:v>
                </c:pt>
                <c:pt idx="47">
                  <c:v>0.56185112151836336</c:v>
                </c:pt>
                <c:pt idx="48">
                  <c:v>0.45617328074932212</c:v>
                </c:pt>
                <c:pt idx="49">
                  <c:v>0.40749075671678564</c:v>
                </c:pt>
                <c:pt idx="50">
                  <c:v>0.7066264070331113</c:v>
                </c:pt>
                <c:pt idx="51">
                  <c:v>0.80751170815873785</c:v>
                </c:pt>
                <c:pt idx="52">
                  <c:v>0.45694601922602901</c:v>
                </c:pt>
                <c:pt idx="53">
                  <c:v>0.39452592227425842</c:v>
                </c:pt>
                <c:pt idx="54">
                  <c:v>0.89817968942568405</c:v>
                </c:pt>
                <c:pt idx="55">
                  <c:v>0.75960192260290849</c:v>
                </c:pt>
                <c:pt idx="56">
                  <c:v>0.78432955385753012</c:v>
                </c:pt>
                <c:pt idx="57">
                  <c:v>1.078742913482869</c:v>
                </c:pt>
                <c:pt idx="58">
                  <c:v>0.74114205899268759</c:v>
                </c:pt>
                <c:pt idx="59">
                  <c:v>0.76312217566346208</c:v>
                </c:pt>
                <c:pt idx="60">
                  <c:v>0.88324007887601663</c:v>
                </c:pt>
                <c:pt idx="61">
                  <c:v>1.4123942157587703</c:v>
                </c:pt>
                <c:pt idx="62">
                  <c:v>1.6581250513515735</c:v>
                </c:pt>
                <c:pt idx="63">
                  <c:v>1.5957049543998025</c:v>
                </c:pt>
                <c:pt idx="64">
                  <c:v>1.2004062936488373</c:v>
                </c:pt>
                <c:pt idx="65">
                  <c:v>0.8950028756881111</c:v>
                </c:pt>
                <c:pt idx="66">
                  <c:v>1.2608516144934683</c:v>
                </c:pt>
                <c:pt idx="67">
                  <c:v>2.3474077725741513</c:v>
                </c:pt>
                <c:pt idx="68">
                  <c:v>1.2011790321255442</c:v>
                </c:pt>
                <c:pt idx="69">
                  <c:v>2.3344429381316241</c:v>
                </c:pt>
                <c:pt idx="70">
                  <c:v>1.3819569057595926</c:v>
                </c:pt>
                <c:pt idx="71">
                  <c:v>1.1196258333333333</c:v>
                </c:pt>
                <c:pt idx="72">
                  <c:v>0.37984222222222225</c:v>
                </c:pt>
                <c:pt idx="73">
                  <c:v>1.7777888333333329</c:v>
                </c:pt>
                <c:pt idx="74">
                  <c:v>1.0220845555555558</c:v>
                </c:pt>
                <c:pt idx="75">
                  <c:v>1.4390750000000001</c:v>
                </c:pt>
                <c:pt idx="76">
                  <c:v>0.89402866666666658</c:v>
                </c:pt>
                <c:pt idx="77">
                  <c:v>0.99122466666666664</c:v>
                </c:pt>
                <c:pt idx="78">
                  <c:v>1.2589316666666666</c:v>
                </c:pt>
                <c:pt idx="79">
                  <c:v>0.9378105000000001</c:v>
                </c:pt>
                <c:pt idx="80">
                  <c:v>1.2987333333333333</c:v>
                </c:pt>
                <c:pt idx="81">
                  <c:v>1.5823610000000004</c:v>
                </c:pt>
                <c:pt idx="82">
                  <c:v>1.5170063333333332</c:v>
                </c:pt>
                <c:pt idx="83">
                  <c:v>1.2678734444444442</c:v>
                </c:pt>
                <c:pt idx="84">
                  <c:v>0.82700200000000001</c:v>
                </c:pt>
                <c:pt idx="85">
                  <c:v>0.93215833333333331</c:v>
                </c:pt>
                <c:pt idx="86">
                  <c:v>2.3635638888888892</c:v>
                </c:pt>
                <c:pt idx="87">
                  <c:v>1.5339084444444444</c:v>
                </c:pt>
                <c:pt idx="88">
                  <c:v>2.6242920000000001</c:v>
                </c:pt>
                <c:pt idx="89">
                  <c:v>2.266022611111111</c:v>
                </c:pt>
                <c:pt idx="90">
                  <c:v>1.8949333333333334</c:v>
                </c:pt>
                <c:pt idx="91">
                  <c:v>2.518703611111111</c:v>
                </c:pt>
                <c:pt idx="92">
                  <c:v>1.6282659555555559</c:v>
                </c:pt>
                <c:pt idx="93">
                  <c:v>2.4668424000000004</c:v>
                </c:pt>
                <c:pt idx="94">
                  <c:v>2.5950894444444446</c:v>
                </c:pt>
                <c:pt idx="95">
                  <c:v>1.0482205555555555</c:v>
                </c:pt>
                <c:pt idx="96">
                  <c:v>2.1168106666666668</c:v>
                </c:pt>
                <c:pt idx="97">
                  <c:v>2.3508982444444446</c:v>
                </c:pt>
                <c:pt idx="98">
                  <c:v>2.373304755555556</c:v>
                </c:pt>
                <c:pt idx="99">
                  <c:v>1.5245435333333335</c:v>
                </c:pt>
                <c:pt idx="100">
                  <c:v>2.4181177777777783</c:v>
                </c:pt>
                <c:pt idx="101">
                  <c:v>1.5530609111111113</c:v>
                </c:pt>
                <c:pt idx="102">
                  <c:v>2.2390279999999998</c:v>
                </c:pt>
                <c:pt idx="103">
                  <c:v>2.4853373111111114</c:v>
                </c:pt>
                <c:pt idx="104">
                  <c:v>2.6217321777777776</c:v>
                </c:pt>
                <c:pt idx="105">
                  <c:v>2.3002222222222222</c:v>
                </c:pt>
                <c:pt idx="106">
                  <c:v>2.3020555555555555</c:v>
                </c:pt>
                <c:pt idx="107">
                  <c:v>2.5342777777777785</c:v>
                </c:pt>
                <c:pt idx="108">
                  <c:v>2.3057222222222222</c:v>
                </c:pt>
                <c:pt idx="109">
                  <c:v>1.9614222222222222</c:v>
                </c:pt>
                <c:pt idx="110">
                  <c:v>1.8475111111111113</c:v>
                </c:pt>
                <c:pt idx="111">
                  <c:v>2.6579055555555553</c:v>
                </c:pt>
                <c:pt idx="112">
                  <c:v>2.7756666666666665</c:v>
                </c:pt>
                <c:pt idx="113">
                  <c:v>3.1251000000000011</c:v>
                </c:pt>
                <c:pt idx="114">
                  <c:v>3.3328809180000003</c:v>
                </c:pt>
                <c:pt idx="115">
                  <c:v>3.3168154050000003</c:v>
                </c:pt>
                <c:pt idx="116">
                  <c:v>3.3007498920000002</c:v>
                </c:pt>
                <c:pt idx="117">
                  <c:v>3.2846843789999998</c:v>
                </c:pt>
                <c:pt idx="118">
                  <c:v>3.2686188659999997</c:v>
                </c:pt>
                <c:pt idx="119">
                  <c:v>3.2525533529999993</c:v>
                </c:pt>
                <c:pt idx="120">
                  <c:v>3.2364878399999992</c:v>
                </c:pt>
                <c:pt idx="121">
                  <c:v>3.2204223269999992</c:v>
                </c:pt>
                <c:pt idx="122">
                  <c:v>3.2043568140000001</c:v>
                </c:pt>
                <c:pt idx="123">
                  <c:v>3.1882913009999996</c:v>
                </c:pt>
                <c:pt idx="124">
                  <c:v>3.1722257879999995</c:v>
                </c:pt>
                <c:pt idx="125">
                  <c:v>3.1561602750000004</c:v>
                </c:pt>
                <c:pt idx="126">
                  <c:v>3.1591982879999998</c:v>
                </c:pt>
                <c:pt idx="127">
                  <c:v>3.1621581360000008</c:v>
                </c:pt>
                <c:pt idx="128">
                  <c:v>3.1651179840000006</c:v>
                </c:pt>
                <c:pt idx="129">
                  <c:v>3.1680778319999998</c:v>
                </c:pt>
                <c:pt idx="130">
                  <c:v>3.1710376799999995</c:v>
                </c:pt>
                <c:pt idx="131">
                  <c:v>3.1739975280000006</c:v>
                </c:pt>
                <c:pt idx="132">
                  <c:v>3.1768740000000006</c:v>
                </c:pt>
                <c:pt idx="133">
                  <c:v>3.1716630000000001</c:v>
                </c:pt>
                <c:pt idx="134">
                  <c:v>3.1664519999999996</c:v>
                </c:pt>
                <c:pt idx="135">
                  <c:v>3.1612410000000004</c:v>
                </c:pt>
                <c:pt idx="136">
                  <c:v>3.1560300000000008</c:v>
                </c:pt>
                <c:pt idx="137">
                  <c:v>3.1508190000000003</c:v>
                </c:pt>
                <c:pt idx="138">
                  <c:v>3.1456079999999997</c:v>
                </c:pt>
                <c:pt idx="139">
                  <c:v>3.1403969999999992</c:v>
                </c:pt>
                <c:pt idx="140">
                  <c:v>3.135186</c:v>
                </c:pt>
                <c:pt idx="141">
                  <c:v>3.0067504830000007</c:v>
                </c:pt>
                <c:pt idx="142">
                  <c:v>2.9219831460000001</c:v>
                </c:pt>
                <c:pt idx="143">
                  <c:v>2.8372158090000008</c:v>
                </c:pt>
                <c:pt idx="144">
                  <c:v>2.7524484720000002</c:v>
                </c:pt>
                <c:pt idx="145">
                  <c:v>2.6676811350000009</c:v>
                </c:pt>
                <c:pt idx="146">
                  <c:v>2.5776090000000007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82C-4FB8-A3CC-E04CC3EB1B99}"/>
            </c:ext>
          </c:extLst>
        </c:ser>
        <c:ser>
          <c:idx val="5"/>
          <c:order val="5"/>
          <c:tx>
            <c:strRef>
              <c:f>'ETc.time-series'!$G$1</c:f>
              <c:strCache>
                <c:ptCount val="1"/>
                <c:pt idx="0">
                  <c:v>ETc.B3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'ETc.time-series'!$A$2:$A$153</c:f>
              <c:numCache>
                <c:formatCode>General</c:formatCode>
                <c:ptCount val="15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</c:numCache>
            </c:numRef>
          </c:xVal>
          <c:yVal>
            <c:numRef>
              <c:f>'ETc.time-series'!$G$2:$G$153</c:f>
              <c:numCache>
                <c:formatCode>General</c:formatCode>
                <c:ptCount val="152"/>
                <c:pt idx="0">
                  <c:v>0.10518609810204585</c:v>
                </c:pt>
                <c:pt idx="1">
                  <c:v>0.14901363897789829</c:v>
                </c:pt>
                <c:pt idx="2">
                  <c:v>0.16654465532823925</c:v>
                </c:pt>
                <c:pt idx="3">
                  <c:v>0.14901363897789829</c:v>
                </c:pt>
                <c:pt idx="4">
                  <c:v>0.17531016350340975</c:v>
                </c:pt>
                <c:pt idx="5">
                  <c:v>0.13148262262755731</c:v>
                </c:pt>
                <c:pt idx="6">
                  <c:v>0.13148262262755731</c:v>
                </c:pt>
                <c:pt idx="7">
                  <c:v>0.11610278530934187</c:v>
                </c:pt>
                <c:pt idx="8">
                  <c:v>0.12048631994084298</c:v>
                </c:pt>
                <c:pt idx="9">
                  <c:v>0.12706669542354776</c:v>
                </c:pt>
                <c:pt idx="10">
                  <c:v>6.2697190041902884E-2</c:v>
                </c:pt>
                <c:pt idx="11">
                  <c:v>6.7762139511954644E-2</c:v>
                </c:pt>
                <c:pt idx="12">
                  <c:v>0.12316982992358887</c:v>
                </c:pt>
                <c:pt idx="13">
                  <c:v>0.14827212225782599</c:v>
                </c:pt>
                <c:pt idx="14">
                  <c:v>0.14874044860734531</c:v>
                </c:pt>
                <c:pt idx="15">
                  <c:v>0.14374583481682324</c:v>
                </c:pt>
                <c:pt idx="16">
                  <c:v>0.16537875399020743</c:v>
                </c:pt>
                <c:pt idx="17">
                  <c:v>0.23833778380302906</c:v>
                </c:pt>
                <c:pt idx="18">
                  <c:v>0.21291933956773035</c:v>
                </c:pt>
                <c:pt idx="19">
                  <c:v>0.22644439645571343</c:v>
                </c:pt>
                <c:pt idx="20">
                  <c:v>0.19577090313405779</c:v>
                </c:pt>
                <c:pt idx="21">
                  <c:v>0.27434240238519431</c:v>
                </c:pt>
                <c:pt idx="22">
                  <c:v>0.40663635144137839</c:v>
                </c:pt>
                <c:pt idx="23">
                  <c:v>0.2493066944543669</c:v>
                </c:pt>
                <c:pt idx="24">
                  <c:v>0.10359409557087516</c:v>
                </c:pt>
                <c:pt idx="25">
                  <c:v>0.37557608018668609</c:v>
                </c:pt>
                <c:pt idx="26">
                  <c:v>0.49893816371939509</c:v>
                </c:pt>
                <c:pt idx="27">
                  <c:v>0.25719340697424942</c:v>
                </c:pt>
                <c:pt idx="28">
                  <c:v>0.18149987675622381</c:v>
                </c:pt>
                <c:pt idx="29">
                  <c:v>0.31381377865417798</c:v>
                </c:pt>
                <c:pt idx="30">
                  <c:v>0.26117623859995071</c:v>
                </c:pt>
                <c:pt idx="31">
                  <c:v>0.23738877249198914</c:v>
                </c:pt>
                <c:pt idx="32">
                  <c:v>0.2462483362090214</c:v>
                </c:pt>
                <c:pt idx="33">
                  <c:v>0.21866391422233172</c:v>
                </c:pt>
                <c:pt idx="34">
                  <c:v>0.33938673896968202</c:v>
                </c:pt>
                <c:pt idx="35">
                  <c:v>0.35077760660586638</c:v>
                </c:pt>
                <c:pt idx="36">
                  <c:v>0.52313224057185115</c:v>
                </c:pt>
                <c:pt idx="37">
                  <c:v>0.29054615479418289</c:v>
                </c:pt>
                <c:pt idx="38">
                  <c:v>0.29940571851121517</c:v>
                </c:pt>
                <c:pt idx="39">
                  <c:v>0.74864425684002955</c:v>
                </c:pt>
                <c:pt idx="40">
                  <c:v>0.67955324131131378</c:v>
                </c:pt>
                <c:pt idx="41">
                  <c:v>0.41912281242297267</c:v>
                </c:pt>
                <c:pt idx="42">
                  <c:v>0.71752280009859515</c:v>
                </c:pt>
                <c:pt idx="43">
                  <c:v>0.44190454769534143</c:v>
                </c:pt>
                <c:pt idx="44">
                  <c:v>0.30219694355435045</c:v>
                </c:pt>
                <c:pt idx="45">
                  <c:v>0.3614226645304412</c:v>
                </c:pt>
                <c:pt idx="46">
                  <c:v>0.68766699531673658</c:v>
                </c:pt>
                <c:pt idx="47">
                  <c:v>0.48106482622627555</c:v>
                </c:pt>
                <c:pt idx="48">
                  <c:v>0.39694834031714737</c:v>
                </c:pt>
                <c:pt idx="49">
                  <c:v>0.35976361843726901</c:v>
                </c:pt>
                <c:pt idx="50">
                  <c:v>0.63214300386163835</c:v>
                </c:pt>
                <c:pt idx="51">
                  <c:v>0.73114797469394477</c:v>
                </c:pt>
                <c:pt idx="52">
                  <c:v>0.41833017007641116</c:v>
                </c:pt>
                <c:pt idx="53">
                  <c:v>0.36487696163010441</c:v>
                </c:pt>
                <c:pt idx="54">
                  <c:v>0.83851998603237188</c:v>
                </c:pt>
                <c:pt idx="55">
                  <c:v>0.71534508257332996</c:v>
                </c:pt>
                <c:pt idx="56">
                  <c:v>0.74462835839290098</c:v>
                </c:pt>
                <c:pt idx="57">
                  <c:v>1.0318821789499628</c:v>
                </c:pt>
                <c:pt idx="58">
                  <c:v>0.71395103113959413</c:v>
                </c:pt>
                <c:pt idx="59">
                  <c:v>0.73998060964587964</c:v>
                </c:pt>
                <c:pt idx="60">
                  <c:v>0.8617614616711855</c:v>
                </c:pt>
                <c:pt idx="61">
                  <c:v>1.3860695916522883</c:v>
                </c:pt>
                <c:pt idx="62">
                  <c:v>1.6361386903294717</c:v>
                </c:pt>
                <c:pt idx="63">
                  <c:v>1.5826854818831648</c:v>
                </c:pt>
                <c:pt idx="64">
                  <c:v>1.1964266904937966</c:v>
                </c:pt>
                <c:pt idx="65">
                  <c:v>0.89615808068359226</c:v>
                </c:pt>
                <c:pt idx="66">
                  <c:v>1.268008031386082</c:v>
                </c:pt>
                <c:pt idx="67">
                  <c:v>2.3705430942404075</c:v>
                </c:pt>
                <c:pt idx="68">
                  <c:v>1.2178085202530606</c:v>
                </c:pt>
                <c:pt idx="69">
                  <c:v>2.3756564374332432</c:v>
                </c:pt>
                <c:pt idx="70">
                  <c:v>1.4111492482129653</c:v>
                </c:pt>
                <c:pt idx="71">
                  <c:v>1.14235</c:v>
                </c:pt>
                <c:pt idx="72">
                  <c:v>0.38817777777777784</c:v>
                </c:pt>
                <c:pt idx="73">
                  <c:v>1.8196322222222219</c:v>
                </c:pt>
                <c:pt idx="74">
                  <c:v>1.0477133333333335</c:v>
                </c:pt>
                <c:pt idx="75">
                  <c:v>1.4773000000000003</c:v>
                </c:pt>
                <c:pt idx="76">
                  <c:v>0.91906222222222211</c:v>
                </c:pt>
                <c:pt idx="77">
                  <c:v>1.0203599999999999</c:v>
                </c:pt>
                <c:pt idx="78">
                  <c:v>1.2976333333333334</c:v>
                </c:pt>
                <c:pt idx="79">
                  <c:v>0.96786555555555587</c:v>
                </c:pt>
                <c:pt idx="80">
                  <c:v>1.3419999999999999</c:v>
                </c:pt>
                <c:pt idx="81">
                  <c:v>1.6370200000000001</c:v>
                </c:pt>
                <c:pt idx="82">
                  <c:v>1.5712155555555558</c:v>
                </c:pt>
                <c:pt idx="83">
                  <c:v>1.3146466666666665</c:v>
                </c:pt>
                <c:pt idx="84">
                  <c:v>0.85843999999999998</c:v>
                </c:pt>
                <c:pt idx="85">
                  <c:v>0.9686111111111112</c:v>
                </c:pt>
                <c:pt idx="86">
                  <c:v>2.4585000000000004</c:v>
                </c:pt>
                <c:pt idx="87">
                  <c:v>1.5971022222222222</c:v>
                </c:pt>
                <c:pt idx="88">
                  <c:v>2.7350400000000001</c:v>
                </c:pt>
                <c:pt idx="89">
                  <c:v>2.3638633333333332</c:v>
                </c:pt>
                <c:pt idx="90">
                  <c:v>1.9855000000000003</c:v>
                </c:pt>
                <c:pt idx="91">
                  <c:v>2.632370277777778</c:v>
                </c:pt>
                <c:pt idx="92">
                  <c:v>1.6974926222222224</c:v>
                </c:pt>
                <c:pt idx="93">
                  <c:v>2.5654024000000004</c:v>
                </c:pt>
                <c:pt idx="94">
                  <c:v>2.6922561111111114</c:v>
                </c:pt>
                <c:pt idx="95">
                  <c:v>1.0848872222222221</c:v>
                </c:pt>
                <c:pt idx="96">
                  <c:v>2.1857440000000001</c:v>
                </c:pt>
                <c:pt idx="97">
                  <c:v>2.4218849111111114</c:v>
                </c:pt>
                <c:pt idx="98">
                  <c:v>2.439451422222223</c:v>
                </c:pt>
                <c:pt idx="99">
                  <c:v>1.5635568666666668</c:v>
                </c:pt>
                <c:pt idx="100">
                  <c:v>2.4745844444444449</c:v>
                </c:pt>
                <c:pt idx="101">
                  <c:v>1.5859142444444445</c:v>
                </c:pt>
                <c:pt idx="102">
                  <c:v>2.2815613333333338</c:v>
                </c:pt>
                <c:pt idx="103">
                  <c:v>2.5272839777777785</c:v>
                </c:pt>
                <c:pt idx="104">
                  <c:v>2.6605255111111119</c:v>
                </c:pt>
                <c:pt idx="105">
                  <c:v>2.3295555555555554</c:v>
                </c:pt>
                <c:pt idx="106">
                  <c:v>2.3298440000000005</c:v>
                </c:pt>
                <c:pt idx="107">
                  <c:v>2.5629978000000007</c:v>
                </c:pt>
                <c:pt idx="108">
                  <c:v>2.3301520000000004</c:v>
                </c:pt>
                <c:pt idx="109">
                  <c:v>1.9807601000000001</c:v>
                </c:pt>
                <c:pt idx="110">
                  <c:v>1.8643680000000005</c:v>
                </c:pt>
                <c:pt idx="111">
                  <c:v>2.6802060999999999</c:v>
                </c:pt>
                <c:pt idx="112">
                  <c:v>2.7969216000000006</c:v>
                </c:pt>
                <c:pt idx="113">
                  <c:v>3.1465500000000004</c:v>
                </c:pt>
                <c:pt idx="114">
                  <c:v>3.3614059320000016</c:v>
                </c:pt>
                <c:pt idx="115">
                  <c:v>3.3403430700000007</c:v>
                </c:pt>
                <c:pt idx="116">
                  <c:v>3.3192802079999999</c:v>
                </c:pt>
                <c:pt idx="117">
                  <c:v>3.2982173460000008</c:v>
                </c:pt>
                <c:pt idx="118">
                  <c:v>3.2771544840000013</c:v>
                </c:pt>
                <c:pt idx="119">
                  <c:v>3.2560916220000005</c:v>
                </c:pt>
                <c:pt idx="120">
                  <c:v>3.2350287600000009</c:v>
                </c:pt>
                <c:pt idx="121">
                  <c:v>3.2139658980000014</c:v>
                </c:pt>
                <c:pt idx="122">
                  <c:v>3.192903036000001</c:v>
                </c:pt>
                <c:pt idx="123">
                  <c:v>3.1718401740000015</c:v>
                </c:pt>
                <c:pt idx="124">
                  <c:v>3.1507773120000007</c:v>
                </c:pt>
                <c:pt idx="125">
                  <c:v>3.1299750000000004</c:v>
                </c:pt>
                <c:pt idx="126">
                  <c:v>3.1316737859999999</c:v>
                </c:pt>
                <c:pt idx="127">
                  <c:v>3.1331641320000001</c:v>
                </c:pt>
                <c:pt idx="128">
                  <c:v>3.1346544779999999</c:v>
                </c:pt>
                <c:pt idx="129">
                  <c:v>3.1361448240000014</c:v>
                </c:pt>
                <c:pt idx="130">
                  <c:v>3.1376351700000011</c:v>
                </c:pt>
                <c:pt idx="131">
                  <c:v>3.139125516</c:v>
                </c:pt>
                <c:pt idx="132">
                  <c:v>3.1403970000000005</c:v>
                </c:pt>
                <c:pt idx="133">
                  <c:v>3.1438935810000008</c:v>
                </c:pt>
                <c:pt idx="134">
                  <c:v>3.1479946379999997</c:v>
                </c:pt>
                <c:pt idx="135">
                  <c:v>3.1520956950000003</c:v>
                </c:pt>
                <c:pt idx="136">
                  <c:v>3.1561967519999996</c:v>
                </c:pt>
                <c:pt idx="137">
                  <c:v>3.1602978089999998</c:v>
                </c:pt>
                <c:pt idx="138">
                  <c:v>3.1643988660000004</c:v>
                </c:pt>
                <c:pt idx="139">
                  <c:v>3.1684999230000006</c:v>
                </c:pt>
                <c:pt idx="140">
                  <c:v>3.1732263000000005</c:v>
                </c:pt>
                <c:pt idx="141">
                  <c:v>3.1066088760000001</c:v>
                </c:pt>
                <c:pt idx="142">
                  <c:v>3.0642747120000009</c:v>
                </c:pt>
                <c:pt idx="143">
                  <c:v>3.0219405479999999</c:v>
                </c:pt>
                <c:pt idx="144">
                  <c:v>2.9796063840000002</c:v>
                </c:pt>
                <c:pt idx="145">
                  <c:v>2.9372722199999997</c:v>
                </c:pt>
                <c:pt idx="146">
                  <c:v>2.8902690000000009</c:v>
                </c:pt>
                <c:pt idx="147">
                  <c:v>4.5972884210526308</c:v>
                </c:pt>
                <c:pt idx="148">
                  <c:v>4.4569642105263165</c:v>
                </c:pt>
                <c:pt idx="149">
                  <c:v>3.8474399999999989</c:v>
                </c:pt>
                <c:pt idx="150">
                  <c:v>1.2710526315789472</c:v>
                </c:pt>
                <c:pt idx="151">
                  <c:v>2.6619473684210524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82C-4FB8-A3CC-E04CC3EB1B99}"/>
            </c:ext>
          </c:extLst>
        </c:ser>
        <c:ser>
          <c:idx val="6"/>
          <c:order val="6"/>
          <c:tx>
            <c:strRef>
              <c:f>'ETc.time-series'!$H$1</c:f>
              <c:strCache>
                <c:ptCount val="1"/>
                <c:pt idx="0">
                  <c:v>ETc.C1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'ETc.time-series'!$A$2:$A$153</c:f>
              <c:numCache>
                <c:formatCode>General</c:formatCode>
                <c:ptCount val="15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</c:numCache>
            </c:numRef>
          </c:xVal>
          <c:yVal>
            <c:numRef>
              <c:f>'ETc.time-series'!$H$2:$H$153</c:f>
              <c:numCache>
                <c:formatCode>General</c:formatCode>
                <c:ptCount val="152"/>
                <c:pt idx="0">
                  <c:v>0.10518609810204585</c:v>
                </c:pt>
                <c:pt idx="1">
                  <c:v>0.14901363897789829</c:v>
                </c:pt>
                <c:pt idx="2">
                  <c:v>0.16654465532823925</c:v>
                </c:pt>
                <c:pt idx="3">
                  <c:v>0.14901363897789829</c:v>
                </c:pt>
                <c:pt idx="4">
                  <c:v>0.17531016350340975</c:v>
                </c:pt>
                <c:pt idx="5">
                  <c:v>0.13148262262755731</c:v>
                </c:pt>
                <c:pt idx="6">
                  <c:v>0.13148262262755731</c:v>
                </c:pt>
                <c:pt idx="7">
                  <c:v>0.11640719743652946</c:v>
                </c:pt>
                <c:pt idx="8">
                  <c:v>0.1212904753101635</c:v>
                </c:pt>
                <c:pt idx="9">
                  <c:v>0.12861412373675127</c:v>
                </c:pt>
                <c:pt idx="10">
                  <c:v>6.3866835099827449E-2</c:v>
                </c:pt>
                <c:pt idx="11">
                  <c:v>6.9499630268671425E-2</c:v>
                </c:pt>
                <c:pt idx="12">
                  <c:v>0.12707254950291677</c:v>
                </c:pt>
                <c:pt idx="13">
                  <c:v>0.15260414099087993</c:v>
                </c:pt>
                <c:pt idx="14">
                  <c:v>0.15272122257825979</c:v>
                </c:pt>
                <c:pt idx="15">
                  <c:v>0.14408190233615426</c:v>
                </c:pt>
                <c:pt idx="16">
                  <c:v>0.16465530541633572</c:v>
                </c:pt>
                <c:pt idx="17">
                  <c:v>0.23102343685810534</c:v>
                </c:pt>
                <c:pt idx="18">
                  <c:v>0.21800880784774862</c:v>
                </c:pt>
                <c:pt idx="19">
                  <c:v>0.22718179992279733</c:v>
                </c:pt>
                <c:pt idx="20">
                  <c:v>0.19299613930851997</c:v>
                </c:pt>
                <c:pt idx="21">
                  <c:v>0.26635839488236723</c:v>
                </c:pt>
                <c:pt idx="22">
                  <c:v>0.38953862204052198</c:v>
                </c:pt>
                <c:pt idx="23">
                  <c:v>0.23599640474424452</c:v>
                </c:pt>
                <c:pt idx="24">
                  <c:v>9.7024242883219591E-2</c:v>
                </c:pt>
                <c:pt idx="25">
                  <c:v>0.34839952985125461</c:v>
                </c:pt>
                <c:pt idx="26">
                  <c:v>0.45883085844327237</c:v>
                </c:pt>
                <c:pt idx="27">
                  <c:v>0.23465423698767512</c:v>
                </c:pt>
                <c:pt idx="28">
                  <c:v>0.16721592309588365</c:v>
                </c:pt>
                <c:pt idx="29">
                  <c:v>0.29011841672828859</c:v>
                </c:pt>
                <c:pt idx="30">
                  <c:v>0.24160956371703232</c:v>
                </c:pt>
                <c:pt idx="31">
                  <c:v>0.21973384479500452</c:v>
                </c:pt>
                <c:pt idx="32">
                  <c:v>0.22805932133760576</c:v>
                </c:pt>
                <c:pt idx="33">
                  <c:v>0.20261554104017748</c:v>
                </c:pt>
                <c:pt idx="34">
                  <c:v>0.31462749568646786</c:v>
                </c:pt>
                <c:pt idx="35">
                  <c:v>0.32533167981266953</c:v>
                </c:pt>
                <c:pt idx="36">
                  <c:v>0.48538513680059164</c:v>
                </c:pt>
                <c:pt idx="37">
                  <c:v>0.26968670405061207</c:v>
                </c:pt>
                <c:pt idx="38">
                  <c:v>0.27801218059321336</c:v>
                </c:pt>
                <c:pt idx="39">
                  <c:v>0.69539145304412131</c:v>
                </c:pt>
                <c:pt idx="40">
                  <c:v>0.63142100073946272</c:v>
                </c:pt>
                <c:pt idx="41">
                  <c:v>0.3895567845698793</c:v>
                </c:pt>
                <c:pt idx="42">
                  <c:v>0.66710161449346816</c:v>
                </c:pt>
                <c:pt idx="43">
                  <c:v>0.41096515282228252</c:v>
                </c:pt>
                <c:pt idx="44">
                  <c:v>0.28111289129898942</c:v>
                </c:pt>
                <c:pt idx="45">
                  <c:v>0.33629051639142227</c:v>
                </c:pt>
                <c:pt idx="46">
                  <c:v>0.6400011297346152</c:v>
                </c:pt>
                <c:pt idx="47">
                  <c:v>0.57590091200394389</c:v>
                </c:pt>
                <c:pt idx="48">
                  <c:v>0.45645193492728614</c:v>
                </c:pt>
                <c:pt idx="49">
                  <c:v>0.39856445649494698</c:v>
                </c:pt>
                <c:pt idx="50">
                  <c:v>0.67647399556322396</c:v>
                </c:pt>
                <c:pt idx="51">
                  <c:v>0.75754128666502341</c:v>
                </c:pt>
                <c:pt idx="52">
                  <c:v>0.42052427902390926</c:v>
                </c:pt>
                <c:pt idx="53">
                  <c:v>0.35653684988908058</c:v>
                </c:pt>
                <c:pt idx="54">
                  <c:v>0.79780096130145417</c:v>
                </c:pt>
                <c:pt idx="55">
                  <c:v>0.66372615232930732</c:v>
                </c:pt>
                <c:pt idx="56">
                  <c:v>0.67470606359378849</c:v>
                </c:pt>
                <c:pt idx="57">
                  <c:v>0.9142479664776928</c:v>
                </c:pt>
                <c:pt idx="58">
                  <c:v>0.61925856544244517</c:v>
                </c:pt>
                <c:pt idx="59">
                  <c:v>0.62901848656642834</c:v>
                </c:pt>
                <c:pt idx="60">
                  <c:v>0.71862570865171305</c:v>
                </c:pt>
                <c:pt idx="61">
                  <c:v>1.1349420754251909</c:v>
                </c:pt>
                <c:pt idx="62">
                  <c:v>1.3165964998767561</c:v>
                </c:pt>
                <c:pt idx="63">
                  <c:v>1.2526090707419273</c:v>
                </c:pt>
                <c:pt idx="64">
                  <c:v>0.93199987675622376</c:v>
                </c:pt>
                <c:pt idx="65">
                  <c:v>0.68757801331032775</c:v>
                </c:pt>
                <c:pt idx="66">
                  <c:v>0.95883965984717767</c:v>
                </c:pt>
                <c:pt idx="67">
                  <c:v>1.7677446388957356</c:v>
                </c:pt>
                <c:pt idx="68">
                  <c:v>0.89607222085284688</c:v>
                </c:pt>
                <c:pt idx="69">
                  <c:v>1.7257170322898689</c:v>
                </c:pt>
                <c:pt idx="70">
                  <c:v>1.0125449839783092</c:v>
                </c:pt>
                <c:pt idx="71">
                  <c:v>0.81399999999999995</c:v>
                </c:pt>
                <c:pt idx="72">
                  <c:v>0.27988888888888891</c:v>
                </c:pt>
                <c:pt idx="73">
                  <c:v>1.326844444444444</c:v>
                </c:pt>
                <c:pt idx="74">
                  <c:v>0.7722</c:v>
                </c:pt>
                <c:pt idx="75">
                  <c:v>1.1000000000000001</c:v>
                </c:pt>
                <c:pt idx="76">
                  <c:v>0.69104444444444435</c:v>
                </c:pt>
                <c:pt idx="77">
                  <c:v>0.77439999999999998</c:v>
                </c:pt>
                <c:pt idx="78">
                  <c:v>0.99366666666666659</c:v>
                </c:pt>
                <c:pt idx="79">
                  <c:v>0.74751111111111113</c:v>
                </c:pt>
                <c:pt idx="80">
                  <c:v>1.0449999999999999</c:v>
                </c:pt>
                <c:pt idx="81">
                  <c:v>1.2847999999999999</c:v>
                </c:pt>
                <c:pt idx="82">
                  <c:v>1.2425111111111111</c:v>
                </c:pt>
                <c:pt idx="83">
                  <c:v>1.0471999999999997</c:v>
                </c:pt>
                <c:pt idx="84">
                  <c:v>0.68859999999999999</c:v>
                </c:pt>
                <c:pt idx="85">
                  <c:v>0.78222222222222215</c:v>
                </c:pt>
                <c:pt idx="86">
                  <c:v>1.9983333333333333</c:v>
                </c:pt>
                <c:pt idx="87">
                  <c:v>1.3063111111111114</c:v>
                </c:pt>
                <c:pt idx="88">
                  <c:v>2.2505999999999999</c:v>
                </c:pt>
                <c:pt idx="89">
                  <c:v>1.9565333333333332</c:v>
                </c:pt>
                <c:pt idx="90">
                  <c:v>1.6418111111111113</c:v>
                </c:pt>
                <c:pt idx="91">
                  <c:v>2.1847222222222222</c:v>
                </c:pt>
                <c:pt idx="92">
                  <c:v>1.4255999999999998</c:v>
                </c:pt>
                <c:pt idx="93">
                  <c:v>2.1794666666666664</c:v>
                </c:pt>
                <c:pt idx="94">
                  <c:v>2.3130555555555556</c:v>
                </c:pt>
                <c:pt idx="95">
                  <c:v>0.94233333333333336</c:v>
                </c:pt>
                <c:pt idx="96">
                  <c:v>1.9188888888888884</c:v>
                </c:pt>
                <c:pt idx="97">
                  <c:v>2.148422222222222</c:v>
                </c:pt>
                <c:pt idx="98">
                  <c:v>2.1860666666666666</c:v>
                </c:pt>
                <c:pt idx="99">
                  <c:v>1.4150888888888888</c:v>
                </c:pt>
                <c:pt idx="100">
                  <c:v>2.2613555555555558</c:v>
                </c:pt>
                <c:pt idx="101">
                  <c:v>1.4629999999999994</c:v>
                </c:pt>
                <c:pt idx="102">
                  <c:v>2.124222222222222</c:v>
                </c:pt>
                <c:pt idx="103">
                  <c:v>2.3742888888888887</c:v>
                </c:pt>
                <c:pt idx="104">
                  <c:v>2.5215666666666667</c:v>
                </c:pt>
                <c:pt idx="105">
                  <c:v>2.2440000000000002</c:v>
                </c:pt>
                <c:pt idx="106">
                  <c:v>2.2409444444444446</c:v>
                </c:pt>
                <c:pt idx="107">
                  <c:v>2.4660472222222229</c:v>
                </c:pt>
                <c:pt idx="108">
                  <c:v>2.242777777777778</c:v>
                </c:pt>
                <c:pt idx="109">
                  <c:v>1.9071402777777782</c:v>
                </c:pt>
                <c:pt idx="110">
                  <c:v>1.7956888888888891</c:v>
                </c:pt>
                <c:pt idx="111">
                  <c:v>2.5823569444444443</c:v>
                </c:pt>
                <c:pt idx="112">
                  <c:v>2.6957333333333335</c:v>
                </c:pt>
                <c:pt idx="113">
                  <c:v>3.0195000000000003</c:v>
                </c:pt>
                <c:pt idx="114">
                  <c:v>3.1807822500000005</c:v>
                </c:pt>
                <c:pt idx="115">
                  <c:v>3.1794795000000007</c:v>
                </c:pt>
                <c:pt idx="116">
                  <c:v>3.1781767500000004</c:v>
                </c:pt>
                <c:pt idx="117">
                  <c:v>3.1768740000000006</c:v>
                </c:pt>
                <c:pt idx="118">
                  <c:v>3.1755712500000008</c:v>
                </c:pt>
                <c:pt idx="119">
                  <c:v>3.174268500000001</c:v>
                </c:pt>
                <c:pt idx="120">
                  <c:v>3.1729657499999999</c:v>
                </c:pt>
                <c:pt idx="121">
                  <c:v>3.1716630000000001</c:v>
                </c:pt>
                <c:pt idx="122">
                  <c:v>3.1703602500000003</c:v>
                </c:pt>
                <c:pt idx="123">
                  <c:v>3.1690575000000005</c:v>
                </c:pt>
                <c:pt idx="124">
                  <c:v>3.1677547500000007</c:v>
                </c:pt>
                <c:pt idx="125">
                  <c:v>3.1664520000000009</c:v>
                </c:pt>
                <c:pt idx="126">
                  <c:v>3.1479737940000008</c:v>
                </c:pt>
                <c:pt idx="127">
                  <c:v>3.129365313000001</c:v>
                </c:pt>
                <c:pt idx="128">
                  <c:v>3.1107568320000012</c:v>
                </c:pt>
                <c:pt idx="129">
                  <c:v>3.092148351000001</c:v>
                </c:pt>
                <c:pt idx="130">
                  <c:v>3.0735398700000003</c:v>
                </c:pt>
                <c:pt idx="131">
                  <c:v>3.0549313890000005</c:v>
                </c:pt>
                <c:pt idx="132">
                  <c:v>3.0361770000000012</c:v>
                </c:pt>
                <c:pt idx="133">
                  <c:v>3.0244522500000013</c:v>
                </c:pt>
                <c:pt idx="134">
                  <c:v>3.0127275000000004</c:v>
                </c:pt>
                <c:pt idx="135">
                  <c:v>3.0010027500000005</c:v>
                </c:pt>
                <c:pt idx="136">
                  <c:v>2.989278000000001</c:v>
                </c:pt>
                <c:pt idx="137">
                  <c:v>2.977553250000001</c:v>
                </c:pt>
                <c:pt idx="138">
                  <c:v>2.9658285000000011</c:v>
                </c:pt>
                <c:pt idx="139">
                  <c:v>2.9541037500000003</c:v>
                </c:pt>
                <c:pt idx="140">
                  <c:v>2.9423790000000007</c:v>
                </c:pt>
                <c:pt idx="141">
                  <c:v>2.8450010429999995</c:v>
                </c:pt>
                <c:pt idx="142">
                  <c:v>2.777742666</c:v>
                </c:pt>
                <c:pt idx="143">
                  <c:v>2.7104842889999992</c:v>
                </c:pt>
                <c:pt idx="144">
                  <c:v>2.6432259120000001</c:v>
                </c:pt>
                <c:pt idx="145">
                  <c:v>2.5759675349999998</c:v>
                </c:pt>
                <c:pt idx="146">
                  <c:v>2.5046550000000001</c:v>
                </c:pt>
                <c:pt idx="147">
                  <c:v>4.3500505263157887</c:v>
                </c:pt>
                <c:pt idx="148">
                  <c:v>4.3478231578947355</c:v>
                </c:pt>
                <c:pt idx="149">
                  <c:v>3.8732484210526312</c:v>
                </c:pt>
                <c:pt idx="150">
                  <c:v>1.321894736842105</c:v>
                </c:pt>
                <c:pt idx="151">
                  <c:v>2.8326315789473684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82C-4FB8-A3CC-E04CC3EB1B99}"/>
            </c:ext>
          </c:extLst>
        </c:ser>
        <c:ser>
          <c:idx val="7"/>
          <c:order val="7"/>
          <c:tx>
            <c:strRef>
              <c:f>'ETc.time-series'!$I$1</c:f>
              <c:strCache>
                <c:ptCount val="1"/>
                <c:pt idx="0">
                  <c:v>ETc.C2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'ETc.time-series'!$A$2:$A$153</c:f>
              <c:numCache>
                <c:formatCode>General</c:formatCode>
                <c:ptCount val="15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</c:numCache>
            </c:numRef>
          </c:xVal>
          <c:yVal>
            <c:numRef>
              <c:f>'ETc.time-series'!$I$2:$I$153</c:f>
              <c:numCache>
                <c:formatCode>General</c:formatCode>
                <c:ptCount val="152"/>
                <c:pt idx="0">
                  <c:v>0.10518609810204585</c:v>
                </c:pt>
                <c:pt idx="1">
                  <c:v>0.14901363897789829</c:v>
                </c:pt>
                <c:pt idx="2">
                  <c:v>0.16654465532823925</c:v>
                </c:pt>
                <c:pt idx="3">
                  <c:v>0.14901363897789829</c:v>
                </c:pt>
                <c:pt idx="4">
                  <c:v>0.17531016350340975</c:v>
                </c:pt>
                <c:pt idx="5">
                  <c:v>0.13148262262755731</c:v>
                </c:pt>
                <c:pt idx="6">
                  <c:v>0.13148262262755731</c:v>
                </c:pt>
                <c:pt idx="7">
                  <c:v>0.11823113343192836</c:v>
                </c:pt>
                <c:pt idx="8">
                  <c:v>0.12686629077314929</c:v>
                </c:pt>
                <c:pt idx="9">
                  <c:v>0.13982410032043385</c:v>
                </c:pt>
                <c:pt idx="10">
                  <c:v>7.2509797880207047E-2</c:v>
                </c:pt>
                <c:pt idx="11">
                  <c:v>8.2480465861474006E-2</c:v>
                </c:pt>
                <c:pt idx="12">
                  <c:v>0.15751376222167446</c:v>
                </c:pt>
                <c:pt idx="13">
                  <c:v>0.19615849149617945</c:v>
                </c:pt>
                <c:pt idx="14">
                  <c:v>0.20330046832634951</c:v>
                </c:pt>
                <c:pt idx="15">
                  <c:v>0.17528197719533684</c:v>
                </c:pt>
                <c:pt idx="16">
                  <c:v>0.19496064567566504</c:v>
                </c:pt>
                <c:pt idx="17">
                  <c:v>0.24311536302138967</c:v>
                </c:pt>
                <c:pt idx="18">
                  <c:v>0.20954699808962543</c:v>
                </c:pt>
                <c:pt idx="19">
                  <c:v>0.21454282032968897</c:v>
                </c:pt>
                <c:pt idx="20">
                  <c:v>0.1794128164050309</c:v>
                </c:pt>
                <c:pt idx="21">
                  <c:v>0.24413514791187133</c:v>
                </c:pt>
                <c:pt idx="22">
                  <c:v>0.35250119906106825</c:v>
                </c:pt>
                <c:pt idx="23">
                  <c:v>0.21108760278006536</c:v>
                </c:pt>
                <c:pt idx="24">
                  <c:v>8.5865047303622252E-2</c:v>
                </c:pt>
                <c:pt idx="25">
                  <c:v>0.30532834268347903</c:v>
                </c:pt>
                <c:pt idx="26">
                  <c:v>0.39849519690140572</c:v>
                </c:pt>
                <c:pt idx="27">
                  <c:v>0.20210077352540784</c:v>
                </c:pt>
                <c:pt idx="28">
                  <c:v>0.13689179196450579</c:v>
                </c:pt>
                <c:pt idx="29">
                  <c:v>0.23592330128995151</c:v>
                </c:pt>
                <c:pt idx="30">
                  <c:v>0.20487716703639802</c:v>
                </c:pt>
                <c:pt idx="31">
                  <c:v>0.1933887314107304</c:v>
                </c:pt>
                <c:pt idx="32">
                  <c:v>0.20750994166461262</c:v>
                </c:pt>
                <c:pt idx="33">
                  <c:v>0.18996955878728125</c:v>
                </c:pt>
                <c:pt idx="34">
                  <c:v>0.30311017993591327</c:v>
                </c:pt>
                <c:pt idx="35">
                  <c:v>0.32126602169090457</c:v>
                </c:pt>
                <c:pt idx="36">
                  <c:v>0.4902760249774053</c:v>
                </c:pt>
                <c:pt idx="37">
                  <c:v>0.27811599293402345</c:v>
                </c:pt>
                <c:pt idx="38">
                  <c:v>0.29223720318790575</c:v>
                </c:pt>
                <c:pt idx="39">
                  <c:v>0.74401328978719916</c:v>
                </c:pt>
                <c:pt idx="40">
                  <c:v>0.68674205077643591</c:v>
                </c:pt>
                <c:pt idx="41">
                  <c:v>0.43020107222085291</c:v>
                </c:pt>
                <c:pt idx="42">
                  <c:v>0.74726152329307372</c:v>
                </c:pt>
                <c:pt idx="43">
                  <c:v>0.46651275573083556</c:v>
                </c:pt>
                <c:pt idx="44">
                  <c:v>0.32311239832388466</c:v>
                </c:pt>
                <c:pt idx="45">
                  <c:v>0.3910856749650809</c:v>
                </c:pt>
                <c:pt idx="46">
                  <c:v>0.75252707254950291</c:v>
                </c:pt>
                <c:pt idx="47">
                  <c:v>0.55833867389696823</c:v>
                </c:pt>
                <c:pt idx="48">
                  <c:v>0.4402954564127845</c:v>
                </c:pt>
                <c:pt idx="49">
                  <c:v>0.38350425191027854</c:v>
                </c:pt>
                <c:pt idx="50">
                  <c:v>0.64935399720647435</c:v>
                </c:pt>
                <c:pt idx="51">
                  <c:v>0.72548766535206655</c:v>
                </c:pt>
                <c:pt idx="52">
                  <c:v>0.40182869115109682</c:v>
                </c:pt>
                <c:pt idx="53">
                  <c:v>0.3399473646372525</c:v>
                </c:pt>
                <c:pt idx="54">
                  <c:v>0.75908247062690015</c:v>
                </c:pt>
                <c:pt idx="55">
                  <c:v>0.6302296955878729</c:v>
                </c:pt>
                <c:pt idx="56">
                  <c:v>0.63939191520828198</c:v>
                </c:pt>
                <c:pt idx="57">
                  <c:v>0.86473884643825483</c:v>
                </c:pt>
                <c:pt idx="58">
                  <c:v>0.58463675951031147</c:v>
                </c:pt>
                <c:pt idx="59">
                  <c:v>0.59278095472845294</c:v>
                </c:pt>
                <c:pt idx="60">
                  <c:v>0.67604079368991865</c:v>
                </c:pt>
                <c:pt idx="61">
                  <c:v>1.0658713540382876</c:v>
                </c:pt>
                <c:pt idx="62">
                  <c:v>1.2344270807657551</c:v>
                </c:pt>
                <c:pt idx="63">
                  <c:v>1.1725457542519102</c:v>
                </c:pt>
                <c:pt idx="64">
                  <c:v>0.8710651548763455</c:v>
                </c:pt>
                <c:pt idx="65">
                  <c:v>0.64164612603730198</c:v>
                </c:pt>
                <c:pt idx="66">
                  <c:v>0.89346169172623457</c:v>
                </c:pt>
                <c:pt idx="67">
                  <c:v>1.644836291183962</c:v>
                </c:pt>
                <c:pt idx="68">
                  <c:v>0.83259838961465782</c:v>
                </c:pt>
                <c:pt idx="69">
                  <c:v>1.6012794039109359</c:v>
                </c:pt>
                <c:pt idx="70">
                  <c:v>0.93999342699860322</c:v>
                </c:pt>
                <c:pt idx="71">
                  <c:v>0.72966666666666669</c:v>
                </c:pt>
                <c:pt idx="72">
                  <c:v>0.24688888888888896</c:v>
                </c:pt>
                <c:pt idx="73">
                  <c:v>1.180666666666667</c:v>
                </c:pt>
                <c:pt idx="74">
                  <c:v>0.69275555555555579</c:v>
                </c:pt>
                <c:pt idx="75">
                  <c:v>0.99440000000000017</c:v>
                </c:pt>
                <c:pt idx="76">
                  <c:v>0.6292000000000002</c:v>
                </c:pt>
                <c:pt idx="77">
                  <c:v>0.70986666666666676</c:v>
                </c:pt>
                <c:pt idx="78">
                  <c:v>0.91666666666666707</c:v>
                </c:pt>
                <c:pt idx="79">
                  <c:v>0.69373333333333354</c:v>
                </c:pt>
                <c:pt idx="80">
                  <c:v>0.97533333333333361</c:v>
                </c:pt>
                <c:pt idx="81">
                  <c:v>1.2056</c:v>
                </c:pt>
                <c:pt idx="82">
                  <c:v>1.1718666666666673</c:v>
                </c:pt>
                <c:pt idx="83">
                  <c:v>0.99244444444444468</c:v>
                </c:pt>
                <c:pt idx="84">
                  <c:v>0.65560000000000018</c:v>
                </c:pt>
                <c:pt idx="85">
                  <c:v>0.74800000000000011</c:v>
                </c:pt>
                <c:pt idx="86">
                  <c:v>1.9188888888888889</c:v>
                </c:pt>
                <c:pt idx="87">
                  <c:v>1.2593777777777784</c:v>
                </c:pt>
                <c:pt idx="88">
                  <c:v>2.1780000000000008</c:v>
                </c:pt>
                <c:pt idx="89">
                  <c:v>1.9003111111111115</c:v>
                </c:pt>
                <c:pt idx="90">
                  <c:v>1.669677777777778</c:v>
                </c:pt>
                <c:pt idx="91">
                  <c:v>2.2271944444444443</c:v>
                </c:pt>
                <c:pt idx="92">
                  <c:v>1.4506311111111114</c:v>
                </c:pt>
                <c:pt idx="93">
                  <c:v>2.2137866666666666</c:v>
                </c:pt>
                <c:pt idx="94">
                  <c:v>2.3454444444444449</c:v>
                </c:pt>
                <c:pt idx="95">
                  <c:v>0.95394444444444448</c:v>
                </c:pt>
                <c:pt idx="96">
                  <c:v>1.9394222222222226</c:v>
                </c:pt>
                <c:pt idx="97">
                  <c:v>2.1680511111111116</c:v>
                </c:pt>
                <c:pt idx="98">
                  <c:v>2.2027377777777781</c:v>
                </c:pt>
                <c:pt idx="99">
                  <c:v>1.4238155555555558</c:v>
                </c:pt>
                <c:pt idx="100">
                  <c:v>2.2721111111111112</c:v>
                </c:pt>
                <c:pt idx="101">
                  <c:v>1.4679622222222222</c:v>
                </c:pt>
                <c:pt idx="102">
                  <c:v>2.1286222222222229</c:v>
                </c:pt>
                <c:pt idx="103">
                  <c:v>2.3761711111111117</c:v>
                </c:pt>
                <c:pt idx="104">
                  <c:v>2.520442222222222</c:v>
                </c:pt>
                <c:pt idx="105">
                  <c:v>2.2317777777777779</c:v>
                </c:pt>
                <c:pt idx="106">
                  <c:v>2.2342222222222228</c:v>
                </c:pt>
                <c:pt idx="107">
                  <c:v>2.4603333333333337</c:v>
                </c:pt>
                <c:pt idx="108">
                  <c:v>2.2391111111111113</c:v>
                </c:pt>
                <c:pt idx="109">
                  <c:v>1.9053222222222224</c:v>
                </c:pt>
                <c:pt idx="110">
                  <c:v>1.7952000000000004</c:v>
                </c:pt>
                <c:pt idx="111">
                  <c:v>2.5834111111111113</c:v>
                </c:pt>
                <c:pt idx="112">
                  <c:v>2.698666666666667</c:v>
                </c:pt>
                <c:pt idx="113">
                  <c:v>3.0392999999999999</c:v>
                </c:pt>
                <c:pt idx="114">
                  <c:v>3.2107455000000003</c:v>
                </c:pt>
                <c:pt idx="115">
                  <c:v>3.2081400000000007</c:v>
                </c:pt>
                <c:pt idx="116">
                  <c:v>3.2055345000000011</c:v>
                </c:pt>
                <c:pt idx="117">
                  <c:v>3.202929000000001</c:v>
                </c:pt>
                <c:pt idx="118">
                  <c:v>3.2003235000000005</c:v>
                </c:pt>
                <c:pt idx="119">
                  <c:v>3.1977180000000005</c:v>
                </c:pt>
                <c:pt idx="120">
                  <c:v>3.1951125000000009</c:v>
                </c:pt>
                <c:pt idx="121">
                  <c:v>3.192507</c:v>
                </c:pt>
                <c:pt idx="122">
                  <c:v>3.1899015000000004</c:v>
                </c:pt>
                <c:pt idx="123">
                  <c:v>3.1872959999999995</c:v>
                </c:pt>
                <c:pt idx="124">
                  <c:v>3.1846904999999999</c:v>
                </c:pt>
                <c:pt idx="125">
                  <c:v>3.1820850000000003</c:v>
                </c:pt>
                <c:pt idx="126">
                  <c:v>3.1558424039999995</c:v>
                </c:pt>
                <c:pt idx="127">
                  <c:v>3.1335080580000008</c:v>
                </c:pt>
                <c:pt idx="128">
                  <c:v>3.1111737120000011</c:v>
                </c:pt>
                <c:pt idx="129">
                  <c:v>3.0888393659999998</c:v>
                </c:pt>
                <c:pt idx="130">
                  <c:v>3.066505020000001</c:v>
                </c:pt>
                <c:pt idx="131">
                  <c:v>3.0441706740000001</c:v>
                </c:pt>
                <c:pt idx="132">
                  <c:v>3.0257550000000002</c:v>
                </c:pt>
                <c:pt idx="133">
                  <c:v>3.0296632499999996</c:v>
                </c:pt>
                <c:pt idx="134">
                  <c:v>3.0335715000000003</c:v>
                </c:pt>
                <c:pt idx="135">
                  <c:v>3.0374797499999997</c:v>
                </c:pt>
                <c:pt idx="136">
                  <c:v>3.0413880000000004</c:v>
                </c:pt>
                <c:pt idx="137">
                  <c:v>3.0452962499999998</c:v>
                </c:pt>
                <c:pt idx="138">
                  <c:v>3.0492044999999997</c:v>
                </c:pt>
                <c:pt idx="139">
                  <c:v>3.0531127500000004</c:v>
                </c:pt>
                <c:pt idx="140">
                  <c:v>3.0570209999999998</c:v>
                </c:pt>
                <c:pt idx="141">
                  <c:v>2.9742807420000013</c:v>
                </c:pt>
                <c:pt idx="142">
                  <c:v>2.9218685040000012</c:v>
                </c:pt>
                <c:pt idx="143">
                  <c:v>2.8694562660000016</c:v>
                </c:pt>
                <c:pt idx="144">
                  <c:v>2.8170440280000006</c:v>
                </c:pt>
                <c:pt idx="145">
                  <c:v>2.764631790000001</c:v>
                </c:pt>
                <c:pt idx="146">
                  <c:v>2.7078840000000004</c:v>
                </c:pt>
                <c:pt idx="147">
                  <c:v>4.5371494736842104</c:v>
                </c:pt>
                <c:pt idx="148">
                  <c:v>4.5282399999999994</c:v>
                </c:pt>
                <c:pt idx="149">
                  <c:v>4.0280989473684201</c:v>
                </c:pt>
                <c:pt idx="150">
                  <c:v>1.372736842105263</c:v>
                </c:pt>
                <c:pt idx="151">
                  <c:v>2.9379473684210522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82C-4FB8-A3CC-E04CC3EB1B99}"/>
            </c:ext>
          </c:extLst>
        </c:ser>
        <c:ser>
          <c:idx val="8"/>
          <c:order val="8"/>
          <c:tx>
            <c:strRef>
              <c:f>'ETc.time-series'!$J$1</c:f>
              <c:strCache>
                <c:ptCount val="1"/>
                <c:pt idx="0">
                  <c:v>ETc.C3</c:v>
                </c:pt>
              </c:strCache>
            </c:strRef>
          </c:tx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'ETc.time-series'!$A$2:$A$153</c:f>
              <c:numCache>
                <c:formatCode>General</c:formatCode>
                <c:ptCount val="15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</c:numCache>
            </c:numRef>
          </c:xVal>
          <c:yVal>
            <c:numRef>
              <c:f>'ETc.time-series'!$J$2:$J$153</c:f>
              <c:numCache>
                <c:formatCode>General</c:formatCode>
                <c:ptCount val="152"/>
                <c:pt idx="0">
                  <c:v>0.10518609810204585</c:v>
                </c:pt>
                <c:pt idx="1">
                  <c:v>0.14901363897789829</c:v>
                </c:pt>
                <c:pt idx="2">
                  <c:v>0.16654465532823925</c:v>
                </c:pt>
                <c:pt idx="3">
                  <c:v>0.14901363897789829</c:v>
                </c:pt>
                <c:pt idx="4">
                  <c:v>0.17531016350340975</c:v>
                </c:pt>
                <c:pt idx="5">
                  <c:v>0.13148262262755731</c:v>
                </c:pt>
                <c:pt idx="6">
                  <c:v>0.13148262262755731</c:v>
                </c:pt>
                <c:pt idx="7">
                  <c:v>0.12042543751540551</c:v>
                </c:pt>
                <c:pt idx="8">
                  <c:v>0.12789621847013394</c:v>
                </c:pt>
                <c:pt idx="9">
                  <c:v>0.13889310656478515</c:v>
                </c:pt>
                <c:pt idx="10">
                  <c:v>7.0807431599704221E-2</c:v>
                </c:pt>
                <c:pt idx="11">
                  <c:v>7.9137786541779651E-2</c:v>
                </c:pt>
                <c:pt idx="12">
                  <c:v>0.14463478760989235</c:v>
                </c:pt>
                <c:pt idx="13">
                  <c:v>0.17367882671925067</c:v>
                </c:pt>
                <c:pt idx="14">
                  <c:v>0.17379590830663053</c:v>
                </c:pt>
                <c:pt idx="15">
                  <c:v>0.16619731328567908</c:v>
                </c:pt>
                <c:pt idx="16">
                  <c:v>0.19065175416974778</c:v>
                </c:pt>
                <c:pt idx="17">
                  <c:v>0.2716117204831156</c:v>
                </c:pt>
                <c:pt idx="18">
                  <c:v>0.24178897054738099</c:v>
                </c:pt>
                <c:pt idx="19">
                  <c:v>0.25633066977566532</c:v>
                </c:pt>
                <c:pt idx="20">
                  <c:v>0.22101243132086393</c:v>
                </c:pt>
                <c:pt idx="21">
                  <c:v>0.30899859101406868</c:v>
                </c:pt>
                <c:pt idx="22">
                  <c:v>0.45708447403738828</c:v>
                </c:pt>
                <c:pt idx="23">
                  <c:v>0.27974191519416303</c:v>
                </c:pt>
                <c:pt idx="24">
                  <c:v>0.1160591879841161</c:v>
                </c:pt>
                <c:pt idx="25">
                  <c:v>0.42018083423395935</c:v>
                </c:pt>
                <c:pt idx="26">
                  <c:v>0.55749391694621819</c:v>
                </c:pt>
                <c:pt idx="27">
                  <c:v>0.28705190044027362</c:v>
                </c:pt>
                <c:pt idx="28">
                  <c:v>0.20234039930983486</c:v>
                </c:pt>
                <c:pt idx="29">
                  <c:v>0.34329101963684172</c:v>
                </c:pt>
                <c:pt idx="30">
                  <c:v>0.2827941828937639</c:v>
                </c:pt>
                <c:pt idx="31">
                  <c:v>0.25458610631829759</c:v>
                </c:pt>
                <c:pt idx="32">
                  <c:v>0.26172730260455179</c:v>
                </c:pt>
                <c:pt idx="33">
                  <c:v>0.23045871333497658</c:v>
                </c:pt>
                <c:pt idx="34">
                  <c:v>0.35486960808479179</c:v>
                </c:pt>
                <c:pt idx="35">
                  <c:v>0.36405114616711859</c:v>
                </c:pt>
                <c:pt idx="36">
                  <c:v>0.53911387724919901</c:v>
                </c:pt>
                <c:pt idx="37">
                  <c:v>0.29743328403582292</c:v>
                </c:pt>
                <c:pt idx="38">
                  <c:v>0.30457448032207712</c:v>
                </c:pt>
                <c:pt idx="39">
                  <c:v>0.7570237860488046</c:v>
                </c:pt>
                <c:pt idx="40">
                  <c:v>0.68326472763125468</c:v>
                </c:pt>
                <c:pt idx="41">
                  <c:v>0.41914037466107967</c:v>
                </c:pt>
                <c:pt idx="42">
                  <c:v>0.7138698545723442</c:v>
                </c:pt>
                <c:pt idx="43">
                  <c:v>0.43750345082573339</c:v>
                </c:pt>
                <c:pt idx="44">
                  <c:v>0.29778999260537342</c:v>
                </c:pt>
                <c:pt idx="45">
                  <c:v>0.3545628543258566</c:v>
                </c:pt>
                <c:pt idx="46">
                  <c:v>0.67173609399392009</c:v>
                </c:pt>
                <c:pt idx="47">
                  <c:v>0.4740399309834854</c:v>
                </c:pt>
                <c:pt idx="48">
                  <c:v>0.37901612439405141</c:v>
                </c:pt>
                <c:pt idx="49">
                  <c:v>0.33370828198175989</c:v>
                </c:pt>
                <c:pt idx="50">
                  <c:v>0.57090933366198349</c:v>
                </c:pt>
                <c:pt idx="51">
                  <c:v>0.64420201708980374</c:v>
                </c:pt>
                <c:pt idx="52">
                  <c:v>0.36022023662805031</c:v>
                </c:pt>
                <c:pt idx="53">
                  <c:v>0.307547962369567</c:v>
                </c:pt>
                <c:pt idx="54">
                  <c:v>0.69280726727466924</c:v>
                </c:pt>
                <c:pt idx="55">
                  <c:v>0.580098286911511</c:v>
                </c:pt>
                <c:pt idx="56">
                  <c:v>0.59335426423465609</c:v>
                </c:pt>
                <c:pt idx="57">
                  <c:v>0.80881365541040184</c:v>
                </c:pt>
                <c:pt idx="58">
                  <c:v>0.55099219456084136</c:v>
                </c:pt>
                <c:pt idx="59">
                  <c:v>0.56277528551474809</c:v>
                </c:pt>
                <c:pt idx="60">
                  <c:v>0.64637817352723681</c:v>
                </c:pt>
                <c:pt idx="61">
                  <c:v>1.026097567989483</c:v>
                </c:pt>
                <c:pt idx="62">
                  <c:v>1.1962491167529374</c:v>
                </c:pt>
                <c:pt idx="63">
                  <c:v>1.1435768424944537</c:v>
                </c:pt>
                <c:pt idx="64">
                  <c:v>0.85482476789088813</c:v>
                </c:pt>
                <c:pt idx="65">
                  <c:v>0.63347383123818923</c:v>
                </c:pt>
                <c:pt idx="66">
                  <c:v>0.88722826801413202</c:v>
                </c:pt>
                <c:pt idx="67">
                  <c:v>1.642600032865007</c:v>
                </c:pt>
                <c:pt idx="68">
                  <c:v>0.83602888012488685</c:v>
                </c:pt>
                <c:pt idx="69">
                  <c:v>1.6164397132528139</c:v>
                </c:pt>
                <c:pt idx="70">
                  <c:v>0.95201380330293317</c:v>
                </c:pt>
                <c:pt idx="71">
                  <c:v>0.75405000000000011</c:v>
                </c:pt>
                <c:pt idx="72">
                  <c:v>0.26192222222222222</c:v>
                </c:pt>
                <c:pt idx="73">
                  <c:v>1.2534744444444443</c:v>
                </c:pt>
                <c:pt idx="74">
                  <c:v>0.73597333333333359</c:v>
                </c:pt>
                <c:pt idx="75">
                  <c:v>1.0571000000000002</c:v>
                </c:pt>
                <c:pt idx="76">
                  <c:v>0.66926444444444433</c:v>
                </c:pt>
                <c:pt idx="77">
                  <c:v>0.75548000000000004</c:v>
                </c:pt>
                <c:pt idx="78">
                  <c:v>0.97606666666666664</c:v>
                </c:pt>
                <c:pt idx="79">
                  <c:v>0.73904111111111104</c:v>
                </c:pt>
                <c:pt idx="80">
                  <c:v>1.0395000000000003</c:v>
                </c:pt>
                <c:pt idx="81">
                  <c:v>1.2854599999999998</c:v>
                </c:pt>
                <c:pt idx="82">
                  <c:v>1.2499911111111108</c:v>
                </c:pt>
                <c:pt idx="83">
                  <c:v>1.0590066666666667</c:v>
                </c:pt>
                <c:pt idx="84">
                  <c:v>0.69982</c:v>
                </c:pt>
                <c:pt idx="85">
                  <c:v>0.79872222222222244</c:v>
                </c:pt>
                <c:pt idx="86">
                  <c:v>2.049666666666667</c:v>
                </c:pt>
                <c:pt idx="87">
                  <c:v>1.3456177777777776</c:v>
                </c:pt>
                <c:pt idx="88">
                  <c:v>2.3278200000000004</c:v>
                </c:pt>
                <c:pt idx="89">
                  <c:v>2.0315899999999996</c:v>
                </c:pt>
                <c:pt idx="90">
                  <c:v>1.7323777777777778</c:v>
                </c:pt>
                <c:pt idx="91">
                  <c:v>2.3155000000000001</c:v>
                </c:pt>
                <c:pt idx="92">
                  <c:v>1.5049955555555554</c:v>
                </c:pt>
                <c:pt idx="93">
                  <c:v>2.2921066666666663</c:v>
                </c:pt>
                <c:pt idx="94">
                  <c:v>2.4236666666666666</c:v>
                </c:pt>
                <c:pt idx="95">
                  <c:v>0.98388888888888903</c:v>
                </c:pt>
                <c:pt idx="96">
                  <c:v>1.9966222222222225</c:v>
                </c:pt>
                <c:pt idx="97">
                  <c:v>2.2280133333333332</c:v>
                </c:pt>
                <c:pt idx="98">
                  <c:v>2.2597422222222225</c:v>
                </c:pt>
                <c:pt idx="99">
                  <c:v>1.4582088888888891</c:v>
                </c:pt>
                <c:pt idx="100">
                  <c:v>2.3232000000000008</c:v>
                </c:pt>
                <c:pt idx="101">
                  <c:v>1.498591111111111</c:v>
                </c:pt>
                <c:pt idx="102">
                  <c:v>2.169688888888889</c:v>
                </c:pt>
                <c:pt idx="103">
                  <c:v>2.4183866666666671</c:v>
                </c:pt>
                <c:pt idx="104">
                  <c:v>2.5614844444444445</c:v>
                </c:pt>
                <c:pt idx="105">
                  <c:v>2.2562222222222221</c:v>
                </c:pt>
                <c:pt idx="106">
                  <c:v>2.2571511111111109</c:v>
                </c:pt>
                <c:pt idx="107">
                  <c:v>2.4838745555555564</c:v>
                </c:pt>
                <c:pt idx="108">
                  <c:v>2.2589844444444447</c:v>
                </c:pt>
                <c:pt idx="109">
                  <c:v>1.9209159444444448</c:v>
                </c:pt>
                <c:pt idx="110">
                  <c:v>1.8086542222222226</c:v>
                </c:pt>
                <c:pt idx="111">
                  <c:v>2.6009946111111111</c:v>
                </c:pt>
                <c:pt idx="112">
                  <c:v>2.7151813333333337</c:v>
                </c:pt>
                <c:pt idx="113">
                  <c:v>3.0558000000000001</c:v>
                </c:pt>
                <c:pt idx="114">
                  <c:v>3.2303492820000002</c:v>
                </c:pt>
                <c:pt idx="115">
                  <c:v>3.4603042149999999</c:v>
                </c:pt>
                <c:pt idx="116">
                  <c:v>3.9269704320000005</c:v>
                </c:pt>
                <c:pt idx="117">
                  <c:v>4.1537080550000001</c:v>
                </c:pt>
                <c:pt idx="118">
                  <c:v>3.9057361860000013</c:v>
                </c:pt>
                <c:pt idx="119">
                  <c:v>4.3672547070000007</c:v>
                </c:pt>
                <c:pt idx="120">
                  <c:v>4.4730628400000016</c:v>
                </c:pt>
                <c:pt idx="121">
                  <c:v>3.7564943680000016</c:v>
                </c:pt>
                <c:pt idx="122">
                  <c:v>3.9803364120000007</c:v>
                </c:pt>
                <c:pt idx="123">
                  <c:v>3.3856626230000004</c:v>
                </c:pt>
                <c:pt idx="124">
                  <c:v>3.3763324239999997</c:v>
                </c:pt>
                <c:pt idx="125">
                  <c:v>4.4124839999999992</c:v>
                </c:pt>
                <c:pt idx="126">
                  <c:v>4.1655321360000013</c:v>
                </c:pt>
                <c:pt idx="127">
                  <c:v>4.0353469450000006</c:v>
                </c:pt>
                <c:pt idx="128">
                  <c:v>3.6762248959999995</c:v>
                </c:pt>
                <c:pt idx="129">
                  <c:v>4.4642687310000007</c:v>
                </c:pt>
                <c:pt idx="130">
                  <c:v>4.6762480300000009</c:v>
                </c:pt>
                <c:pt idx="131">
                  <c:v>3.6365193919999999</c:v>
                </c:pt>
                <c:pt idx="132">
                  <c:v>4.1892509999999996</c:v>
                </c:pt>
                <c:pt idx="133">
                  <c:v>6.345892000000001</c:v>
                </c:pt>
                <c:pt idx="134">
                  <c:v>5.3305520000000008</c:v>
                </c:pt>
                <c:pt idx="135">
                  <c:v>4.4269875000000001</c:v>
                </c:pt>
                <c:pt idx="136">
                  <c:v>3.4082699999999995</c:v>
                </c:pt>
                <c:pt idx="137">
                  <c:v>4.3208090000000006</c:v>
                </c:pt>
                <c:pt idx="138">
                  <c:v>4.3244759999999998</c:v>
                </c:pt>
                <c:pt idx="139">
                  <c:v>4.3281429999999999</c:v>
                </c:pt>
                <c:pt idx="140">
                  <c:v>5.4717600000000006</c:v>
                </c:pt>
                <c:pt idx="141">
                  <c:v>3.4243321679999994</c:v>
                </c:pt>
                <c:pt idx="142">
                  <c:v>4.003242231999999</c:v>
                </c:pt>
                <c:pt idx="143">
                  <c:v>4.131236615999998</c:v>
                </c:pt>
                <c:pt idx="144">
                  <c:v>4.4574897359999976</c:v>
                </c:pt>
                <c:pt idx="145">
                  <c:v>4.4107242599999985</c:v>
                </c:pt>
                <c:pt idx="146">
                  <c:v>4.3534040000000003</c:v>
                </c:pt>
                <c:pt idx="147">
                  <c:v>4.5015115789473681</c:v>
                </c:pt>
                <c:pt idx="148">
                  <c:v>4.4859199999999992</c:v>
                </c:pt>
                <c:pt idx="149">
                  <c:v>3.9844231578947364</c:v>
                </c:pt>
                <c:pt idx="150">
                  <c:v>1.3557894736842102</c:v>
                </c:pt>
                <c:pt idx="151">
                  <c:v>2.9052631578947365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82C-4FB8-A3CC-E04CC3EB1B99}"/>
            </c:ext>
          </c:extLst>
        </c:ser>
        <c:ser>
          <c:idx val="9"/>
          <c:order val="9"/>
          <c:tx>
            <c:v>Mean ETc</c:v>
          </c:tx>
          <c:spPr>
            <a:ln w="66675" cap="rnd" cmpd="dbl">
              <a:solidFill>
                <a:srgbClr val="FF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'ETc.time-series'!$A$2:$A$153</c:f>
              <c:numCache>
                <c:formatCode>General</c:formatCode>
                <c:ptCount val="15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</c:numCache>
            </c:numRef>
          </c:xVal>
          <c:yVal>
            <c:numRef>
              <c:f>'ETc.time-series'!$K$2:$K$153</c:f>
              <c:numCache>
                <c:formatCode>0.000</c:formatCode>
                <c:ptCount val="152"/>
                <c:pt idx="0">
                  <c:v>0.10518609810204584</c:v>
                </c:pt>
                <c:pt idx="1">
                  <c:v>0.14901363897789829</c:v>
                </c:pt>
                <c:pt idx="2">
                  <c:v>0.16654465532823925</c:v>
                </c:pt>
                <c:pt idx="3">
                  <c:v>0.14901363897789829</c:v>
                </c:pt>
                <c:pt idx="4">
                  <c:v>0.17531016350340975</c:v>
                </c:pt>
                <c:pt idx="5">
                  <c:v>0.13148262262755731</c:v>
                </c:pt>
                <c:pt idx="6">
                  <c:v>0.13148262262755731</c:v>
                </c:pt>
                <c:pt idx="7">
                  <c:v>0.11767558129981105</c:v>
                </c:pt>
                <c:pt idx="8">
                  <c:v>0.12266878577492947</c:v>
                </c:pt>
                <c:pt idx="9">
                  <c:v>0.12971169857311093</c:v>
                </c:pt>
                <c:pt idx="10">
                  <c:v>6.4063532166625581E-2</c:v>
                </c:pt>
                <c:pt idx="11">
                  <c:v>6.9206145756305973E-2</c:v>
                </c:pt>
                <c:pt idx="12">
                  <c:v>0.12514287148869352</c:v>
                </c:pt>
                <c:pt idx="13">
                  <c:v>0.15774272177032836</c:v>
                </c:pt>
                <c:pt idx="14">
                  <c:v>0.16531399775422451</c:v>
                </c:pt>
                <c:pt idx="15">
                  <c:v>0.15624899198763301</c:v>
                </c:pt>
                <c:pt idx="16">
                  <c:v>0.17865257782362651</c:v>
                </c:pt>
                <c:pt idx="17">
                  <c:v>0.25119074028428234</c:v>
                </c:pt>
                <c:pt idx="18">
                  <c:v>0.22393859819635781</c:v>
                </c:pt>
                <c:pt idx="19">
                  <c:v>0.23767709323777397</c:v>
                </c:pt>
                <c:pt idx="20">
                  <c:v>0.2051269631460273</c:v>
                </c:pt>
                <c:pt idx="21">
                  <c:v>0.28702726493270841</c:v>
                </c:pt>
                <c:pt idx="22">
                  <c:v>0.42489038756574948</c:v>
                </c:pt>
                <c:pt idx="23">
                  <c:v>0.26020388980236081</c:v>
                </c:pt>
                <c:pt idx="24">
                  <c:v>0.10801406833399359</c:v>
                </c:pt>
                <c:pt idx="25">
                  <c:v>0.39125108576204765</c:v>
                </c:pt>
                <c:pt idx="26">
                  <c:v>0.51934509955148156</c:v>
                </c:pt>
                <c:pt idx="27">
                  <c:v>0.26751877202555957</c:v>
                </c:pt>
                <c:pt idx="28">
                  <c:v>0.1862742037082683</c:v>
                </c:pt>
                <c:pt idx="29">
                  <c:v>0.3202487127872265</c:v>
                </c:pt>
                <c:pt idx="30">
                  <c:v>0.26589714165730932</c:v>
                </c:pt>
                <c:pt idx="31">
                  <c:v>0.24114589894923266</c:v>
                </c:pt>
                <c:pt idx="32">
                  <c:v>0.24963179894831977</c:v>
                </c:pt>
                <c:pt idx="33">
                  <c:v>0.22124374195492014</c:v>
                </c:pt>
                <c:pt idx="34">
                  <c:v>0.34277605578834947</c:v>
                </c:pt>
                <c:pt idx="35">
                  <c:v>0.3536864986443185</c:v>
                </c:pt>
                <c:pt idx="36">
                  <c:v>0.52664002661152653</c:v>
                </c:pt>
                <c:pt idx="37">
                  <c:v>0.29206129894375521</c:v>
                </c:pt>
                <c:pt idx="38">
                  <c:v>0.30054719894284226</c:v>
                </c:pt>
                <c:pt idx="39">
                  <c:v>0.75050895457325717</c:v>
                </c:pt>
                <c:pt idx="40">
                  <c:v>0.6803978548736066</c:v>
                </c:pt>
                <c:pt idx="41">
                  <c:v>0.41914915578013306</c:v>
                </c:pt>
                <c:pt idx="42">
                  <c:v>0.71676599772683713</c:v>
                </c:pt>
                <c:pt idx="43">
                  <c:v>0.44097004149207131</c:v>
                </c:pt>
                <c:pt idx="44">
                  <c:v>0.30125365623202699</c:v>
                </c:pt>
                <c:pt idx="45">
                  <c:v>0.35994849893645187</c:v>
                </c:pt>
                <c:pt idx="46">
                  <c:v>0.68423531230885803</c:v>
                </c:pt>
                <c:pt idx="47">
                  <c:v>0.49901733629118389</c:v>
                </c:pt>
                <c:pt idx="48">
                  <c:v>0.40330274833620905</c:v>
                </c:pt>
                <c:pt idx="49">
                  <c:v>0.35880979377208122</c:v>
                </c:pt>
                <c:pt idx="50">
                  <c:v>0.61988586256949585</c:v>
                </c:pt>
                <c:pt idx="51">
                  <c:v>0.70593094240407517</c:v>
                </c:pt>
                <c:pt idx="52">
                  <c:v>0.39817496508093009</c:v>
                </c:pt>
                <c:pt idx="53">
                  <c:v>0.34274724070878865</c:v>
                </c:pt>
                <c:pt idx="54">
                  <c:v>0.77810042313696492</c:v>
                </c:pt>
                <c:pt idx="55">
                  <c:v>0.65631020458466838</c:v>
                </c:pt>
                <c:pt idx="56">
                  <c:v>0.67599279023909287</c:v>
                </c:pt>
                <c:pt idx="57">
                  <c:v>0.92756716785802296</c:v>
                </c:pt>
                <c:pt idx="58">
                  <c:v>0.6358737435981705</c:v>
                </c:pt>
                <c:pt idx="59">
                  <c:v>0.65336937529099226</c:v>
                </c:pt>
                <c:pt idx="60">
                  <c:v>0.7547231328567906</c:v>
                </c:pt>
                <c:pt idx="61">
                  <c:v>1.2046311176841125</c:v>
                </c:pt>
                <c:pt idx="62">
                  <c:v>1.4117125407389151</c:v>
                </c:pt>
                <c:pt idx="63">
                  <c:v>1.3562848163667733</c:v>
                </c:pt>
                <c:pt idx="64">
                  <c:v>1.0186653589132637</c:v>
                </c:pt>
                <c:pt idx="65">
                  <c:v>0.75834316544792257</c:v>
                </c:pt>
                <c:pt idx="66">
                  <c:v>1.0667783460685236</c:v>
                </c:pt>
                <c:pt idx="67">
                  <c:v>1.9833360720839157</c:v>
                </c:pt>
                <c:pt idx="68">
                  <c:v>1.013537575657985</c:v>
                </c:pt>
                <c:pt idx="69">
                  <c:v>1.9672735190206225</c:v>
                </c:pt>
                <c:pt idx="70">
                  <c:v>1.1632289869361596</c:v>
                </c:pt>
                <c:pt idx="71">
                  <c:v>0.94332342769734412</c:v>
                </c:pt>
                <c:pt idx="72">
                  <c:v>0.32252383022048137</c:v>
                </c:pt>
                <c:pt idx="73">
                  <c:v>1.5238483787997568</c:v>
                </c:pt>
                <c:pt idx="74">
                  <c:v>0.88401347975549827</c:v>
                </c:pt>
                <c:pt idx="75">
                  <c:v>1.2554121350674821</c:v>
                </c:pt>
                <c:pt idx="76">
                  <c:v>0.78635252751650042</c:v>
                </c:pt>
                <c:pt idx="77">
                  <c:v>0.87870635338858749</c:v>
                </c:pt>
                <c:pt idx="78">
                  <c:v>1.1244298837397089</c:v>
                </c:pt>
                <c:pt idx="79">
                  <c:v>0.84365649309055035</c:v>
                </c:pt>
                <c:pt idx="80">
                  <c:v>1.1764162172598385</c:v>
                </c:pt>
                <c:pt idx="81">
                  <c:v>1.4428288727844039</c:v>
                </c:pt>
                <c:pt idx="82">
                  <c:v>1.3920337187996508</c:v>
                </c:pt>
                <c:pt idx="83">
                  <c:v>1.1705306536452469</c:v>
                </c:pt>
                <c:pt idx="84">
                  <c:v>0.76798979860913752</c:v>
                </c:pt>
                <c:pt idx="85">
                  <c:v>0.87052989108590806</c:v>
                </c:pt>
                <c:pt idx="86">
                  <c:v>2.2192937201670997</c:v>
                </c:pt>
                <c:pt idx="87">
                  <c:v>1.447816413882961</c:v>
                </c:pt>
                <c:pt idx="88">
                  <c:v>2.4894908714837771</c:v>
                </c:pt>
                <c:pt idx="89">
                  <c:v>2.1600751718088236</c:v>
                </c:pt>
                <c:pt idx="90">
                  <c:v>1.8358456790123461</c:v>
                </c:pt>
                <c:pt idx="91">
                  <c:v>2.4394228086419751</c:v>
                </c:pt>
                <c:pt idx="92">
                  <c:v>1.578243713580247</c:v>
                </c:pt>
                <c:pt idx="93">
                  <c:v>2.3928852444444448</c:v>
                </c:pt>
                <c:pt idx="94">
                  <c:v>2.5191717901234569</c:v>
                </c:pt>
                <c:pt idx="95">
                  <c:v>1.0183019135802469</c:v>
                </c:pt>
                <c:pt idx="96">
                  <c:v>2.0578702222222223</c:v>
                </c:pt>
                <c:pt idx="97">
                  <c:v>2.2870502790123464</c:v>
                </c:pt>
                <c:pt idx="98">
                  <c:v>2.3104433135802469</c:v>
                </c:pt>
                <c:pt idx="99">
                  <c:v>1.4851685851851852</c:v>
                </c:pt>
                <c:pt idx="100">
                  <c:v>2.3572293827160502</c:v>
                </c:pt>
                <c:pt idx="101">
                  <c:v>1.5149415382716047</c:v>
                </c:pt>
                <c:pt idx="102">
                  <c:v>2.1854685925925925</c:v>
                </c:pt>
                <c:pt idx="103">
                  <c:v>2.4274084864197536</c:v>
                </c:pt>
                <c:pt idx="104">
                  <c:v>2.5622015901234567</c:v>
                </c:pt>
                <c:pt idx="105">
                  <c:v>2.2518765432098768</c:v>
                </c:pt>
                <c:pt idx="106">
                  <c:v>2.2530536790123459</c:v>
                </c:pt>
                <c:pt idx="107">
                  <c:v>2.4801453654320991</c:v>
                </c:pt>
                <c:pt idx="108">
                  <c:v>2.2563015308641976</c:v>
                </c:pt>
                <c:pt idx="109">
                  <c:v>1.9192366382716048</c:v>
                </c:pt>
                <c:pt idx="110">
                  <c:v>1.8076395061728401</c:v>
                </c:pt>
                <c:pt idx="111">
                  <c:v>2.6003493049382715</c:v>
                </c:pt>
                <c:pt idx="112">
                  <c:v>2.7153566814814818</c:v>
                </c:pt>
                <c:pt idx="113">
                  <c:v>3.055372222222223</c:v>
                </c:pt>
                <c:pt idx="114">
                  <c:v>3.2297691240000002</c:v>
                </c:pt>
                <c:pt idx="115">
                  <c:v>3.3248985955555557</c:v>
                </c:pt>
                <c:pt idx="116">
                  <c:v>3.5235895800000003</c:v>
                </c:pt>
                <c:pt idx="117">
                  <c:v>3.6178284637777787</c:v>
                </c:pt>
                <c:pt idx="118">
                  <c:v>3.5045880866666668</c:v>
                </c:pt>
                <c:pt idx="119">
                  <c:v>3.7018541306666668</c:v>
                </c:pt>
                <c:pt idx="120">
                  <c:v>3.7435997877777782</c:v>
                </c:pt>
                <c:pt idx="121">
                  <c:v>3.4245722665555558</c:v>
                </c:pt>
                <c:pt idx="122">
                  <c:v>3.5180096213333338</c:v>
                </c:pt>
                <c:pt idx="123">
                  <c:v>3.2517425031111116</c:v>
                </c:pt>
                <c:pt idx="124">
                  <c:v>3.2425979915555558</c:v>
                </c:pt>
                <c:pt idx="125">
                  <c:v>3.6938818083333333</c:v>
                </c:pt>
                <c:pt idx="126">
                  <c:v>3.5822586640000003</c:v>
                </c:pt>
                <c:pt idx="127">
                  <c:v>3.5191349330000006</c:v>
                </c:pt>
                <c:pt idx="128">
                  <c:v>3.3551712464444452</c:v>
                </c:pt>
                <c:pt idx="129">
                  <c:v>3.6966554043333337</c:v>
                </c:pt>
                <c:pt idx="130">
                  <c:v>3.7841675733333338</c:v>
                </c:pt>
                <c:pt idx="131">
                  <c:v>3.320804186777778</c:v>
                </c:pt>
                <c:pt idx="132">
                  <c:v>3.5551734444444452</c:v>
                </c:pt>
                <c:pt idx="133">
                  <c:v>4.4938040645555555</c:v>
                </c:pt>
                <c:pt idx="134">
                  <c:v>4.0419306542222229</c:v>
                </c:pt>
                <c:pt idx="135">
                  <c:v>3.6406010633333334</c:v>
                </c:pt>
                <c:pt idx="136">
                  <c:v>3.1906978613333337</c:v>
                </c:pt>
                <c:pt idx="137">
                  <c:v>3.5819136732222225</c:v>
                </c:pt>
                <c:pt idx="138">
                  <c:v>3.577335262888889</c:v>
                </c:pt>
                <c:pt idx="139">
                  <c:v>3.572756852555556</c:v>
                </c:pt>
                <c:pt idx="140">
                  <c:v>4.0607390333333342</c:v>
                </c:pt>
                <c:pt idx="141">
                  <c:v>3.1308287396666667</c:v>
                </c:pt>
                <c:pt idx="142">
                  <c:v>3.3550365188888893</c:v>
                </c:pt>
                <c:pt idx="143">
                  <c:v>3.3847234003333333</c:v>
                </c:pt>
                <c:pt idx="144">
                  <c:v>3.5016993213333336</c:v>
                </c:pt>
                <c:pt idx="145">
                  <c:v>3.4563634891666668</c:v>
                </c:pt>
                <c:pt idx="146">
                  <c:v>3.4007334444444441</c:v>
                </c:pt>
                <c:pt idx="147">
                  <c:v>4.395216608187134</c:v>
                </c:pt>
                <c:pt idx="148">
                  <c:v>4.2649155555555556</c:v>
                </c:pt>
                <c:pt idx="149">
                  <c:v>3.6851998830409354</c:v>
                </c:pt>
                <c:pt idx="150">
                  <c:v>1.2187040935672515</c:v>
                </c:pt>
                <c:pt idx="151">
                  <c:v>2.52959649122807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1DD-48BB-AFD4-27F078C3B8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959504"/>
        <c:axId val="509958672"/>
      </c:scatterChart>
      <c:valAx>
        <c:axId val="509959504"/>
        <c:scaling>
          <c:orientation val="minMax"/>
          <c:max val="16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958672"/>
        <c:crossesAt val="0"/>
        <c:crossBetween val="midCat"/>
        <c:majorUnit val="15"/>
      </c:valAx>
      <c:valAx>
        <c:axId val="509958672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54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959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3171825</xdr:colOff>
      <xdr:row>18</xdr:row>
      <xdr:rowOff>57150</xdr:rowOff>
    </xdr:from>
    <xdr:to>
      <xdr:col>6</xdr:col>
      <xdr:colOff>931545</xdr:colOff>
      <xdr:row>35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272414</xdr:colOff>
      <xdr:row>18</xdr:row>
      <xdr:rowOff>45720</xdr:rowOff>
    </xdr:from>
    <xdr:to>
      <xdr:col>2</xdr:col>
      <xdr:colOff>3139439</xdr:colOff>
      <xdr:row>35</xdr:row>
      <xdr:rowOff>64770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295274</xdr:colOff>
      <xdr:row>1</xdr:row>
      <xdr:rowOff>3173</xdr:rowOff>
    </xdr:from>
    <xdr:to>
      <xdr:col>27</xdr:col>
      <xdr:colOff>584199</xdr:colOff>
      <xdr:row>47</xdr:row>
      <xdr:rowOff>47624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356508</xdr:colOff>
      <xdr:row>1</xdr:row>
      <xdr:rowOff>14967</xdr:rowOff>
    </xdr:from>
    <xdr:to>
      <xdr:col>23</xdr:col>
      <xdr:colOff>163286</xdr:colOff>
      <xdr:row>27</xdr:row>
      <xdr:rowOff>141514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401107</xdr:colOff>
      <xdr:row>0</xdr:row>
      <xdr:rowOff>166158</xdr:rowOff>
    </xdr:from>
    <xdr:to>
      <xdr:col>32</xdr:col>
      <xdr:colOff>431800</xdr:colOff>
      <xdr:row>53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7"/>
  <sheetViews>
    <sheetView workbookViewId="0">
      <selection activeCell="K23" sqref="K23:L23"/>
    </sheetView>
  </sheetViews>
  <sheetFormatPr defaultRowHeight="14.4" x14ac:dyDescent="0.3"/>
  <cols>
    <col min="2" max="2" width="5.109375" customWidth="1"/>
    <col min="3" max="3" width="57" customWidth="1"/>
    <col min="4" max="4" width="12.109375" customWidth="1"/>
    <col min="5" max="5" width="8.44140625" customWidth="1"/>
    <col min="6" max="6" width="12.109375" customWidth="1"/>
    <col min="7" max="7" width="14.88671875" customWidth="1"/>
    <col min="8" max="8" width="12.88671875" customWidth="1"/>
    <col min="9" max="9" width="4.88671875" customWidth="1"/>
    <col min="10" max="17" width="4.5546875" customWidth="1"/>
    <col min="18" max="20" width="7.6640625" customWidth="1"/>
    <col min="23" max="23" width="9.5546875" bestFit="1" customWidth="1"/>
  </cols>
  <sheetData>
    <row r="1" spans="1:26" x14ac:dyDescent="0.3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</row>
    <row r="2" spans="1:26" x14ac:dyDescent="0.3">
      <c r="A2" s="1" t="s">
        <v>1</v>
      </c>
      <c r="B2" s="1" t="s">
        <v>2</v>
      </c>
      <c r="C2" s="2" t="s">
        <v>3</v>
      </c>
      <c r="D2" s="3" t="s">
        <v>4</v>
      </c>
      <c r="E2" s="3" t="s">
        <v>5</v>
      </c>
      <c r="F2" s="4" t="s">
        <v>6</v>
      </c>
      <c r="G2" s="4" t="s">
        <v>7</v>
      </c>
      <c r="H2" s="5" t="s">
        <v>8</v>
      </c>
      <c r="I2" s="6" t="s">
        <v>9</v>
      </c>
      <c r="J2" s="6" t="s">
        <v>10</v>
      </c>
      <c r="K2" s="6" t="s">
        <v>11</v>
      </c>
      <c r="L2" s="6" t="s">
        <v>12</v>
      </c>
      <c r="M2" s="6" t="s">
        <v>13</v>
      </c>
      <c r="N2" s="6" t="s">
        <v>14</v>
      </c>
      <c r="O2" s="6" t="s">
        <v>15</v>
      </c>
      <c r="P2" s="6" t="s">
        <v>16</v>
      </c>
      <c r="Q2" s="6" t="s">
        <v>17</v>
      </c>
      <c r="R2" s="6" t="s">
        <v>18</v>
      </c>
      <c r="S2" s="6" t="s">
        <v>19</v>
      </c>
      <c r="T2" s="6" t="s">
        <v>20</v>
      </c>
      <c r="V2" s="36" t="s">
        <v>21</v>
      </c>
      <c r="W2" s="37"/>
    </row>
    <row r="3" spans="1:26" x14ac:dyDescent="0.3">
      <c r="A3" s="7" t="s">
        <v>22</v>
      </c>
      <c r="B3" s="8">
        <v>0</v>
      </c>
      <c r="C3" s="7" t="s">
        <v>35</v>
      </c>
      <c r="D3" s="9">
        <f t="shared" ref="D3:D8" si="0">AVERAGE(I3:Q3)</f>
        <v>0</v>
      </c>
      <c r="E3" s="10">
        <f t="shared" ref="E3:E9" si="1">STDEV(I3:Q3)</f>
        <v>0</v>
      </c>
      <c r="F3" s="11" t="s">
        <v>23</v>
      </c>
      <c r="G3" s="11" t="s">
        <v>23</v>
      </c>
      <c r="H3" s="12" t="s">
        <v>23</v>
      </c>
      <c r="I3" s="13">
        <v>0</v>
      </c>
      <c r="J3" s="13">
        <v>0</v>
      </c>
      <c r="K3" s="13">
        <v>0</v>
      </c>
      <c r="L3" s="13">
        <v>0</v>
      </c>
      <c r="M3" s="13">
        <v>0</v>
      </c>
      <c r="N3" s="13">
        <v>0</v>
      </c>
      <c r="O3" s="13">
        <v>0</v>
      </c>
      <c r="P3" s="13">
        <v>0</v>
      </c>
      <c r="Q3" s="13">
        <v>0</v>
      </c>
      <c r="R3" s="13" t="s">
        <v>23</v>
      </c>
      <c r="S3" s="13" t="s">
        <v>23</v>
      </c>
      <c r="T3" s="13" t="s">
        <v>23</v>
      </c>
      <c r="V3" s="7" t="s">
        <v>24</v>
      </c>
      <c r="W3" s="14">
        <f>(205+276+262)/3</f>
        <v>247.66666666666666</v>
      </c>
    </row>
    <row r="4" spans="1:26" x14ac:dyDescent="0.3">
      <c r="A4" s="7" t="s">
        <v>25</v>
      </c>
      <c r="B4" s="8">
        <v>6</v>
      </c>
      <c r="C4" s="7" t="s">
        <v>36</v>
      </c>
      <c r="D4" s="9">
        <f t="shared" si="0"/>
        <v>0</v>
      </c>
      <c r="E4" s="10">
        <f t="shared" si="1"/>
        <v>0</v>
      </c>
      <c r="F4" s="15">
        <f t="shared" ref="F4:F8" si="2">AVERAGE(R4:T4)</f>
        <v>0.44783625730994148</v>
      </c>
      <c r="G4" s="15">
        <f>F4*0.8095</f>
        <v>0.36252345029239763</v>
      </c>
      <c r="H4" s="16">
        <f t="shared" ref="H4:H17" si="3">STDEV(R4:T4)</f>
        <v>2.7082022247310031E-2</v>
      </c>
      <c r="I4" s="13">
        <v>0</v>
      </c>
      <c r="J4" s="13">
        <v>0</v>
      </c>
      <c r="K4" s="13">
        <v>0</v>
      </c>
      <c r="L4" s="13">
        <v>0</v>
      </c>
      <c r="M4" s="13">
        <v>0</v>
      </c>
      <c r="N4" s="13">
        <v>0</v>
      </c>
      <c r="O4" s="13">
        <v>0</v>
      </c>
      <c r="P4" s="13">
        <v>0</v>
      </c>
      <c r="Q4" s="13">
        <v>0</v>
      </c>
      <c r="R4" s="17">
        <f>((404+458+353)/3)/950</f>
        <v>0.4263157894736842</v>
      </c>
      <c r="S4" s="17">
        <f>((292+479+480)/3)/950</f>
        <v>0.43894736842105264</v>
      </c>
      <c r="T4" s="17">
        <f>((444+493+426)/3)/950</f>
        <v>0.4782456140350877</v>
      </c>
      <c r="V4" s="7" t="s">
        <v>26</v>
      </c>
      <c r="W4" s="14">
        <f>(153+256+242)/3</f>
        <v>217</v>
      </c>
      <c r="Z4" s="18"/>
    </row>
    <row r="5" spans="1:26" x14ac:dyDescent="0.3">
      <c r="A5" s="7" t="s">
        <v>27</v>
      </c>
      <c r="B5" s="8">
        <v>12</v>
      </c>
      <c r="C5" s="7" t="s">
        <v>37</v>
      </c>
      <c r="D5" s="10">
        <f t="shared" si="0"/>
        <v>1.921111111111111</v>
      </c>
      <c r="E5" s="10">
        <f t="shared" si="1"/>
        <v>0.91553869995271731</v>
      </c>
      <c r="F5" s="15">
        <f t="shared" si="2"/>
        <v>0.50596491228070184</v>
      </c>
      <c r="G5" s="15">
        <f t="shared" ref="G5:G17" si="4">F5*0.8095</f>
        <v>0.40957859649122813</v>
      </c>
      <c r="H5" s="16">
        <f t="shared" si="3"/>
        <v>1.9721046310731783E-2</v>
      </c>
      <c r="I5" s="13">
        <v>1.05</v>
      </c>
      <c r="J5" s="13">
        <v>1.07</v>
      </c>
      <c r="K5" s="13">
        <v>1.1499999999999999</v>
      </c>
      <c r="L5" s="13">
        <v>1.19</v>
      </c>
      <c r="M5" s="13">
        <v>2.4900000000000002</v>
      </c>
      <c r="N5" s="13">
        <v>1.82</v>
      </c>
      <c r="O5" s="13">
        <v>2.02</v>
      </c>
      <c r="P5" s="13">
        <v>3.58</v>
      </c>
      <c r="Q5" s="13">
        <v>2.92</v>
      </c>
      <c r="R5" s="17">
        <f>((418+461+500)/3)/950</f>
        <v>0.48385964912280705</v>
      </c>
      <c r="S5" s="17">
        <f>((488+512+487)/3)/950</f>
        <v>0.5217543859649123</v>
      </c>
      <c r="T5" s="17">
        <f>((477+513+470)/3)/950</f>
        <v>0.512280701754386</v>
      </c>
      <c r="V5" s="7" t="s">
        <v>28</v>
      </c>
      <c r="W5" s="14">
        <f>(183+245+238)/3</f>
        <v>222</v>
      </c>
    </row>
    <row r="6" spans="1:26" x14ac:dyDescent="0.3">
      <c r="A6" s="7" t="s">
        <v>29</v>
      </c>
      <c r="B6" s="8">
        <v>14</v>
      </c>
      <c r="C6" s="7" t="s">
        <v>38</v>
      </c>
      <c r="D6" s="10">
        <f t="shared" si="0"/>
        <v>2.5677777777777777</v>
      </c>
      <c r="E6" s="10">
        <f t="shared" si="1"/>
        <v>0.78017270167857478</v>
      </c>
      <c r="F6" s="15">
        <f t="shared" si="2"/>
        <v>0.50175438596491229</v>
      </c>
      <c r="G6" s="15">
        <f t="shared" si="4"/>
        <v>0.40617017543859651</v>
      </c>
      <c r="H6" s="16">
        <f t="shared" si="3"/>
        <v>1.8483603075180221E-2</v>
      </c>
      <c r="I6" s="13">
        <v>3.1</v>
      </c>
      <c r="J6" s="13">
        <v>1.76</v>
      </c>
      <c r="K6" s="13">
        <v>2.2599999999999998</v>
      </c>
      <c r="L6" s="13">
        <v>2.12</v>
      </c>
      <c r="M6" s="13">
        <v>2.86</v>
      </c>
      <c r="N6" s="13">
        <v>1.86</v>
      </c>
      <c r="O6" s="13">
        <v>2.0299999999999998</v>
      </c>
      <c r="P6" s="13">
        <v>4.1900000000000004</v>
      </c>
      <c r="Q6" s="13">
        <v>2.93</v>
      </c>
      <c r="R6" s="17">
        <f>((500+457+418)/3)/950</f>
        <v>0.48245614035087719</v>
      </c>
      <c r="S6" s="17">
        <f>((486+512+482)/3)/950</f>
        <v>0.51929824561403504</v>
      </c>
      <c r="T6" s="17">
        <f>((500+463+472)/3)/950</f>
        <v>0.50350877192982457</v>
      </c>
      <c r="V6" s="19" t="s">
        <v>30</v>
      </c>
      <c r="W6" s="20">
        <f>AVERAGE(W3:W5)</f>
        <v>228.88888888888889</v>
      </c>
    </row>
    <row r="7" spans="1:26" x14ac:dyDescent="0.3">
      <c r="A7" s="7" t="s">
        <v>31</v>
      </c>
      <c r="B7" s="8">
        <v>28</v>
      </c>
      <c r="C7" s="21" t="s">
        <v>39</v>
      </c>
      <c r="D7" s="10">
        <f t="shared" si="0"/>
        <v>11.417777777777779</v>
      </c>
      <c r="E7" s="10">
        <f t="shared" si="1"/>
        <v>2.2503043004101482</v>
      </c>
      <c r="F7" s="15">
        <f t="shared" si="2"/>
        <v>0.5018713450292398</v>
      </c>
      <c r="G7" s="15">
        <f t="shared" si="4"/>
        <v>0.40626485380116961</v>
      </c>
      <c r="H7" s="16">
        <f t="shared" si="3"/>
        <v>1.7176265891705279E-2</v>
      </c>
      <c r="I7" s="13">
        <v>9.39</v>
      </c>
      <c r="J7" s="13">
        <v>12.3</v>
      </c>
      <c r="K7" s="13">
        <v>14.12</v>
      </c>
      <c r="L7" s="13">
        <v>13.47</v>
      </c>
      <c r="M7" s="13">
        <v>12.69</v>
      </c>
      <c r="N7" s="13">
        <v>11.01</v>
      </c>
      <c r="O7" s="13">
        <v>9.7899999999999991</v>
      </c>
      <c r="P7" s="13">
        <v>7.2</v>
      </c>
      <c r="Q7" s="13">
        <v>12.79</v>
      </c>
      <c r="R7" s="17">
        <f>((420+462+494)/3)/950</f>
        <v>0.48280701754385968</v>
      </c>
      <c r="S7" s="17">
        <f>((481+508+482)/3)/950</f>
        <v>0.51614035087719301</v>
      </c>
      <c r="T7" s="17">
        <f>((466+475+503)/3)/950</f>
        <v>0.5066666666666666</v>
      </c>
      <c r="V7" s="19" t="s">
        <v>32</v>
      </c>
      <c r="W7" s="22">
        <f>STDEV(W3:W5)</f>
        <v>16.453075812859538</v>
      </c>
    </row>
    <row r="8" spans="1:26" x14ac:dyDescent="0.3">
      <c r="A8" s="7" t="s">
        <v>33</v>
      </c>
      <c r="B8" s="8">
        <v>47</v>
      </c>
      <c r="C8" s="21" t="s">
        <v>40</v>
      </c>
      <c r="D8" s="10">
        <f t="shared" si="0"/>
        <v>23.922222222222224</v>
      </c>
      <c r="E8" s="10">
        <f t="shared" si="1"/>
        <v>3.5131103661064191</v>
      </c>
      <c r="F8" s="15">
        <f t="shared" si="2"/>
        <v>0.46866666666666662</v>
      </c>
      <c r="G8" s="15">
        <f t="shared" si="4"/>
        <v>0.37938566666666662</v>
      </c>
      <c r="H8" s="16">
        <f t="shared" si="3"/>
        <v>1.7616280348965067E-2</v>
      </c>
      <c r="I8" s="13">
        <v>24.9</v>
      </c>
      <c r="J8" s="13">
        <v>20.2</v>
      </c>
      <c r="K8" s="13">
        <v>17.8</v>
      </c>
      <c r="L8" s="13">
        <v>23.9</v>
      </c>
      <c r="M8" s="13">
        <v>27.5</v>
      </c>
      <c r="N8" s="13">
        <v>22.9</v>
      </c>
      <c r="O8" s="13">
        <v>28.3</v>
      </c>
      <c r="P8" s="13">
        <v>27.3</v>
      </c>
      <c r="Q8" s="13">
        <v>22.5</v>
      </c>
      <c r="R8" s="17">
        <v>0.44900000000000001</v>
      </c>
      <c r="S8" s="17">
        <v>0.48299999999999998</v>
      </c>
      <c r="T8" s="17">
        <v>0.47399999999999998</v>
      </c>
    </row>
    <row r="9" spans="1:26" x14ac:dyDescent="0.3">
      <c r="A9" s="7" t="s">
        <v>34</v>
      </c>
      <c r="B9" s="8">
        <v>70</v>
      </c>
      <c r="C9" s="21" t="s">
        <v>40</v>
      </c>
      <c r="D9" s="10">
        <f>AVERAGE(I9:Q9)</f>
        <v>49.7</v>
      </c>
      <c r="E9" s="10">
        <f t="shared" si="1"/>
        <v>8.4653868783416968</v>
      </c>
      <c r="F9" s="15">
        <f>AVERAGE(R9:T9)</f>
        <v>0.4815444444444445</v>
      </c>
      <c r="G9" s="15">
        <f t="shared" si="4"/>
        <v>0.3898102277777778</v>
      </c>
      <c r="H9" s="16">
        <f t="shared" si="3"/>
        <v>1.5684398948329865E-2</v>
      </c>
      <c r="I9" s="13">
        <v>51.28</v>
      </c>
      <c r="J9" s="13">
        <v>49.28</v>
      </c>
      <c r="K9" s="13">
        <v>45.98</v>
      </c>
      <c r="L9" s="13">
        <v>57.78</v>
      </c>
      <c r="M9" s="13">
        <v>59.89</v>
      </c>
      <c r="N9" s="13">
        <v>61.25</v>
      </c>
      <c r="O9" s="13">
        <v>42.68</v>
      </c>
      <c r="P9" s="13">
        <v>39.299999999999997</v>
      </c>
      <c r="Q9" s="13">
        <v>39.86</v>
      </c>
      <c r="R9" s="17">
        <f>(0.4319+0.4612+0.5048)/3</f>
        <v>0.46596666666666664</v>
      </c>
      <c r="S9" s="17">
        <f>(0.485+0.518+0.489)/3</f>
        <v>0.49733333333333335</v>
      </c>
      <c r="T9" s="17">
        <f>(0.467+0.5+0.477)/3</f>
        <v>0.48133333333333334</v>
      </c>
    </row>
    <row r="10" spans="1:26" x14ac:dyDescent="0.3">
      <c r="A10" s="7" t="s">
        <v>43</v>
      </c>
      <c r="B10" s="8">
        <v>90</v>
      </c>
      <c r="C10" s="21" t="s">
        <v>44</v>
      </c>
      <c r="D10" s="10">
        <f t="shared" ref="D10:D17" si="5">AVERAGE(I10:Q10)</f>
        <v>79.055555555555557</v>
      </c>
      <c r="E10" s="10">
        <f t="shared" ref="E10:E17" si="6">STDEV(I10:Q10)</f>
        <v>5.4307253454559605</v>
      </c>
      <c r="F10" s="15">
        <f t="shared" ref="F10:F16" si="7">AVERAGE(R10:T10)</f>
        <v>0.44</v>
      </c>
      <c r="G10" s="15">
        <f t="shared" si="4"/>
        <v>0.35618</v>
      </c>
      <c r="H10" s="16">
        <f t="shared" si="3"/>
        <v>2.0000000000000018E-2</v>
      </c>
      <c r="I10" s="13">
        <v>79.400000000000006</v>
      </c>
      <c r="J10" s="13">
        <v>84.8</v>
      </c>
      <c r="K10" s="13">
        <v>82.5</v>
      </c>
      <c r="L10" s="13">
        <v>80.5</v>
      </c>
      <c r="M10" s="13">
        <v>81.599999999999994</v>
      </c>
      <c r="N10" s="13">
        <v>85.5</v>
      </c>
      <c r="O10" s="13">
        <v>70.7</v>
      </c>
      <c r="P10" s="13">
        <v>71.900000000000006</v>
      </c>
      <c r="Q10" s="13">
        <v>74.599999999999994</v>
      </c>
      <c r="R10" s="17">
        <v>0.42</v>
      </c>
      <c r="S10" s="17">
        <v>0.46</v>
      </c>
      <c r="T10" s="17">
        <v>0.44</v>
      </c>
    </row>
    <row r="11" spans="1:26" x14ac:dyDescent="0.3">
      <c r="A11" s="7" t="s">
        <v>41</v>
      </c>
      <c r="B11" s="8">
        <v>105</v>
      </c>
      <c r="C11" s="21" t="s">
        <v>45</v>
      </c>
      <c r="D11" s="10">
        <f t="shared" si="5"/>
        <v>92.122222222222206</v>
      </c>
      <c r="E11" s="10">
        <f t="shared" si="6"/>
        <v>2.2791323885295545</v>
      </c>
      <c r="F11" s="15">
        <f t="shared" si="7"/>
        <v>0.40333333333333332</v>
      </c>
      <c r="G11" s="15">
        <f t="shared" si="4"/>
        <v>0.32649833333333333</v>
      </c>
      <c r="H11" s="16">
        <f t="shared" si="3"/>
        <v>2.0816659994661313E-2</v>
      </c>
      <c r="I11" s="13">
        <v>88.2</v>
      </c>
      <c r="J11" s="13">
        <v>91.6</v>
      </c>
      <c r="K11" s="13">
        <v>89.9</v>
      </c>
      <c r="L11" s="13">
        <v>94.6</v>
      </c>
      <c r="M11" s="13">
        <v>94.1</v>
      </c>
      <c r="N11" s="13">
        <v>95.3</v>
      </c>
      <c r="O11" s="13">
        <v>91.8</v>
      </c>
      <c r="P11" s="13">
        <v>91.3</v>
      </c>
      <c r="Q11" s="13">
        <v>92.3</v>
      </c>
      <c r="R11" s="17">
        <v>0.38</v>
      </c>
      <c r="S11" s="17">
        <v>0.41</v>
      </c>
      <c r="T11" s="17">
        <v>0.42</v>
      </c>
    </row>
    <row r="12" spans="1:26" x14ac:dyDescent="0.3">
      <c r="A12" s="7" t="s">
        <v>42</v>
      </c>
      <c r="B12" s="8">
        <v>113</v>
      </c>
      <c r="C12" s="21" t="s">
        <v>46</v>
      </c>
      <c r="D12" s="10">
        <f t="shared" si="5"/>
        <v>92.128703703703707</v>
      </c>
      <c r="E12" s="10">
        <f t="shared" si="6"/>
        <v>1.6791982581349527</v>
      </c>
      <c r="F12" s="15">
        <f t="shared" si="7"/>
        <v>0.39999999999999997</v>
      </c>
      <c r="G12" s="15">
        <f t="shared" si="4"/>
        <v>0.32379999999999998</v>
      </c>
      <c r="H12" s="16">
        <f t="shared" si="3"/>
        <v>2.6457513110645901E-2</v>
      </c>
      <c r="I12" s="27">
        <v>89.899999999999991</v>
      </c>
      <c r="J12" s="27">
        <v>92.033333333333346</v>
      </c>
      <c r="K12" s="27">
        <v>90.75</v>
      </c>
      <c r="L12" s="27">
        <v>94.35</v>
      </c>
      <c r="M12" s="27">
        <v>94.7</v>
      </c>
      <c r="N12" s="27">
        <v>93.224999999999994</v>
      </c>
      <c r="O12" s="27">
        <v>90.5</v>
      </c>
      <c r="P12" s="27">
        <v>92.1</v>
      </c>
      <c r="Q12" s="27">
        <v>91.6</v>
      </c>
      <c r="R12" s="17">
        <v>0.37</v>
      </c>
      <c r="S12" s="17">
        <v>0.41</v>
      </c>
      <c r="T12" s="17">
        <v>0.42</v>
      </c>
    </row>
    <row r="13" spans="1:26" x14ac:dyDescent="0.3">
      <c r="A13" s="29" t="s">
        <v>47</v>
      </c>
      <c r="B13" s="8">
        <v>125</v>
      </c>
      <c r="C13" s="21" t="s">
        <v>48</v>
      </c>
      <c r="D13" s="10">
        <f t="shared" si="5"/>
        <v>90.555555555555557</v>
      </c>
      <c r="E13" s="10">
        <f t="shared" si="6"/>
        <v>0.99763609486514626</v>
      </c>
      <c r="F13" s="15">
        <f t="shared" si="7"/>
        <v>0.31911111111111107</v>
      </c>
      <c r="G13" s="15">
        <f t="shared" si="4"/>
        <v>0.25832044444444441</v>
      </c>
      <c r="H13" s="16">
        <f t="shared" si="3"/>
        <v>3.5152577483076597E-2</v>
      </c>
      <c r="I13" s="13">
        <v>88.3</v>
      </c>
      <c r="J13" s="13">
        <v>91.3</v>
      </c>
      <c r="K13" s="13">
        <v>90.1</v>
      </c>
      <c r="L13" s="13">
        <v>90.2</v>
      </c>
      <c r="M13" s="13">
        <v>91</v>
      </c>
      <c r="N13" s="13">
        <v>90.5</v>
      </c>
      <c r="O13" s="13">
        <v>91.5</v>
      </c>
      <c r="P13" s="13">
        <v>91.5</v>
      </c>
      <c r="Q13" s="13">
        <v>90.6</v>
      </c>
      <c r="R13" s="17">
        <f>AVERAGE(254,267,317)/1000</f>
        <v>0.27933333333333332</v>
      </c>
      <c r="S13" s="17">
        <f>AVERAGE(283,379,334)/1000</f>
        <v>0.33200000000000002</v>
      </c>
      <c r="T13" s="17">
        <f>AVERAGE(374,318)/1000</f>
        <v>0.34599999999999997</v>
      </c>
    </row>
    <row r="14" spans="1:26" x14ac:dyDescent="0.3">
      <c r="A14" s="29" t="s">
        <v>49</v>
      </c>
      <c r="B14" s="8">
        <v>132</v>
      </c>
      <c r="C14" s="21" t="s">
        <v>50</v>
      </c>
      <c r="D14" s="10">
        <f t="shared" si="5"/>
        <v>89.122222222222234</v>
      </c>
      <c r="E14" s="10">
        <f t="shared" si="6"/>
        <v>1.2774758097296606</v>
      </c>
      <c r="F14" s="15">
        <f t="shared" si="7"/>
        <v>0.28216666666666668</v>
      </c>
      <c r="G14" s="15">
        <f t="shared" si="4"/>
        <v>0.22841391666666666</v>
      </c>
      <c r="H14" s="16">
        <f t="shared" si="3"/>
        <v>2.6661978754606925E-2</v>
      </c>
      <c r="I14" s="13">
        <v>87.1</v>
      </c>
      <c r="J14" s="13">
        <v>88.3</v>
      </c>
      <c r="K14" s="13">
        <v>89</v>
      </c>
      <c r="L14" s="13">
        <v>89.3</v>
      </c>
      <c r="M14" s="13">
        <v>91.4</v>
      </c>
      <c r="N14" s="13">
        <v>90.7</v>
      </c>
      <c r="O14" s="13">
        <v>88.7</v>
      </c>
      <c r="P14" s="13">
        <v>88.5</v>
      </c>
      <c r="Q14" s="13">
        <v>89.1</v>
      </c>
      <c r="R14" s="17">
        <f>AVERAGE(232,238,287)/1000</f>
        <v>0.25233333333333335</v>
      </c>
      <c r="S14" s="17">
        <f>AVERAGE(254,347,310)/1000</f>
        <v>0.3036666666666667</v>
      </c>
      <c r="T14" s="17">
        <f>AVERAGE(345,236)/1000</f>
        <v>0.29049999999999998</v>
      </c>
    </row>
    <row r="15" spans="1:26" x14ac:dyDescent="0.3">
      <c r="A15" s="29" t="s">
        <v>51</v>
      </c>
      <c r="B15" s="8">
        <v>140</v>
      </c>
      <c r="C15" s="21" t="s">
        <v>53</v>
      </c>
      <c r="D15" s="10">
        <f t="shared" si="5"/>
        <v>88.847777777777779</v>
      </c>
      <c r="E15" s="10">
        <f t="shared" si="6"/>
        <v>1.6609619033693803</v>
      </c>
      <c r="F15" s="15">
        <f t="shared" si="7"/>
        <v>0.25855555555555559</v>
      </c>
      <c r="G15" s="15">
        <f t="shared" si="4"/>
        <v>0.20930072222222226</v>
      </c>
      <c r="H15" s="16">
        <f t="shared" si="3"/>
        <v>1.8200529092838473E-2</v>
      </c>
      <c r="I15" s="13">
        <v>86.2</v>
      </c>
      <c r="J15" s="13">
        <v>87.7</v>
      </c>
      <c r="K15" s="13">
        <v>89</v>
      </c>
      <c r="L15" s="13">
        <v>89.3</v>
      </c>
      <c r="M15" s="13">
        <v>90.6</v>
      </c>
      <c r="N15" s="13">
        <v>91.33</v>
      </c>
      <c r="O15" s="13">
        <v>86.9</v>
      </c>
      <c r="P15" s="13">
        <v>89.1</v>
      </c>
      <c r="Q15" s="13">
        <v>89.5</v>
      </c>
      <c r="R15" s="17">
        <f>AVERAGE(213,217,283)/1000</f>
        <v>0.23766666666666666</v>
      </c>
      <c r="S15" s="17">
        <f>AVERAGE(218,304,291)/1000</f>
        <v>0.27100000000000002</v>
      </c>
      <c r="T15" s="17">
        <f>AVERAGE(337,197)/1000</f>
        <v>0.26700000000000002</v>
      </c>
    </row>
    <row r="16" spans="1:26" x14ac:dyDescent="0.3">
      <c r="A16" s="29" t="s">
        <v>52</v>
      </c>
      <c r="B16" s="8">
        <v>146</v>
      </c>
      <c r="C16" s="21" t="s">
        <v>53</v>
      </c>
      <c r="D16" s="10">
        <f t="shared" si="5"/>
        <v>81.51111111111112</v>
      </c>
      <c r="E16" s="10">
        <f t="shared" si="6"/>
        <v>2.2833333333333354</v>
      </c>
      <c r="F16" s="33">
        <f>AVERAGE(R16:T16)</f>
        <v>0.24544444444444444</v>
      </c>
      <c r="G16" s="33">
        <f t="shared" si="4"/>
        <v>0.19868727777777778</v>
      </c>
      <c r="H16" s="16">
        <f t="shared" si="3"/>
        <v>1.4818656909200397E-2</v>
      </c>
      <c r="I16" s="13">
        <v>78.599999999999994</v>
      </c>
      <c r="J16" s="13">
        <v>82.1</v>
      </c>
      <c r="K16" s="13">
        <v>82.1</v>
      </c>
      <c r="L16" s="13">
        <v>82.4</v>
      </c>
      <c r="M16" s="13">
        <v>79.900000000000006</v>
      </c>
      <c r="N16" s="13">
        <v>85.9</v>
      </c>
      <c r="O16" s="13">
        <v>78.5</v>
      </c>
      <c r="P16" s="13">
        <v>82.4</v>
      </c>
      <c r="Q16" s="13">
        <v>81.7</v>
      </c>
      <c r="R16" s="17">
        <f>AVERAGE(203,211,271)/1000</f>
        <v>0.22833333333333333</v>
      </c>
      <c r="S16" s="17">
        <f>AVERAGE(193,287,282)/1000</f>
        <v>0.254</v>
      </c>
      <c r="T16" s="17">
        <f>AVERAGE(334,174)/1000</f>
        <v>0.254</v>
      </c>
    </row>
    <row r="17" spans="1:20" x14ac:dyDescent="0.3">
      <c r="A17" s="31" t="s">
        <v>54</v>
      </c>
      <c r="B17" s="32">
        <v>151</v>
      </c>
      <c r="C17" s="21" t="s">
        <v>53</v>
      </c>
      <c r="D17" s="10">
        <f t="shared" si="5"/>
        <v>69.8</v>
      </c>
      <c r="E17" s="10">
        <f t="shared" si="6"/>
        <v>10.452392070717616</v>
      </c>
      <c r="F17" s="33">
        <f>AVERAGE(R17:T17)*1.24</f>
        <v>0.22058222222222224</v>
      </c>
      <c r="G17" s="33">
        <f t="shared" si="4"/>
        <v>0.17856130888888891</v>
      </c>
      <c r="H17" s="16">
        <f>STDEV(R17:T17)</f>
        <v>1.0356604620205379E-2</v>
      </c>
      <c r="I17" s="13">
        <v>58.1</v>
      </c>
      <c r="J17" s="13">
        <v>54.1</v>
      </c>
      <c r="K17" s="13">
        <v>58.2</v>
      </c>
      <c r="L17" s="27">
        <v>69.8</v>
      </c>
      <c r="M17" s="27">
        <v>74.5</v>
      </c>
      <c r="N17" s="27">
        <v>73.3</v>
      </c>
      <c r="O17" s="27">
        <v>78.3</v>
      </c>
      <c r="P17" s="27">
        <v>81.599999999999994</v>
      </c>
      <c r="Q17" s="27">
        <v>80.3</v>
      </c>
      <c r="R17" s="17">
        <f>AVERAGE(146,153,200)/1000</f>
        <v>0.16633333333333333</v>
      </c>
      <c r="S17" s="17">
        <f>AVERAGE(134,208,201)/1000</f>
        <v>0.18099999999999999</v>
      </c>
      <c r="T17" s="17">
        <f>AVERAGE(186,251,122)/1000</f>
        <v>0.18633333333333335</v>
      </c>
    </row>
  </sheetData>
  <mergeCells count="2">
    <mergeCell ref="A1:T1"/>
    <mergeCell ref="V2:W2"/>
  </mergeCells>
  <pageMargins left="0.7" right="0.7" top="0.75" bottom="0.75" header="0.3" footer="0.3"/>
  <ignoredErrors>
    <ignoredError sqref="D8:F8 H8 D10:H12" formulaRange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53"/>
  <sheetViews>
    <sheetView topLeftCell="A127" zoomScale="60" zoomScaleNormal="60" workbookViewId="0">
      <selection activeCell="N159" sqref="N159"/>
    </sheetView>
  </sheetViews>
  <sheetFormatPr defaultRowHeight="14.4" x14ac:dyDescent="0.3"/>
  <cols>
    <col min="1" max="1" width="5.6640625" style="24" customWidth="1"/>
    <col min="2" max="10" width="7.109375" style="23" customWidth="1"/>
  </cols>
  <sheetData>
    <row r="1" spans="1:10" s="25" customFormat="1" x14ac:dyDescent="0.3">
      <c r="A1" s="24" t="s">
        <v>2</v>
      </c>
      <c r="B1" s="24" t="s">
        <v>9</v>
      </c>
      <c r="C1" s="24" t="s">
        <v>10</v>
      </c>
      <c r="D1" s="24" t="s">
        <v>11</v>
      </c>
      <c r="E1" s="24" t="s">
        <v>12</v>
      </c>
      <c r="F1" s="24" t="s">
        <v>13</v>
      </c>
      <c r="G1" s="24" t="s">
        <v>14</v>
      </c>
      <c r="H1" s="24" t="s">
        <v>15</v>
      </c>
      <c r="I1" s="24" t="s">
        <v>16</v>
      </c>
      <c r="J1" s="24" t="s">
        <v>17</v>
      </c>
    </row>
    <row r="2" spans="1:10" x14ac:dyDescent="0.3">
      <c r="A2" s="24">
        <v>0</v>
      </c>
      <c r="B2" s="26">
        <v>0</v>
      </c>
      <c r="C2" s="26">
        <v>0</v>
      </c>
      <c r="D2" s="26">
        <v>0</v>
      </c>
      <c r="E2" s="26">
        <v>0</v>
      </c>
      <c r="F2" s="26">
        <v>0</v>
      </c>
      <c r="G2" s="26">
        <v>0</v>
      </c>
      <c r="H2" s="26">
        <v>0</v>
      </c>
      <c r="I2" s="26">
        <v>0</v>
      </c>
      <c r="J2" s="26">
        <v>0</v>
      </c>
    </row>
    <row r="3" spans="1:10" x14ac:dyDescent="0.3">
      <c r="A3" s="24">
        <v>1</v>
      </c>
      <c r="B3" s="26">
        <v>0</v>
      </c>
      <c r="C3" s="26">
        <v>0</v>
      </c>
      <c r="D3" s="26">
        <v>0</v>
      </c>
      <c r="E3" s="26">
        <v>0</v>
      </c>
      <c r="F3" s="26">
        <v>0</v>
      </c>
      <c r="G3" s="26">
        <v>0</v>
      </c>
      <c r="H3" s="26">
        <v>0</v>
      </c>
      <c r="I3" s="26">
        <v>0</v>
      </c>
      <c r="J3" s="26">
        <v>0</v>
      </c>
    </row>
    <row r="4" spans="1:10" x14ac:dyDescent="0.3">
      <c r="A4" s="24">
        <v>2</v>
      </c>
      <c r="B4" s="26">
        <v>0</v>
      </c>
      <c r="C4" s="26">
        <v>0</v>
      </c>
      <c r="D4" s="26">
        <v>0</v>
      </c>
      <c r="E4" s="26">
        <v>0</v>
      </c>
      <c r="F4" s="26">
        <v>0</v>
      </c>
      <c r="G4" s="26">
        <v>0</v>
      </c>
      <c r="H4" s="26">
        <v>0</v>
      </c>
      <c r="I4" s="26">
        <v>0</v>
      </c>
      <c r="J4" s="26">
        <v>0</v>
      </c>
    </row>
    <row r="5" spans="1:10" x14ac:dyDescent="0.3">
      <c r="A5" s="24">
        <v>3</v>
      </c>
      <c r="B5" s="26">
        <v>0</v>
      </c>
      <c r="C5" s="26">
        <v>0</v>
      </c>
      <c r="D5" s="26">
        <v>0</v>
      </c>
      <c r="E5" s="26">
        <v>0</v>
      </c>
      <c r="F5" s="26">
        <v>0</v>
      </c>
      <c r="G5" s="26">
        <v>0</v>
      </c>
      <c r="H5" s="26">
        <v>0</v>
      </c>
      <c r="I5" s="26">
        <v>0</v>
      </c>
      <c r="J5" s="26">
        <v>0</v>
      </c>
    </row>
    <row r="6" spans="1:10" x14ac:dyDescent="0.3">
      <c r="A6" s="24">
        <v>4</v>
      </c>
      <c r="B6" s="26">
        <v>0</v>
      </c>
      <c r="C6" s="26">
        <v>0</v>
      </c>
      <c r="D6" s="26">
        <v>0</v>
      </c>
      <c r="E6" s="26">
        <v>0</v>
      </c>
      <c r="F6" s="26">
        <v>0</v>
      </c>
      <c r="G6" s="26">
        <v>0</v>
      </c>
      <c r="H6" s="26">
        <v>0</v>
      </c>
      <c r="I6" s="26">
        <v>0</v>
      </c>
      <c r="J6" s="26">
        <v>0</v>
      </c>
    </row>
    <row r="7" spans="1:10" x14ac:dyDescent="0.3">
      <c r="A7" s="24">
        <v>5</v>
      </c>
      <c r="B7" s="26">
        <v>0</v>
      </c>
      <c r="C7" s="26">
        <v>0</v>
      </c>
      <c r="D7" s="26">
        <v>0</v>
      </c>
      <c r="E7" s="26">
        <v>0</v>
      </c>
      <c r="F7" s="26">
        <v>0</v>
      </c>
      <c r="G7" s="26">
        <v>0</v>
      </c>
      <c r="H7" s="26">
        <v>0</v>
      </c>
      <c r="I7" s="26">
        <v>0</v>
      </c>
      <c r="J7" s="26">
        <v>0</v>
      </c>
    </row>
    <row r="8" spans="1:10" x14ac:dyDescent="0.3">
      <c r="A8" s="24">
        <v>6</v>
      </c>
      <c r="B8" s="26">
        <v>0</v>
      </c>
      <c r="C8" s="26">
        <v>0</v>
      </c>
      <c r="D8" s="26">
        <v>0</v>
      </c>
      <c r="E8" s="26">
        <v>0</v>
      </c>
      <c r="F8" s="26">
        <v>0</v>
      </c>
      <c r="G8" s="26">
        <v>0</v>
      </c>
      <c r="H8" s="26">
        <v>0</v>
      </c>
      <c r="I8" s="26">
        <v>0</v>
      </c>
      <c r="J8" s="26">
        <v>0</v>
      </c>
    </row>
    <row r="9" spans="1:10" x14ac:dyDescent="0.3">
      <c r="A9" s="24">
        <v>7</v>
      </c>
      <c r="B9" s="26">
        <v>0.1029000000000005</v>
      </c>
      <c r="C9" s="26">
        <v>0.10570000000000081</v>
      </c>
      <c r="D9" s="26">
        <v>0.19029999999999997</v>
      </c>
      <c r="E9" s="26">
        <v>0.19719999999999999</v>
      </c>
      <c r="F9" s="26">
        <v>0.11959999999999971</v>
      </c>
      <c r="G9" s="26">
        <v>8.4799999999999764E-2</v>
      </c>
      <c r="H9" s="26">
        <v>9.6799999999999775E-2</v>
      </c>
      <c r="I9" s="26">
        <v>0.16870000000000029</v>
      </c>
      <c r="J9" s="26">
        <v>0.25520000000000076</v>
      </c>
    </row>
    <row r="10" spans="1:10" x14ac:dyDescent="0.3">
      <c r="A10" s="24">
        <v>8</v>
      </c>
      <c r="B10" s="26">
        <v>0.23440000000000044</v>
      </c>
      <c r="C10" s="26">
        <v>0.24000000000000088</v>
      </c>
      <c r="D10" s="26">
        <v>0.32200000000000001</v>
      </c>
      <c r="E10" s="26">
        <v>0.33359999999999995</v>
      </c>
      <c r="F10" s="26">
        <v>0.35699999999999976</v>
      </c>
      <c r="G10" s="26">
        <v>0.25759999999999983</v>
      </c>
      <c r="H10" s="26">
        <v>0.28929999999999967</v>
      </c>
      <c r="I10" s="26">
        <v>0.50910000000000011</v>
      </c>
      <c r="J10" s="26">
        <v>0.54970000000000052</v>
      </c>
    </row>
    <row r="11" spans="1:10" x14ac:dyDescent="0.3">
      <c r="A11" s="24">
        <v>9</v>
      </c>
      <c r="B11" s="26">
        <v>0.39510000000000051</v>
      </c>
      <c r="C11" s="26">
        <v>0.40410000000000101</v>
      </c>
      <c r="D11" s="26">
        <v>0.48189999999999994</v>
      </c>
      <c r="E11" s="26">
        <v>0.49920000000000003</v>
      </c>
      <c r="F11" s="26">
        <v>0.71300000000000008</v>
      </c>
      <c r="G11" s="26">
        <v>0.51699999999999968</v>
      </c>
      <c r="H11" s="26">
        <v>0.57799999999999963</v>
      </c>
      <c r="I11" s="26">
        <v>1.0199000000000007</v>
      </c>
      <c r="J11" s="26">
        <v>0.98320000000000007</v>
      </c>
    </row>
    <row r="12" spans="1:10" x14ac:dyDescent="0.3">
      <c r="A12" s="24">
        <v>10</v>
      </c>
      <c r="B12" s="26">
        <v>0.58500000000000041</v>
      </c>
      <c r="C12" s="26">
        <v>0.59800000000000086</v>
      </c>
      <c r="D12" s="26">
        <v>0.67</v>
      </c>
      <c r="E12" s="26">
        <v>0.69399999999999995</v>
      </c>
      <c r="F12" s="26">
        <v>1.1875999999999998</v>
      </c>
      <c r="G12" s="26">
        <v>0.86299999999999977</v>
      </c>
      <c r="H12" s="26">
        <v>0.96289999999999965</v>
      </c>
      <c r="I12" s="26">
        <v>1.7011000000000003</v>
      </c>
      <c r="J12" s="26">
        <v>1.5557000000000007</v>
      </c>
    </row>
    <row r="13" spans="1:10" x14ac:dyDescent="0.3">
      <c r="A13" s="24">
        <v>11</v>
      </c>
      <c r="B13" s="26">
        <v>0.80410000000000048</v>
      </c>
      <c r="C13" s="26">
        <v>0.82170000000000076</v>
      </c>
      <c r="D13" s="26">
        <v>0.88630000000000009</v>
      </c>
      <c r="E13" s="26">
        <v>0.91799999999999993</v>
      </c>
      <c r="F13" s="26">
        <v>1.7808000000000002</v>
      </c>
      <c r="G13" s="26">
        <v>1.2955999999999996</v>
      </c>
      <c r="H13" s="26">
        <v>1.4440000000000002</v>
      </c>
      <c r="I13" s="26">
        <v>2.5527000000000015</v>
      </c>
      <c r="J13" s="26">
        <v>2.2672000000000017</v>
      </c>
    </row>
    <row r="14" spans="1:10" x14ac:dyDescent="0.3">
      <c r="A14" s="24">
        <v>12</v>
      </c>
      <c r="B14" s="26">
        <v>1.05</v>
      </c>
      <c r="C14" s="26">
        <v>1.07</v>
      </c>
      <c r="D14" s="26">
        <v>1.1499999999999999</v>
      </c>
      <c r="E14" s="26">
        <v>1.19</v>
      </c>
      <c r="F14" s="26">
        <v>2.4900000000000002</v>
      </c>
      <c r="G14" s="26">
        <v>1.82</v>
      </c>
      <c r="H14" s="26">
        <v>2.02</v>
      </c>
      <c r="I14" s="26">
        <v>3.58</v>
      </c>
      <c r="J14" s="26">
        <v>2.92</v>
      </c>
    </row>
    <row r="15" spans="1:10" x14ac:dyDescent="0.3">
      <c r="A15" s="24">
        <v>13</v>
      </c>
      <c r="B15" s="26">
        <v>2.0750000000000002</v>
      </c>
      <c r="C15" s="26">
        <v>1.415</v>
      </c>
      <c r="D15" s="26">
        <v>1.7049999999999998</v>
      </c>
      <c r="E15" s="26">
        <v>1.655</v>
      </c>
      <c r="F15" s="26">
        <v>2.6749999999999998</v>
      </c>
      <c r="G15" s="26">
        <v>1.84</v>
      </c>
      <c r="H15" s="26">
        <v>2.0249999999999999</v>
      </c>
      <c r="I15" s="26">
        <v>3.8850000000000002</v>
      </c>
      <c r="J15" s="26">
        <v>2.9249999999999998</v>
      </c>
    </row>
    <row r="16" spans="1:10" x14ac:dyDescent="0.3">
      <c r="A16" s="24">
        <v>14</v>
      </c>
      <c r="B16" s="26">
        <v>3.1</v>
      </c>
      <c r="C16" s="26">
        <v>1.76</v>
      </c>
      <c r="D16" s="26">
        <v>2.2599999999999998</v>
      </c>
      <c r="E16" s="26">
        <v>2.12</v>
      </c>
      <c r="F16" s="26">
        <v>2.86</v>
      </c>
      <c r="G16" s="26">
        <v>1.86</v>
      </c>
      <c r="H16" s="26">
        <v>2.0299999999999998</v>
      </c>
      <c r="I16" s="26">
        <v>4.1900000000000004</v>
      </c>
      <c r="J16" s="26">
        <v>2.93</v>
      </c>
    </row>
    <row r="17" spans="1:10" x14ac:dyDescent="0.3">
      <c r="A17" s="24">
        <v>15</v>
      </c>
      <c r="B17" s="26">
        <v>3.6850000000000001</v>
      </c>
      <c r="C17" s="26">
        <v>2.8927777777777783</v>
      </c>
      <c r="D17" s="26">
        <v>3.5161111111111105</v>
      </c>
      <c r="E17" s="26">
        <v>3.3294444444444444</v>
      </c>
      <c r="F17" s="26">
        <v>3.9316666666666666</v>
      </c>
      <c r="G17" s="26">
        <v>2.8744444444444444</v>
      </c>
      <c r="H17" s="26">
        <v>2.8916666666666662</v>
      </c>
      <c r="I17" s="26">
        <v>4.4905555555555559</v>
      </c>
      <c r="J17" s="26">
        <v>4.0249999999999995</v>
      </c>
    </row>
    <row r="18" spans="1:10" x14ac:dyDescent="0.3">
      <c r="A18" s="24">
        <v>16</v>
      </c>
      <c r="B18" s="26">
        <v>3.8800000000000003</v>
      </c>
      <c r="C18" s="26">
        <v>3.270370370370371</v>
      </c>
      <c r="D18" s="26">
        <v>3.9348148148148141</v>
      </c>
      <c r="E18" s="26">
        <v>3.7325925925925927</v>
      </c>
      <c r="F18" s="26">
        <v>4.2888888888888888</v>
      </c>
      <c r="G18" s="26">
        <v>3.2125925925925927</v>
      </c>
      <c r="H18" s="26">
        <v>3.1788888888888884</v>
      </c>
      <c r="I18" s="26">
        <v>4.5907407407407419</v>
      </c>
      <c r="J18" s="26">
        <v>4.3899999999999997</v>
      </c>
    </row>
    <row r="19" spans="1:10" x14ac:dyDescent="0.3">
      <c r="A19" s="24">
        <v>17</v>
      </c>
      <c r="B19" s="26">
        <v>4.8550000000000004</v>
      </c>
      <c r="C19" s="26">
        <v>5.1583333333333341</v>
      </c>
      <c r="D19" s="26">
        <v>6.0283333333333333</v>
      </c>
      <c r="E19" s="26">
        <v>5.748333333333334</v>
      </c>
      <c r="F19" s="26">
        <v>6.0750000000000002</v>
      </c>
      <c r="G19" s="26">
        <v>4.9033333333333333</v>
      </c>
      <c r="H19" s="26">
        <v>4.6149999999999993</v>
      </c>
      <c r="I19" s="26">
        <v>5.0916666666666677</v>
      </c>
      <c r="J19" s="26">
        <v>6.2149999999999999</v>
      </c>
    </row>
    <row r="20" spans="1:10" x14ac:dyDescent="0.3">
      <c r="A20" s="24">
        <v>18</v>
      </c>
      <c r="B20" s="26">
        <v>5.2892209348921035</v>
      </c>
      <c r="C20" s="26">
        <v>5.5864286018639149</v>
      </c>
      <c r="D20" s="26">
        <v>6.5455172098771968</v>
      </c>
      <c r="E20" s="26">
        <v>6.2295191349708716</v>
      </c>
      <c r="F20" s="26">
        <v>6.6815573771750145</v>
      </c>
      <c r="G20" s="26">
        <v>5.4273924665218978</v>
      </c>
      <c r="H20" s="26">
        <v>5.6644983744112842</v>
      </c>
      <c r="I20" s="26">
        <v>5.27028330621562</v>
      </c>
      <c r="J20" s="26">
        <v>6.7723581264389416</v>
      </c>
    </row>
    <row r="21" spans="1:10" x14ac:dyDescent="0.3">
      <c r="A21" s="24">
        <v>19</v>
      </c>
      <c r="B21" s="26">
        <v>5.7874774125083306</v>
      </c>
      <c r="C21" s="26">
        <v>6.4123054067673735</v>
      </c>
      <c r="D21" s="26">
        <v>7.4759059534961025</v>
      </c>
      <c r="E21" s="26">
        <v>7.1194655970796106</v>
      </c>
      <c r="F21" s="26">
        <v>7.3298233602056193</v>
      </c>
      <c r="G21" s="26">
        <v>6.0574918632056942</v>
      </c>
      <c r="H21" s="26">
        <v>6.0918456913315424</v>
      </c>
      <c r="I21" s="26">
        <v>5.5030264736177772</v>
      </c>
      <c r="J21" s="26">
        <v>7.4498204089554925</v>
      </c>
    </row>
    <row r="22" spans="1:10" x14ac:dyDescent="0.3">
      <c r="A22" s="24">
        <v>20</v>
      </c>
      <c r="B22" s="26">
        <v>6.2601707669368025</v>
      </c>
      <c r="C22" s="26">
        <v>7.1958104785372115</v>
      </c>
      <c r="D22" s="26">
        <v>8.3585609633170677</v>
      </c>
      <c r="E22" s="26">
        <v>7.963753222698692</v>
      </c>
      <c r="F22" s="26">
        <v>7.9448299599123509</v>
      </c>
      <c r="G22" s="26">
        <v>6.6552639159982085</v>
      </c>
      <c r="H22" s="26">
        <v>6.4972678901707432</v>
      </c>
      <c r="I22" s="26">
        <v>5.7238287179678649</v>
      </c>
      <c r="J22" s="26">
        <v>8.0925253876315075</v>
      </c>
    </row>
    <row r="23" spans="1:10" x14ac:dyDescent="0.3">
      <c r="A23" s="24">
        <v>21</v>
      </c>
      <c r="B23" s="26">
        <v>6.7097965248402041</v>
      </c>
      <c r="C23" s="26">
        <v>7.9410802362252895</v>
      </c>
      <c r="D23" s="26">
        <v>9.1981421083446548</v>
      </c>
      <c r="E23" s="26">
        <v>8.7668393249275454</v>
      </c>
      <c r="F23" s="26">
        <v>8.5298240283038389</v>
      </c>
      <c r="G23" s="26">
        <v>7.2238644892287702</v>
      </c>
      <c r="H23" s="26">
        <v>6.8829053477659343</v>
      </c>
      <c r="I23" s="26">
        <v>5.9338557376680212</v>
      </c>
      <c r="J23" s="26">
        <v>8.7038661446744889</v>
      </c>
    </row>
    <row r="24" spans="1:10" x14ac:dyDescent="0.3">
      <c r="A24" s="24">
        <v>22</v>
      </c>
      <c r="B24" s="26">
        <v>7.1385017289235613</v>
      </c>
      <c r="C24" s="26">
        <v>8.6516734750482769</v>
      </c>
      <c r="D24" s="26">
        <v>9.9986585373899004</v>
      </c>
      <c r="E24" s="26">
        <v>9.5325587822778886</v>
      </c>
      <c r="F24" s="26">
        <v>9.0875990157662123</v>
      </c>
      <c r="G24" s="26">
        <v>7.7660087514378127</v>
      </c>
      <c r="H24" s="26">
        <v>7.2505995513441306</v>
      </c>
      <c r="I24" s="26">
        <v>6.134110448971545</v>
      </c>
      <c r="J24" s="26">
        <v>9.2867619405796979</v>
      </c>
    </row>
    <row r="25" spans="1:10" x14ac:dyDescent="0.3">
      <c r="A25" s="24">
        <v>23</v>
      </c>
      <c r="B25" s="26">
        <v>7.5481469468950806</v>
      </c>
      <c r="C25" s="26">
        <v>9.3306741483177618</v>
      </c>
      <c r="D25" s="26">
        <v>10.763584467708803</v>
      </c>
      <c r="E25" s="26">
        <v>10.264234794193811</v>
      </c>
      <c r="F25" s="26">
        <v>9.6205756489905063</v>
      </c>
      <c r="G25" s="26">
        <v>8.2840495924383113</v>
      </c>
      <c r="H25" s="26">
        <v>7.6019462827039987</v>
      </c>
      <c r="I25" s="26">
        <v>6.3254619513102126</v>
      </c>
      <c r="J25" s="26">
        <v>9.8437425255922442</v>
      </c>
    </row>
    <row r="26" spans="1:10" x14ac:dyDescent="0.3">
      <c r="A26" s="24">
        <v>24</v>
      </c>
      <c r="B26" s="26">
        <v>7.9403550735714958</v>
      </c>
      <c r="C26" s="26">
        <v>9.980772258564869</v>
      </c>
      <c r="D26" s="26">
        <v>11.495950312627443</v>
      </c>
      <c r="E26" s="26">
        <v>10.964766047527192</v>
      </c>
      <c r="F26" s="26">
        <v>10.130865425871871</v>
      </c>
      <c r="G26" s="26">
        <v>8.7800393388749605</v>
      </c>
      <c r="H26" s="26">
        <v>7.9383374750701634</v>
      </c>
      <c r="I26" s="26">
        <v>6.5086683234988039</v>
      </c>
      <c r="J26" s="26">
        <v>10.377014494259758</v>
      </c>
    </row>
    <row r="27" spans="1:10" x14ac:dyDescent="0.3">
      <c r="A27" s="24">
        <v>25</v>
      </c>
      <c r="B27" s="26">
        <v>8.316550164072904</v>
      </c>
      <c r="C27" s="26">
        <v>10.604328224861767</v>
      </c>
      <c r="D27" s="26">
        <v>12.198415194331993</v>
      </c>
      <c r="E27" s="26">
        <v>11.636696077330591</v>
      </c>
      <c r="F27" s="26">
        <v>10.620321140169725</v>
      </c>
      <c r="G27" s="26">
        <v>9.2557788630140045</v>
      </c>
      <c r="H27" s="26">
        <v>8.2609945197582562</v>
      </c>
      <c r="I27" s="26">
        <v>6.6843947633101441</v>
      </c>
      <c r="J27" s="26">
        <v>10.888514085598555</v>
      </c>
    </row>
    <row r="28" spans="1:10" x14ac:dyDescent="0.3">
      <c r="A28" s="24">
        <v>26</v>
      </c>
      <c r="B28" s="26">
        <v>8.6779886461369671</v>
      </c>
      <c r="C28" s="26">
        <v>11.203424618278142</v>
      </c>
      <c r="D28" s="26">
        <v>12.873325226273657</v>
      </c>
      <c r="E28" s="26">
        <v>12.282269015833599</v>
      </c>
      <c r="F28" s="26">
        <v>11.090577490877575</v>
      </c>
      <c r="G28" s="26">
        <v>9.7128570541023542</v>
      </c>
      <c r="H28" s="26">
        <v>8.5709950365217935</v>
      </c>
      <c r="I28" s="26">
        <v>6.8532281672210749</v>
      </c>
      <c r="J28" s="26">
        <v>11.379949621409171</v>
      </c>
    </row>
    <row r="29" spans="1:10" x14ac:dyDescent="0.3">
      <c r="A29" s="24">
        <v>27</v>
      </c>
      <c r="B29" s="26">
        <v>9.0257846386628948</v>
      </c>
      <c r="C29" s="26">
        <v>11.779908128216128</v>
      </c>
      <c r="D29" s="26">
        <v>13.52276079020249</v>
      </c>
      <c r="E29" s="26">
        <v>12.903474814431263</v>
      </c>
      <c r="F29" s="26">
        <v>11.543084023391909</v>
      </c>
      <c r="G29" s="26">
        <v>10.152682836414453</v>
      </c>
      <c r="H29" s="26">
        <v>8.8692945888982173</v>
      </c>
      <c r="I29" s="26">
        <v>7.0156889570888366</v>
      </c>
      <c r="J29" s="26">
        <v>11.852835931034246</v>
      </c>
    </row>
    <row r="30" spans="1:10" x14ac:dyDescent="0.3">
      <c r="A30" s="24">
        <v>28</v>
      </c>
      <c r="B30" s="26">
        <v>9.39</v>
      </c>
      <c r="C30" s="26">
        <v>12.3</v>
      </c>
      <c r="D30" s="26">
        <v>14.12</v>
      </c>
      <c r="E30" s="26">
        <v>13.47</v>
      </c>
      <c r="F30" s="26">
        <v>12.69</v>
      </c>
      <c r="G30" s="26">
        <v>11.01</v>
      </c>
      <c r="H30" s="26">
        <v>9.7899999999999991</v>
      </c>
      <c r="I30" s="26">
        <v>7.2</v>
      </c>
      <c r="J30" s="26">
        <v>12.79</v>
      </c>
    </row>
    <row r="31" spans="1:10" x14ac:dyDescent="0.3">
      <c r="A31" s="24">
        <v>29</v>
      </c>
      <c r="B31" s="26">
        <v>10.420099999999998</v>
      </c>
      <c r="C31" s="26">
        <v>12.6677</v>
      </c>
      <c r="D31" s="26">
        <v>14.1234</v>
      </c>
      <c r="E31" s="26">
        <v>14.0097</v>
      </c>
      <c r="F31" s="26">
        <v>13.391299999999998</v>
      </c>
      <c r="G31" s="26">
        <v>11.5898</v>
      </c>
      <c r="H31" s="26">
        <v>10.375499999999999</v>
      </c>
      <c r="I31" s="26">
        <v>7.5981999999999985</v>
      </c>
      <c r="J31" s="26">
        <v>13.1004</v>
      </c>
    </row>
    <row r="32" spans="1:10" x14ac:dyDescent="0.3">
      <c r="A32" s="24">
        <v>30</v>
      </c>
      <c r="B32" s="26">
        <v>11.223999999999997</v>
      </c>
      <c r="C32" s="26">
        <v>13.086399999999999</v>
      </c>
      <c r="D32" s="26">
        <v>14.328200000000001</v>
      </c>
      <c r="E32" s="26">
        <v>14.559099999999999</v>
      </c>
      <c r="F32" s="26">
        <v>14.190999999999999</v>
      </c>
      <c r="G32" s="26">
        <v>12.238399999999999</v>
      </c>
      <c r="H32" s="26">
        <v>10.984999999999999</v>
      </c>
      <c r="I32" s="26">
        <v>8.6320000000000014</v>
      </c>
      <c r="J32" s="26">
        <v>13.623200000000001</v>
      </c>
    </row>
    <row r="33" spans="1:10" x14ac:dyDescent="0.3">
      <c r="A33" s="24">
        <v>31</v>
      </c>
      <c r="B33" s="26">
        <v>12.027899999999999</v>
      </c>
      <c r="C33" s="26">
        <v>13.505100000000001</v>
      </c>
      <c r="D33" s="26">
        <v>14.533000000000001</v>
      </c>
      <c r="E33" s="26">
        <v>15.108500000000001</v>
      </c>
      <c r="F33" s="26">
        <v>14.990699999999997</v>
      </c>
      <c r="G33" s="26">
        <v>12.887</v>
      </c>
      <c r="H33" s="26">
        <v>11.5945</v>
      </c>
      <c r="I33" s="26">
        <v>9.6658000000000008</v>
      </c>
      <c r="J33" s="26">
        <v>14.146000000000001</v>
      </c>
    </row>
    <row r="34" spans="1:10" x14ac:dyDescent="0.3">
      <c r="A34" s="24">
        <v>32</v>
      </c>
      <c r="B34" s="26">
        <v>12.831799999999998</v>
      </c>
      <c r="C34" s="26">
        <v>13.9238</v>
      </c>
      <c r="D34" s="26">
        <v>14.7378</v>
      </c>
      <c r="E34" s="26">
        <v>15.6579</v>
      </c>
      <c r="F34" s="26">
        <v>15.790399999999998</v>
      </c>
      <c r="G34" s="26">
        <v>13.535599999999999</v>
      </c>
      <c r="H34" s="26">
        <v>12.204000000000001</v>
      </c>
      <c r="I34" s="26">
        <v>10.6996</v>
      </c>
      <c r="J34" s="26">
        <v>14.668800000000001</v>
      </c>
    </row>
    <row r="35" spans="1:10" x14ac:dyDescent="0.3">
      <c r="A35" s="24">
        <v>33</v>
      </c>
      <c r="B35" s="26">
        <v>13.635699999999996</v>
      </c>
      <c r="C35" s="26">
        <v>14.342499999999999</v>
      </c>
      <c r="D35" s="26">
        <v>14.942600000000001</v>
      </c>
      <c r="E35" s="26">
        <v>16.2073</v>
      </c>
      <c r="F35" s="26">
        <v>16.5901</v>
      </c>
      <c r="G35" s="26">
        <v>14.184199999999997</v>
      </c>
      <c r="H35" s="26">
        <v>12.813500000000001</v>
      </c>
      <c r="I35" s="26">
        <v>11.7334</v>
      </c>
      <c r="J35" s="26">
        <v>15.191600000000001</v>
      </c>
    </row>
    <row r="36" spans="1:10" x14ac:dyDescent="0.3">
      <c r="A36" s="24">
        <v>34</v>
      </c>
      <c r="B36" s="26">
        <v>14.439599999999999</v>
      </c>
      <c r="C36" s="26">
        <v>14.761200000000001</v>
      </c>
      <c r="D36" s="26">
        <v>15.147400000000001</v>
      </c>
      <c r="E36" s="26">
        <v>16.756700000000002</v>
      </c>
      <c r="F36" s="26">
        <v>17.389799999999997</v>
      </c>
      <c r="G36" s="26">
        <v>14.832799999999999</v>
      </c>
      <c r="H36" s="26">
        <v>13.423000000000002</v>
      </c>
      <c r="I36" s="26">
        <v>12.767199999999999</v>
      </c>
      <c r="J36" s="26">
        <v>15.714400000000001</v>
      </c>
    </row>
    <row r="37" spans="1:10" x14ac:dyDescent="0.3">
      <c r="A37" s="24">
        <v>35</v>
      </c>
      <c r="B37" s="26">
        <v>15.243499999999997</v>
      </c>
      <c r="C37" s="26">
        <v>15.1799</v>
      </c>
      <c r="D37" s="26">
        <v>15.3522</v>
      </c>
      <c r="E37" s="26">
        <v>17.306100000000001</v>
      </c>
      <c r="F37" s="26">
        <v>18.189499999999999</v>
      </c>
      <c r="G37" s="26">
        <v>15.481399999999997</v>
      </c>
      <c r="H37" s="26">
        <v>14.032500000000002</v>
      </c>
      <c r="I37" s="26">
        <v>13.800999999999998</v>
      </c>
      <c r="J37" s="26">
        <v>16.237200000000001</v>
      </c>
    </row>
    <row r="38" spans="1:10" x14ac:dyDescent="0.3">
      <c r="A38" s="24">
        <v>36</v>
      </c>
      <c r="B38" s="26">
        <v>16.047399999999996</v>
      </c>
      <c r="C38" s="26">
        <v>15.598599999999999</v>
      </c>
      <c r="D38" s="26">
        <v>15.557000000000002</v>
      </c>
      <c r="E38" s="26">
        <v>17.855500000000003</v>
      </c>
      <c r="F38" s="26">
        <v>18.989199999999997</v>
      </c>
      <c r="G38" s="26">
        <v>16.13</v>
      </c>
      <c r="H38" s="26">
        <v>14.641999999999999</v>
      </c>
      <c r="I38" s="26">
        <v>14.834799999999998</v>
      </c>
      <c r="J38" s="26">
        <v>16.760000000000002</v>
      </c>
    </row>
    <row r="39" spans="1:10" x14ac:dyDescent="0.3">
      <c r="A39" s="24">
        <v>37</v>
      </c>
      <c r="B39" s="26">
        <v>16.851299999999998</v>
      </c>
      <c r="C39" s="26">
        <v>16.017300000000002</v>
      </c>
      <c r="D39" s="26">
        <v>15.761800000000001</v>
      </c>
      <c r="E39" s="26">
        <v>18.404900000000001</v>
      </c>
      <c r="F39" s="26">
        <v>19.788899999999998</v>
      </c>
      <c r="G39" s="26">
        <v>16.778599999999997</v>
      </c>
      <c r="H39" s="26">
        <v>15.2515</v>
      </c>
      <c r="I39" s="26">
        <v>15.868599999999997</v>
      </c>
      <c r="J39" s="26">
        <v>17.282800000000002</v>
      </c>
    </row>
    <row r="40" spans="1:10" x14ac:dyDescent="0.3">
      <c r="A40" s="24">
        <v>38</v>
      </c>
      <c r="B40" s="26">
        <v>17.655199999999997</v>
      </c>
      <c r="C40" s="26">
        <v>16.436</v>
      </c>
      <c r="D40" s="26">
        <v>15.9666</v>
      </c>
      <c r="E40" s="26">
        <v>18.9543</v>
      </c>
      <c r="F40" s="26">
        <v>20.5886</v>
      </c>
      <c r="G40" s="26">
        <v>17.427199999999999</v>
      </c>
      <c r="H40" s="26">
        <v>15.861000000000001</v>
      </c>
      <c r="I40" s="26">
        <v>16.902400000000004</v>
      </c>
      <c r="J40" s="26">
        <v>17.805600000000002</v>
      </c>
    </row>
    <row r="41" spans="1:10" x14ac:dyDescent="0.3">
      <c r="A41" s="24">
        <v>39</v>
      </c>
      <c r="B41" s="26">
        <v>18.459099999999996</v>
      </c>
      <c r="C41" s="26">
        <v>16.854700000000001</v>
      </c>
      <c r="D41" s="26">
        <v>16.171400000000002</v>
      </c>
      <c r="E41" s="26">
        <v>19.503700000000002</v>
      </c>
      <c r="F41" s="26">
        <v>21.388299999999997</v>
      </c>
      <c r="G41" s="26">
        <v>18.075799999999997</v>
      </c>
      <c r="H41" s="26">
        <v>16.470500000000001</v>
      </c>
      <c r="I41" s="26">
        <v>17.936200000000003</v>
      </c>
      <c r="J41" s="26">
        <v>18.328400000000002</v>
      </c>
    </row>
    <row r="42" spans="1:10" x14ac:dyDescent="0.3">
      <c r="A42" s="24">
        <v>40</v>
      </c>
      <c r="B42" s="26">
        <v>19.262999999999998</v>
      </c>
      <c r="C42" s="26">
        <v>17.273400000000002</v>
      </c>
      <c r="D42" s="26">
        <v>16.376200000000001</v>
      </c>
      <c r="E42" s="26">
        <v>20.053100000000001</v>
      </c>
      <c r="F42" s="26">
        <v>22.187999999999999</v>
      </c>
      <c r="G42" s="26">
        <v>18.724399999999999</v>
      </c>
      <c r="H42" s="26">
        <v>17.080000000000002</v>
      </c>
      <c r="I42" s="26">
        <v>18.970000000000002</v>
      </c>
      <c r="J42" s="26">
        <v>18.851200000000002</v>
      </c>
    </row>
    <row r="43" spans="1:10" x14ac:dyDescent="0.3">
      <c r="A43" s="24">
        <v>41</v>
      </c>
      <c r="B43" s="26">
        <v>20.066899999999997</v>
      </c>
      <c r="C43" s="26">
        <v>17.692100000000003</v>
      </c>
      <c r="D43" s="26">
        <v>16.581000000000003</v>
      </c>
      <c r="E43" s="26">
        <v>20.602500000000003</v>
      </c>
      <c r="F43" s="26">
        <v>22.9877</v>
      </c>
      <c r="G43" s="26">
        <v>19.372999999999998</v>
      </c>
      <c r="H43" s="26">
        <v>17.689500000000002</v>
      </c>
      <c r="I43" s="26">
        <v>20.003800000000002</v>
      </c>
      <c r="J43" s="26">
        <v>19.374000000000002</v>
      </c>
    </row>
    <row r="44" spans="1:10" x14ac:dyDescent="0.3">
      <c r="A44" s="24">
        <v>42</v>
      </c>
      <c r="B44" s="26">
        <v>20.870799999999996</v>
      </c>
      <c r="C44" s="26">
        <v>18.110800000000001</v>
      </c>
      <c r="D44" s="26">
        <v>16.785800000000002</v>
      </c>
      <c r="E44" s="26">
        <v>21.151900000000001</v>
      </c>
      <c r="F44" s="26">
        <v>23.787399999999995</v>
      </c>
      <c r="G44" s="26">
        <v>20.021599999999999</v>
      </c>
      <c r="H44" s="26">
        <v>18.298999999999999</v>
      </c>
      <c r="I44" s="26">
        <v>21.037600000000001</v>
      </c>
      <c r="J44" s="26">
        <v>19.896800000000002</v>
      </c>
    </row>
    <row r="45" spans="1:10" x14ac:dyDescent="0.3">
      <c r="A45" s="24">
        <v>43</v>
      </c>
      <c r="B45" s="26">
        <v>21.674699999999994</v>
      </c>
      <c r="C45" s="26">
        <v>18.529500000000002</v>
      </c>
      <c r="D45" s="26">
        <v>16.990600000000001</v>
      </c>
      <c r="E45" s="26">
        <v>21.7013</v>
      </c>
      <c r="F45" s="26">
        <v>24.587099999999996</v>
      </c>
      <c r="G45" s="26">
        <v>20.670199999999998</v>
      </c>
      <c r="H45" s="26">
        <v>18.9085</v>
      </c>
      <c r="I45" s="26">
        <v>22.071400000000001</v>
      </c>
      <c r="J45" s="26">
        <v>20.419600000000003</v>
      </c>
    </row>
    <row r="46" spans="1:10" x14ac:dyDescent="0.3">
      <c r="A46" s="24">
        <v>44</v>
      </c>
      <c r="B46" s="26">
        <v>22.4786</v>
      </c>
      <c r="C46" s="26">
        <v>18.948200000000003</v>
      </c>
      <c r="D46" s="26">
        <v>17.195399999999999</v>
      </c>
      <c r="E46" s="26">
        <v>22.250700000000002</v>
      </c>
      <c r="F46" s="26">
        <v>25.386799999999997</v>
      </c>
      <c r="G46" s="26">
        <v>21.3188</v>
      </c>
      <c r="H46" s="26">
        <v>19.518000000000001</v>
      </c>
      <c r="I46" s="26">
        <v>23.1052</v>
      </c>
      <c r="J46" s="26">
        <v>20.942400000000003</v>
      </c>
    </row>
    <row r="47" spans="1:10" x14ac:dyDescent="0.3">
      <c r="A47" s="24">
        <v>45</v>
      </c>
      <c r="B47" s="26">
        <v>23.282499999999999</v>
      </c>
      <c r="C47" s="26">
        <v>19.366900000000001</v>
      </c>
      <c r="D47" s="26">
        <v>17.400200000000002</v>
      </c>
      <c r="E47" s="26">
        <v>22.8001</v>
      </c>
      <c r="F47" s="26">
        <v>26.186499999999999</v>
      </c>
      <c r="G47" s="26">
        <v>21.967399999999998</v>
      </c>
      <c r="H47" s="26">
        <v>20.127500000000001</v>
      </c>
      <c r="I47" s="26">
        <v>24.138999999999999</v>
      </c>
      <c r="J47" s="26">
        <v>21.465200000000003</v>
      </c>
    </row>
    <row r="48" spans="1:10" x14ac:dyDescent="0.3">
      <c r="A48" s="24">
        <v>46</v>
      </c>
      <c r="B48" s="26">
        <v>24.086399999999998</v>
      </c>
      <c r="C48" s="26">
        <v>19.785600000000002</v>
      </c>
      <c r="D48" s="26">
        <v>17.605</v>
      </c>
      <c r="E48" s="26">
        <v>23.349500000000003</v>
      </c>
      <c r="F48" s="26">
        <v>26.9862</v>
      </c>
      <c r="G48" s="26">
        <v>22.616</v>
      </c>
      <c r="H48" s="26">
        <v>20.737000000000002</v>
      </c>
      <c r="I48" s="26">
        <v>25.172799999999999</v>
      </c>
      <c r="J48" s="26">
        <v>21.988000000000003</v>
      </c>
    </row>
    <row r="49" spans="1:10" x14ac:dyDescent="0.3">
      <c r="A49" s="24">
        <v>47</v>
      </c>
      <c r="B49" s="26">
        <v>24.9</v>
      </c>
      <c r="C49" s="26">
        <v>20.2</v>
      </c>
      <c r="D49" s="26">
        <v>17.8</v>
      </c>
      <c r="E49" s="26">
        <v>23.9</v>
      </c>
      <c r="F49" s="26">
        <v>27.5</v>
      </c>
      <c r="G49" s="26">
        <v>22.9</v>
      </c>
      <c r="H49" s="26">
        <v>28.3</v>
      </c>
      <c r="I49" s="26">
        <v>27.3</v>
      </c>
      <c r="J49" s="26">
        <v>22.5</v>
      </c>
    </row>
    <row r="50" spans="1:10" x14ac:dyDescent="0.3">
      <c r="A50" s="24">
        <v>48</v>
      </c>
      <c r="B50" s="26">
        <v>26.048999999999996</v>
      </c>
      <c r="C50" s="26">
        <v>21.462400000000002</v>
      </c>
      <c r="D50" s="26">
        <v>19.024600000000007</v>
      </c>
      <c r="E50" s="26">
        <v>25.371000000000009</v>
      </c>
      <c r="F50" s="26">
        <v>28.904000000000003</v>
      </c>
      <c r="G50" s="26">
        <v>24.568200000000004</v>
      </c>
      <c r="H50" s="26">
        <v>28.924399999999999</v>
      </c>
      <c r="I50" s="26">
        <v>27.741600000000002</v>
      </c>
      <c r="J50" s="26">
        <v>23.255400000000002</v>
      </c>
    </row>
    <row r="51" spans="1:10" x14ac:dyDescent="0.3">
      <c r="A51" s="24">
        <v>49</v>
      </c>
      <c r="B51" s="26">
        <v>27.196000000000002</v>
      </c>
      <c r="C51" s="26">
        <v>22.726700000000001</v>
      </c>
      <c r="D51" s="26">
        <v>20.249800000000008</v>
      </c>
      <c r="E51" s="26">
        <v>26.844000000000008</v>
      </c>
      <c r="F51" s="26">
        <v>30.311999999999991</v>
      </c>
      <c r="G51" s="26">
        <v>26.235600000000005</v>
      </c>
      <c r="H51" s="26">
        <v>29.549599999999998</v>
      </c>
      <c r="I51" s="26">
        <v>28.263300000000001</v>
      </c>
      <c r="J51" s="26">
        <v>24.010199999999998</v>
      </c>
    </row>
    <row r="52" spans="1:10" x14ac:dyDescent="0.3">
      <c r="A52" s="24">
        <v>50</v>
      </c>
      <c r="B52" s="26">
        <v>28.343</v>
      </c>
      <c r="C52" s="26">
        <v>23.991</v>
      </c>
      <c r="D52" s="26">
        <v>21.475000000000009</v>
      </c>
      <c r="E52" s="26">
        <v>28.317000000000007</v>
      </c>
      <c r="F52" s="26">
        <v>31.719999999999992</v>
      </c>
      <c r="G52" s="26">
        <v>27.903000000000006</v>
      </c>
      <c r="H52" s="26">
        <v>30.174799999999998</v>
      </c>
      <c r="I52" s="26">
        <v>28.785</v>
      </c>
      <c r="J52" s="26">
        <v>24.765000000000001</v>
      </c>
    </row>
    <row r="53" spans="1:10" x14ac:dyDescent="0.3">
      <c r="A53" s="24">
        <v>51</v>
      </c>
      <c r="B53" s="26">
        <v>29.49</v>
      </c>
      <c r="C53" s="26">
        <v>25.255299999999998</v>
      </c>
      <c r="D53" s="26">
        <v>22.700200000000009</v>
      </c>
      <c r="E53" s="26">
        <v>29.790000000000006</v>
      </c>
      <c r="F53" s="26">
        <v>33.127999999999993</v>
      </c>
      <c r="G53" s="26">
        <v>29.570400000000006</v>
      </c>
      <c r="H53" s="26">
        <v>30.799999999999997</v>
      </c>
      <c r="I53" s="26">
        <v>29.306700000000003</v>
      </c>
      <c r="J53" s="26">
        <v>25.519799999999996</v>
      </c>
    </row>
    <row r="54" spans="1:10" x14ac:dyDescent="0.3">
      <c r="A54" s="24">
        <v>52</v>
      </c>
      <c r="B54" s="26">
        <v>30.636999999999997</v>
      </c>
      <c r="C54" s="26">
        <v>26.519600000000004</v>
      </c>
      <c r="D54" s="26">
        <v>23.92540000000001</v>
      </c>
      <c r="E54" s="26">
        <v>31.263000000000005</v>
      </c>
      <c r="F54" s="26">
        <v>34.535999999999994</v>
      </c>
      <c r="G54" s="26">
        <v>31.237800000000007</v>
      </c>
      <c r="H54" s="26">
        <v>31.425199999999997</v>
      </c>
      <c r="I54" s="26">
        <v>29.828400000000002</v>
      </c>
      <c r="J54" s="26">
        <v>26.2746</v>
      </c>
    </row>
    <row r="55" spans="1:10" x14ac:dyDescent="0.3">
      <c r="A55" s="24">
        <v>53</v>
      </c>
      <c r="B55" s="26">
        <v>31.784000000000002</v>
      </c>
      <c r="C55" s="26">
        <v>27.783899999999996</v>
      </c>
      <c r="D55" s="26">
        <v>25.150600000000011</v>
      </c>
      <c r="E55" s="26">
        <v>32.736000000000004</v>
      </c>
      <c r="F55" s="26">
        <v>35.943999999999996</v>
      </c>
      <c r="G55" s="26">
        <v>32.905200000000008</v>
      </c>
      <c r="H55" s="26">
        <v>32.050399999999996</v>
      </c>
      <c r="I55" s="26">
        <v>30.350100000000001</v>
      </c>
      <c r="J55" s="26">
        <v>27.029400000000003</v>
      </c>
    </row>
    <row r="56" spans="1:10" x14ac:dyDescent="0.3">
      <c r="A56" s="24">
        <v>54</v>
      </c>
      <c r="B56" s="26">
        <v>32.930999999999997</v>
      </c>
      <c r="C56" s="26">
        <v>29.048200000000001</v>
      </c>
      <c r="D56" s="26">
        <v>26.375800000000012</v>
      </c>
      <c r="E56" s="26">
        <v>34.209000000000003</v>
      </c>
      <c r="F56" s="26">
        <v>37.351999999999997</v>
      </c>
      <c r="G56" s="26">
        <v>34.572599999999994</v>
      </c>
      <c r="H56" s="26">
        <v>32.675599999999996</v>
      </c>
      <c r="I56" s="26">
        <v>30.871800000000004</v>
      </c>
      <c r="J56" s="26">
        <v>27.784199999999998</v>
      </c>
    </row>
    <row r="57" spans="1:10" x14ac:dyDescent="0.3">
      <c r="A57" s="24">
        <v>55</v>
      </c>
      <c r="B57" s="26">
        <v>34.078000000000003</v>
      </c>
      <c r="C57" s="26">
        <v>30.312500000000007</v>
      </c>
      <c r="D57" s="26">
        <v>27.601000000000013</v>
      </c>
      <c r="E57" s="26">
        <v>35.682000000000002</v>
      </c>
      <c r="F57" s="26">
        <v>38.76</v>
      </c>
      <c r="G57" s="26">
        <v>36.239999999999995</v>
      </c>
      <c r="H57" s="26">
        <v>33.300799999999995</v>
      </c>
      <c r="I57" s="26">
        <v>31.393500000000003</v>
      </c>
      <c r="J57" s="26">
        <v>28.539000000000001</v>
      </c>
    </row>
    <row r="58" spans="1:10" x14ac:dyDescent="0.3">
      <c r="A58" s="24">
        <v>56</v>
      </c>
      <c r="B58" s="26">
        <v>35.224999999999994</v>
      </c>
      <c r="C58" s="26">
        <v>31.576799999999999</v>
      </c>
      <c r="D58" s="26">
        <v>28.8262</v>
      </c>
      <c r="E58" s="26">
        <v>37.155000000000001</v>
      </c>
      <c r="F58" s="26">
        <v>40.167999999999999</v>
      </c>
      <c r="G58" s="26">
        <v>37.907399999999996</v>
      </c>
      <c r="H58" s="26">
        <v>33.926000000000002</v>
      </c>
      <c r="I58" s="26">
        <v>31.915200000000002</v>
      </c>
      <c r="J58" s="26">
        <v>29.293799999999997</v>
      </c>
    </row>
    <row r="59" spans="1:10" x14ac:dyDescent="0.3">
      <c r="A59" s="24">
        <v>57</v>
      </c>
      <c r="B59" s="26">
        <v>36.372</v>
      </c>
      <c r="C59" s="26">
        <v>32.841100000000004</v>
      </c>
      <c r="D59" s="26">
        <v>30.051400000000001</v>
      </c>
      <c r="E59" s="26">
        <v>38.628</v>
      </c>
      <c r="F59" s="26">
        <v>41.576000000000001</v>
      </c>
      <c r="G59" s="26">
        <v>39.574799999999996</v>
      </c>
      <c r="H59" s="26">
        <v>34.551200000000001</v>
      </c>
      <c r="I59" s="26">
        <v>32.436900000000001</v>
      </c>
      <c r="J59" s="26">
        <v>30.0486</v>
      </c>
    </row>
    <row r="60" spans="1:10" x14ac:dyDescent="0.3">
      <c r="A60" s="24">
        <v>58</v>
      </c>
      <c r="B60" s="26">
        <v>37.518999999999991</v>
      </c>
      <c r="C60" s="26">
        <v>34.105399999999996</v>
      </c>
      <c r="D60" s="26">
        <v>31.276600000000002</v>
      </c>
      <c r="E60" s="26">
        <v>40.101000000000013</v>
      </c>
      <c r="F60" s="26">
        <v>42.984000000000002</v>
      </c>
      <c r="G60" s="26">
        <v>41.242199999999997</v>
      </c>
      <c r="H60" s="26">
        <v>35.176400000000001</v>
      </c>
      <c r="I60" s="26">
        <v>32.958600000000004</v>
      </c>
      <c r="J60" s="26">
        <v>30.803400000000003</v>
      </c>
    </row>
    <row r="61" spans="1:10" x14ac:dyDescent="0.3">
      <c r="A61" s="24">
        <v>59</v>
      </c>
      <c r="B61" s="26">
        <v>38.665999999999997</v>
      </c>
      <c r="C61" s="26">
        <v>35.369700000000002</v>
      </c>
      <c r="D61" s="26">
        <v>32.501800000000003</v>
      </c>
      <c r="E61" s="26">
        <v>41.574000000000012</v>
      </c>
      <c r="F61" s="26">
        <v>44.391999999999989</v>
      </c>
      <c r="G61" s="26">
        <v>42.909599999999998</v>
      </c>
      <c r="H61" s="26">
        <v>35.801600000000001</v>
      </c>
      <c r="I61" s="26">
        <v>33.480300000000007</v>
      </c>
      <c r="J61" s="26">
        <v>31.558199999999999</v>
      </c>
    </row>
    <row r="62" spans="1:10" x14ac:dyDescent="0.3">
      <c r="A62" s="24">
        <v>60</v>
      </c>
      <c r="B62" s="26">
        <v>39.813000000000002</v>
      </c>
      <c r="C62" s="26">
        <v>36.634000000000007</v>
      </c>
      <c r="D62" s="26">
        <v>33.727000000000004</v>
      </c>
      <c r="E62" s="26">
        <v>43.047000000000011</v>
      </c>
      <c r="F62" s="26">
        <v>45.79999999999999</v>
      </c>
      <c r="G62" s="26">
        <v>44.576999999999998</v>
      </c>
      <c r="H62" s="26">
        <v>36.4268</v>
      </c>
      <c r="I62" s="26">
        <v>34.002000000000002</v>
      </c>
      <c r="J62" s="26">
        <v>32.313000000000002</v>
      </c>
    </row>
    <row r="63" spans="1:10" x14ac:dyDescent="0.3">
      <c r="A63" s="24">
        <v>61</v>
      </c>
      <c r="B63" s="26">
        <v>40.959999999999994</v>
      </c>
      <c r="C63" s="26">
        <v>37.898299999999999</v>
      </c>
      <c r="D63" s="26">
        <v>34.952200000000005</v>
      </c>
      <c r="E63" s="26">
        <v>44.52000000000001</v>
      </c>
      <c r="F63" s="26">
        <v>47.207999999999991</v>
      </c>
      <c r="G63" s="26">
        <v>46.244399999999999</v>
      </c>
      <c r="H63" s="26">
        <v>37.052</v>
      </c>
      <c r="I63" s="26">
        <v>34.523700000000005</v>
      </c>
      <c r="J63" s="26">
        <v>33.067799999999998</v>
      </c>
    </row>
    <row r="64" spans="1:10" x14ac:dyDescent="0.3">
      <c r="A64" s="24">
        <v>62</v>
      </c>
      <c r="B64" s="26">
        <v>42.106999999999999</v>
      </c>
      <c r="C64" s="26">
        <v>39.162600000000005</v>
      </c>
      <c r="D64" s="26">
        <v>36.177400000000006</v>
      </c>
      <c r="E64" s="26">
        <v>45.993000000000009</v>
      </c>
      <c r="F64" s="26">
        <v>48.615999999999993</v>
      </c>
      <c r="G64" s="26">
        <v>47.911799999999999</v>
      </c>
      <c r="H64" s="26">
        <v>37.677199999999999</v>
      </c>
      <c r="I64" s="26">
        <v>35.045400000000008</v>
      </c>
      <c r="J64" s="26">
        <v>33.822600000000001</v>
      </c>
    </row>
    <row r="65" spans="1:10" x14ac:dyDescent="0.3">
      <c r="A65" s="24">
        <v>63</v>
      </c>
      <c r="B65" s="26">
        <v>43.253999999999991</v>
      </c>
      <c r="C65" s="26">
        <v>40.426899999999996</v>
      </c>
      <c r="D65" s="26">
        <v>37.402600000000007</v>
      </c>
      <c r="E65" s="26">
        <v>47.466000000000008</v>
      </c>
      <c r="F65" s="26">
        <v>50.023999999999994</v>
      </c>
      <c r="G65" s="26">
        <v>49.5792</v>
      </c>
      <c r="H65" s="26">
        <v>38.302399999999999</v>
      </c>
      <c r="I65" s="26">
        <v>35.567100000000003</v>
      </c>
      <c r="J65" s="26">
        <v>34.577399999999997</v>
      </c>
    </row>
    <row r="66" spans="1:10" x14ac:dyDescent="0.3">
      <c r="A66" s="24">
        <v>64</v>
      </c>
      <c r="B66" s="26">
        <v>44.400999999999996</v>
      </c>
      <c r="C66" s="26">
        <v>41.691200000000002</v>
      </c>
      <c r="D66" s="26">
        <v>38.627800000000008</v>
      </c>
      <c r="E66" s="26">
        <v>48.939000000000007</v>
      </c>
      <c r="F66" s="26">
        <v>51.431999999999995</v>
      </c>
      <c r="G66" s="26">
        <v>51.246600000000001</v>
      </c>
      <c r="H66" s="26">
        <v>38.927599999999998</v>
      </c>
      <c r="I66" s="26">
        <v>36.088800000000006</v>
      </c>
      <c r="J66" s="26">
        <v>35.3322</v>
      </c>
    </row>
    <row r="67" spans="1:10" x14ac:dyDescent="0.3">
      <c r="A67" s="24">
        <v>65</v>
      </c>
      <c r="B67" s="26">
        <v>45.548000000000002</v>
      </c>
      <c r="C67" s="26">
        <v>42.955500000000008</v>
      </c>
      <c r="D67" s="26">
        <v>39.853000000000009</v>
      </c>
      <c r="E67" s="26">
        <v>50.412000000000006</v>
      </c>
      <c r="F67" s="26">
        <v>52.839999999999996</v>
      </c>
      <c r="G67" s="26">
        <v>52.914000000000001</v>
      </c>
      <c r="H67" s="26">
        <v>39.552799999999998</v>
      </c>
      <c r="I67" s="26">
        <v>36.610500000000009</v>
      </c>
      <c r="J67" s="26">
        <v>36.087000000000003</v>
      </c>
    </row>
    <row r="68" spans="1:10" x14ac:dyDescent="0.3">
      <c r="A68" s="24">
        <v>66</v>
      </c>
      <c r="B68" s="26">
        <v>46.694999999999993</v>
      </c>
      <c r="C68" s="26">
        <v>44.219799999999999</v>
      </c>
      <c r="D68" s="26">
        <v>41.07820000000001</v>
      </c>
      <c r="E68" s="26">
        <v>51.885000000000005</v>
      </c>
      <c r="F68" s="26">
        <v>54.247999999999998</v>
      </c>
      <c r="G68" s="26">
        <v>54.581400000000002</v>
      </c>
      <c r="H68" s="26">
        <v>40.177999999999997</v>
      </c>
      <c r="I68" s="26">
        <v>37.132200000000005</v>
      </c>
      <c r="J68" s="26">
        <v>36.841799999999999</v>
      </c>
    </row>
    <row r="69" spans="1:10" x14ac:dyDescent="0.3">
      <c r="A69" s="24">
        <v>67</v>
      </c>
      <c r="B69" s="26">
        <v>47.841999999999999</v>
      </c>
      <c r="C69" s="26">
        <v>45.484100000000005</v>
      </c>
      <c r="D69" s="26">
        <v>42.303400000000011</v>
      </c>
      <c r="E69" s="26">
        <v>53.358000000000004</v>
      </c>
      <c r="F69" s="26">
        <v>55.655999999999999</v>
      </c>
      <c r="G69" s="26">
        <v>56.248800000000003</v>
      </c>
      <c r="H69" s="26">
        <v>40.803199999999997</v>
      </c>
      <c r="I69" s="26">
        <v>37.653900000000007</v>
      </c>
      <c r="J69" s="26">
        <v>37.596600000000002</v>
      </c>
    </row>
    <row r="70" spans="1:10" x14ac:dyDescent="0.3">
      <c r="A70" s="24">
        <v>68</v>
      </c>
      <c r="B70" s="26">
        <v>48.98899999999999</v>
      </c>
      <c r="C70" s="26">
        <v>46.748399999999997</v>
      </c>
      <c r="D70" s="26">
        <v>43.528600000000012</v>
      </c>
      <c r="E70" s="26">
        <v>54.831000000000003</v>
      </c>
      <c r="F70" s="26">
        <v>57.064</v>
      </c>
      <c r="G70" s="26">
        <v>57.916200000000003</v>
      </c>
      <c r="H70" s="26">
        <v>41.428399999999996</v>
      </c>
      <c r="I70" s="26">
        <v>38.175600000000003</v>
      </c>
      <c r="J70" s="26">
        <v>38.351399999999998</v>
      </c>
    </row>
    <row r="71" spans="1:10" x14ac:dyDescent="0.3">
      <c r="A71" s="24">
        <v>69</v>
      </c>
      <c r="B71" s="26">
        <v>50.135999999999996</v>
      </c>
      <c r="C71" s="26">
        <v>48.012700000000002</v>
      </c>
      <c r="D71" s="26">
        <v>44.753800000000012</v>
      </c>
      <c r="E71" s="26">
        <v>56.304000000000002</v>
      </c>
      <c r="F71" s="26">
        <v>58.472000000000001</v>
      </c>
      <c r="G71" s="26">
        <v>59.583600000000004</v>
      </c>
      <c r="H71" s="26">
        <v>42.053599999999996</v>
      </c>
      <c r="I71" s="26">
        <v>38.697300000000006</v>
      </c>
      <c r="J71" s="26">
        <v>39.106200000000001</v>
      </c>
    </row>
    <row r="72" spans="1:10" x14ac:dyDescent="0.3">
      <c r="A72" s="24">
        <v>70</v>
      </c>
      <c r="B72" s="26">
        <v>51.28</v>
      </c>
      <c r="C72" s="26">
        <v>49.28</v>
      </c>
      <c r="D72" s="26">
        <v>45.98</v>
      </c>
      <c r="E72" s="26">
        <v>57.78</v>
      </c>
      <c r="F72" s="26">
        <v>59.89</v>
      </c>
      <c r="G72" s="26">
        <v>61.25</v>
      </c>
      <c r="H72" s="26">
        <v>42.68</v>
      </c>
      <c r="I72" s="26">
        <v>39.299999999999997</v>
      </c>
      <c r="J72" s="26">
        <v>39.86</v>
      </c>
    </row>
    <row r="73" spans="1:10" x14ac:dyDescent="0.3">
      <c r="A73" s="24">
        <v>71</v>
      </c>
      <c r="B73" s="26">
        <v>52.685999999999993</v>
      </c>
      <c r="C73" s="26">
        <v>53.141546324150795</v>
      </c>
      <c r="D73" s="26">
        <v>49.632000000000005</v>
      </c>
      <c r="E73" s="26">
        <v>58.915999999999997</v>
      </c>
      <c r="F73" s="26">
        <v>61.070499999999996</v>
      </c>
      <c r="G73" s="26">
        <v>62.309999999999995</v>
      </c>
      <c r="H73" s="26">
        <v>44.399999999999991</v>
      </c>
      <c r="I73" s="26">
        <v>39.799999999999997</v>
      </c>
      <c r="J73" s="26">
        <v>41.129999999999995</v>
      </c>
    </row>
    <row r="74" spans="1:10" x14ac:dyDescent="0.3">
      <c r="A74" s="24">
        <v>72</v>
      </c>
      <c r="B74" s="26">
        <v>54.091999999999999</v>
      </c>
      <c r="C74" s="26">
        <v>54.651640870163476</v>
      </c>
      <c r="D74" s="26">
        <v>51.457999999999998</v>
      </c>
      <c r="E74" s="26">
        <v>60.051999999999992</v>
      </c>
      <c r="F74" s="26">
        <v>62.155999999999992</v>
      </c>
      <c r="G74" s="26">
        <v>63.52</v>
      </c>
      <c r="H74" s="26">
        <v>45.8</v>
      </c>
      <c r="I74" s="26">
        <v>40.400000000000006</v>
      </c>
      <c r="J74" s="26">
        <v>42.86</v>
      </c>
    </row>
    <row r="75" spans="1:10" x14ac:dyDescent="0.3">
      <c r="A75" s="24">
        <v>73</v>
      </c>
      <c r="B75" s="26">
        <v>55.49799999999999</v>
      </c>
      <c r="C75" s="26">
        <v>56.140905860791747</v>
      </c>
      <c r="D75" s="26">
        <v>53.283999999999992</v>
      </c>
      <c r="E75" s="26">
        <v>61.188000000000002</v>
      </c>
      <c r="F75" s="26">
        <v>63.241499999999988</v>
      </c>
      <c r="G75" s="26">
        <v>64.72999999999999</v>
      </c>
      <c r="H75" s="26">
        <v>47.199999999999989</v>
      </c>
      <c r="I75" s="26">
        <v>42.000000000000014</v>
      </c>
      <c r="J75" s="26">
        <v>44.589999999999989</v>
      </c>
    </row>
    <row r="76" spans="1:10" x14ac:dyDescent="0.3">
      <c r="A76" s="24">
        <v>74</v>
      </c>
      <c r="B76" s="26">
        <v>56.903999999999996</v>
      </c>
      <c r="C76" s="26">
        <v>57.609908113254221</v>
      </c>
      <c r="D76" s="26">
        <v>55.110000000000014</v>
      </c>
      <c r="E76" s="26">
        <v>62.323999999999998</v>
      </c>
      <c r="F76" s="26">
        <v>64.326999999999998</v>
      </c>
      <c r="G76" s="26">
        <v>65.94</v>
      </c>
      <c r="H76" s="26">
        <v>48.599999999999994</v>
      </c>
      <c r="I76" s="26">
        <v>43.600000000000009</v>
      </c>
      <c r="J76" s="26">
        <v>46.320000000000007</v>
      </c>
    </row>
    <row r="77" spans="1:10" x14ac:dyDescent="0.3">
      <c r="A77" s="24">
        <v>75</v>
      </c>
      <c r="B77" s="26">
        <v>58.309999999999988</v>
      </c>
      <c r="C77" s="26">
        <v>59.059191618515399</v>
      </c>
      <c r="D77" s="26">
        <v>56.936000000000007</v>
      </c>
      <c r="E77" s="26">
        <v>63.459999999999994</v>
      </c>
      <c r="F77" s="26">
        <v>65.412499999999994</v>
      </c>
      <c r="G77" s="26">
        <v>67.150000000000006</v>
      </c>
      <c r="H77" s="26">
        <v>50</v>
      </c>
      <c r="I77" s="26">
        <v>45.2</v>
      </c>
      <c r="J77" s="26">
        <v>48.05</v>
      </c>
    </row>
    <row r="78" spans="1:10" x14ac:dyDescent="0.3">
      <c r="A78" s="24">
        <v>76</v>
      </c>
      <c r="B78" s="26">
        <v>59.715999999999994</v>
      </c>
      <c r="C78" s="26">
        <v>60.48927875071513</v>
      </c>
      <c r="D78" s="26">
        <v>58.762</v>
      </c>
      <c r="E78" s="26">
        <v>64.596000000000004</v>
      </c>
      <c r="F78" s="26">
        <v>66.49799999999999</v>
      </c>
      <c r="G78" s="26">
        <v>68.359999999999985</v>
      </c>
      <c r="H78" s="26">
        <v>51.399999999999991</v>
      </c>
      <c r="I78" s="26">
        <v>46.800000000000011</v>
      </c>
      <c r="J78" s="26">
        <v>49.779999999999987</v>
      </c>
    </row>
    <row r="79" spans="1:10" x14ac:dyDescent="0.3">
      <c r="A79" s="24">
        <v>77</v>
      </c>
      <c r="B79" s="26">
        <v>61.122</v>
      </c>
      <c r="C79" s="26">
        <v>61.900671397542226</v>
      </c>
      <c r="D79" s="26">
        <v>60.587999999999994</v>
      </c>
      <c r="E79" s="26">
        <v>65.731999999999999</v>
      </c>
      <c r="F79" s="26">
        <v>67.583499999999987</v>
      </c>
      <c r="G79" s="26">
        <v>69.569999999999993</v>
      </c>
      <c r="H79" s="26">
        <v>52.8</v>
      </c>
      <c r="I79" s="26">
        <v>48.400000000000006</v>
      </c>
      <c r="J79" s="26">
        <v>51.510000000000005</v>
      </c>
    </row>
    <row r="80" spans="1:10" x14ac:dyDescent="0.3">
      <c r="A80" s="24">
        <v>78</v>
      </c>
      <c r="B80" s="26">
        <v>62.527999999999992</v>
      </c>
      <c r="C80" s="26">
        <v>63.293852017675192</v>
      </c>
      <c r="D80" s="26">
        <v>62.414000000000016</v>
      </c>
      <c r="E80" s="26">
        <v>66.867999999999995</v>
      </c>
      <c r="F80" s="26">
        <v>68.668999999999997</v>
      </c>
      <c r="G80" s="26">
        <v>70.78</v>
      </c>
      <c r="H80" s="26">
        <v>54.199999999999989</v>
      </c>
      <c r="I80" s="26">
        <v>50.000000000000014</v>
      </c>
      <c r="J80" s="26">
        <v>53.239999999999995</v>
      </c>
    </row>
    <row r="81" spans="1:10" x14ac:dyDescent="0.3">
      <c r="A81" s="24">
        <v>79</v>
      </c>
      <c r="B81" s="26">
        <v>63.933999999999997</v>
      </c>
      <c r="C81" s="26">
        <v>64.669284630864297</v>
      </c>
      <c r="D81" s="26">
        <v>64.240000000000009</v>
      </c>
      <c r="E81" s="26">
        <v>68.003999999999991</v>
      </c>
      <c r="F81" s="26">
        <v>69.754499999999993</v>
      </c>
      <c r="G81" s="26">
        <v>71.990000000000009</v>
      </c>
      <c r="H81" s="26">
        <v>55.599999999999994</v>
      </c>
      <c r="I81" s="26">
        <v>51.600000000000009</v>
      </c>
      <c r="J81" s="26">
        <v>54.969999999999985</v>
      </c>
    </row>
    <row r="82" spans="1:10" x14ac:dyDescent="0.3">
      <c r="A82" s="24">
        <v>80</v>
      </c>
      <c r="B82" s="26">
        <v>65.339999999999989</v>
      </c>
      <c r="C82" s="26">
        <v>66.027415745738949</v>
      </c>
      <c r="D82" s="26">
        <v>66.066000000000003</v>
      </c>
      <c r="E82" s="26">
        <v>69.14</v>
      </c>
      <c r="F82" s="26">
        <v>70.839999999999989</v>
      </c>
      <c r="G82" s="26">
        <v>73.199999999999989</v>
      </c>
      <c r="H82" s="26">
        <v>57</v>
      </c>
      <c r="I82" s="26">
        <v>53.2</v>
      </c>
      <c r="J82" s="26">
        <v>56.7</v>
      </c>
    </row>
    <row r="83" spans="1:10" x14ac:dyDescent="0.3">
      <c r="A83" s="24">
        <v>81</v>
      </c>
      <c r="B83" s="26">
        <v>66.745999999999995</v>
      </c>
      <c r="C83" s="26">
        <v>67.368675229983239</v>
      </c>
      <c r="D83" s="26">
        <v>67.891999999999996</v>
      </c>
      <c r="E83" s="26">
        <v>70.275999999999996</v>
      </c>
      <c r="F83" s="26">
        <v>71.9255</v>
      </c>
      <c r="G83" s="26">
        <v>74.41</v>
      </c>
      <c r="H83" s="26">
        <v>58.399999999999991</v>
      </c>
      <c r="I83" s="26">
        <v>54.8</v>
      </c>
      <c r="J83" s="26">
        <v>58.429999999999993</v>
      </c>
    </row>
    <row r="84" spans="1:10" x14ac:dyDescent="0.3">
      <c r="A84" s="24">
        <v>82</v>
      </c>
      <c r="B84" s="26">
        <v>68.151999999999987</v>
      </c>
      <c r="C84" s="26">
        <v>68.693477127121412</v>
      </c>
      <c r="D84" s="26">
        <v>69.717999999999989</v>
      </c>
      <c r="E84" s="26">
        <v>71.411999999999992</v>
      </c>
      <c r="F84" s="26">
        <v>73.010999999999996</v>
      </c>
      <c r="G84" s="26">
        <v>75.62</v>
      </c>
      <c r="H84" s="26">
        <v>59.8</v>
      </c>
      <c r="I84" s="26">
        <v>56.40000000000002</v>
      </c>
      <c r="J84" s="26">
        <v>60.159999999999982</v>
      </c>
    </row>
    <row r="85" spans="1:10" x14ac:dyDescent="0.3">
      <c r="A85" s="24">
        <v>83</v>
      </c>
      <c r="B85" s="26">
        <v>69.557999999999993</v>
      </c>
      <c r="C85" s="26">
        <v>70.00222042379869</v>
      </c>
      <c r="D85" s="26">
        <v>71.544000000000011</v>
      </c>
      <c r="E85" s="26">
        <v>72.548000000000002</v>
      </c>
      <c r="F85" s="26">
        <v>74.096499999999992</v>
      </c>
      <c r="G85" s="26">
        <v>76.829999999999984</v>
      </c>
      <c r="H85" s="26">
        <v>61.199999999999989</v>
      </c>
      <c r="I85" s="26">
        <v>58.000000000000014</v>
      </c>
      <c r="J85" s="26">
        <v>61.89</v>
      </c>
    </row>
    <row r="86" spans="1:10" x14ac:dyDescent="0.3">
      <c r="A86" s="24">
        <v>84</v>
      </c>
      <c r="B86" s="26">
        <v>70.963999999999999</v>
      </c>
      <c r="C86" s="26">
        <v>71.295289771112493</v>
      </c>
      <c r="D86" s="26">
        <v>73.37</v>
      </c>
      <c r="E86" s="26">
        <v>73.683999999999997</v>
      </c>
      <c r="F86" s="26">
        <v>75.181999999999988</v>
      </c>
      <c r="G86" s="26">
        <v>78.039999999999992</v>
      </c>
      <c r="H86" s="26">
        <v>62.599999999999994</v>
      </c>
      <c r="I86" s="26">
        <v>59.600000000000009</v>
      </c>
      <c r="J86" s="26">
        <v>63.61999999999999</v>
      </c>
    </row>
    <row r="87" spans="1:10" x14ac:dyDescent="0.3">
      <c r="A87" s="24">
        <v>85</v>
      </c>
      <c r="B87" s="26">
        <v>72.36999999999999</v>
      </c>
      <c r="C87" s="26">
        <v>72.57305616325948</v>
      </c>
      <c r="D87" s="26">
        <v>75.195999999999998</v>
      </c>
      <c r="E87" s="26">
        <v>74.819999999999993</v>
      </c>
      <c r="F87" s="26">
        <v>76.267499999999998</v>
      </c>
      <c r="G87" s="26">
        <v>79.25</v>
      </c>
      <c r="H87" s="26">
        <v>63.999999999999986</v>
      </c>
      <c r="I87" s="26">
        <v>61.2</v>
      </c>
      <c r="J87" s="26">
        <v>65.350000000000009</v>
      </c>
    </row>
    <row r="88" spans="1:10" x14ac:dyDescent="0.3">
      <c r="A88" s="24">
        <v>86</v>
      </c>
      <c r="B88" s="26">
        <v>73.775999999999996</v>
      </c>
      <c r="C88" s="26">
        <v>73.835877576491157</v>
      </c>
      <c r="D88" s="26">
        <v>77.021999999999991</v>
      </c>
      <c r="E88" s="26">
        <v>75.956000000000003</v>
      </c>
      <c r="F88" s="26">
        <v>77.352999999999994</v>
      </c>
      <c r="G88" s="26">
        <v>80.460000000000008</v>
      </c>
      <c r="H88" s="26">
        <v>65.399999999999991</v>
      </c>
      <c r="I88" s="26">
        <v>62.8</v>
      </c>
      <c r="J88" s="26">
        <v>67.08</v>
      </c>
    </row>
    <row r="89" spans="1:10" x14ac:dyDescent="0.3">
      <c r="A89" s="24">
        <v>87</v>
      </c>
      <c r="B89" s="26">
        <v>75.181999999999988</v>
      </c>
      <c r="C89" s="26">
        <v>75.084099571135368</v>
      </c>
      <c r="D89" s="26">
        <v>78.848000000000013</v>
      </c>
      <c r="E89" s="26">
        <v>77.091999999999999</v>
      </c>
      <c r="F89" s="26">
        <v>78.438499999999991</v>
      </c>
      <c r="G89" s="26">
        <v>81.669999999999987</v>
      </c>
      <c r="H89" s="26">
        <v>66.8</v>
      </c>
      <c r="I89" s="26">
        <v>64.40000000000002</v>
      </c>
      <c r="J89" s="26">
        <v>68.809999999999988</v>
      </c>
    </row>
    <row r="90" spans="1:10" x14ac:dyDescent="0.3">
      <c r="A90" s="24">
        <v>88</v>
      </c>
      <c r="B90" s="26">
        <v>76.587999999999994</v>
      </c>
      <c r="C90" s="26">
        <v>76.318055859211995</v>
      </c>
      <c r="D90" s="26">
        <v>80.674000000000007</v>
      </c>
      <c r="E90" s="26">
        <v>78.227999999999994</v>
      </c>
      <c r="F90" s="26">
        <v>79.523999999999987</v>
      </c>
      <c r="G90" s="26">
        <v>82.88</v>
      </c>
      <c r="H90" s="26">
        <v>68.199999999999989</v>
      </c>
      <c r="I90" s="26">
        <v>66.000000000000014</v>
      </c>
      <c r="J90" s="26">
        <v>70.540000000000006</v>
      </c>
    </row>
    <row r="91" spans="1:10" x14ac:dyDescent="0.3">
      <c r="A91" s="24">
        <v>89</v>
      </c>
      <c r="B91" s="26">
        <v>77.993999999999986</v>
      </c>
      <c r="C91" s="26">
        <v>77.538068839979076</v>
      </c>
      <c r="D91" s="26">
        <v>82.5</v>
      </c>
      <c r="E91" s="26">
        <v>79.36399999999999</v>
      </c>
      <c r="F91" s="26">
        <v>80.609499999999997</v>
      </c>
      <c r="G91" s="26">
        <v>84.09</v>
      </c>
      <c r="H91" s="26">
        <v>69.599999999999994</v>
      </c>
      <c r="I91" s="26">
        <v>67.600000000000009</v>
      </c>
      <c r="J91" s="26">
        <v>72.27</v>
      </c>
    </row>
    <row r="92" spans="1:10" x14ac:dyDescent="0.3">
      <c r="A92" s="24">
        <v>90</v>
      </c>
      <c r="B92" s="26">
        <v>79.400000000000006</v>
      </c>
      <c r="C92" s="26">
        <v>84.8</v>
      </c>
      <c r="D92" s="26">
        <v>82.5</v>
      </c>
      <c r="E92" s="26">
        <v>80.5</v>
      </c>
      <c r="F92" s="26">
        <v>81.599999999999994</v>
      </c>
      <c r="G92" s="26">
        <v>85.5</v>
      </c>
      <c r="H92" s="26">
        <v>70.7</v>
      </c>
      <c r="I92" s="26">
        <v>71.900000000000006</v>
      </c>
      <c r="J92" s="26">
        <v>74.599999999999994</v>
      </c>
    </row>
    <row r="93" spans="1:10" x14ac:dyDescent="0.3">
      <c r="A93" s="24">
        <v>91</v>
      </c>
      <c r="B93" s="26">
        <v>79.989699999999999</v>
      </c>
      <c r="C93" s="26">
        <v>85.250299999999996</v>
      </c>
      <c r="D93" s="26">
        <v>82.990300000000005</v>
      </c>
      <c r="E93" s="26">
        <v>81.539999999999992</v>
      </c>
      <c r="F93" s="26">
        <v>82.430300000000003</v>
      </c>
      <c r="G93" s="26">
        <v>86.150300000000001</v>
      </c>
      <c r="H93" s="26">
        <v>71.5</v>
      </c>
      <c r="I93" s="26">
        <v>72.89</v>
      </c>
      <c r="J93" s="26">
        <v>75.78</v>
      </c>
    </row>
    <row r="94" spans="1:10" x14ac:dyDescent="0.3">
      <c r="A94" s="24">
        <v>92</v>
      </c>
      <c r="B94" s="26">
        <v>80.576400000000007</v>
      </c>
      <c r="C94" s="26">
        <v>85.703599999999994</v>
      </c>
      <c r="D94" s="26">
        <v>83.483599999999996</v>
      </c>
      <c r="E94" s="26">
        <v>82.47999999999999</v>
      </c>
      <c r="F94" s="26">
        <v>83.263599999999997</v>
      </c>
      <c r="G94" s="26">
        <v>86.803600000000003</v>
      </c>
      <c r="H94" s="26">
        <v>72.899999999999977</v>
      </c>
      <c r="I94" s="26">
        <v>74.180000000000007</v>
      </c>
      <c r="J94" s="26">
        <v>76.95999999999998</v>
      </c>
    </row>
    <row r="95" spans="1:10" x14ac:dyDescent="0.3">
      <c r="A95" s="24">
        <v>93</v>
      </c>
      <c r="B95" s="26">
        <v>81.1631</v>
      </c>
      <c r="C95" s="26">
        <v>86.156900000000007</v>
      </c>
      <c r="D95" s="26">
        <v>83.976900000000001</v>
      </c>
      <c r="E95" s="26">
        <v>83.42</v>
      </c>
      <c r="F95" s="26">
        <v>84.096900000000005</v>
      </c>
      <c r="G95" s="26">
        <v>87.456900000000005</v>
      </c>
      <c r="H95" s="26">
        <v>74.299999999999983</v>
      </c>
      <c r="I95" s="26">
        <v>75.47</v>
      </c>
      <c r="J95" s="26">
        <v>78.139999999999986</v>
      </c>
    </row>
    <row r="96" spans="1:10" x14ac:dyDescent="0.3">
      <c r="A96" s="24">
        <v>94</v>
      </c>
      <c r="B96" s="26">
        <v>81.749799999999993</v>
      </c>
      <c r="C96" s="26">
        <v>86.610199999999992</v>
      </c>
      <c r="D96" s="26">
        <v>84.470200000000006</v>
      </c>
      <c r="E96" s="26">
        <v>84.36</v>
      </c>
      <c r="F96" s="26">
        <v>84.930199999999999</v>
      </c>
      <c r="G96" s="26">
        <v>88.110199999999992</v>
      </c>
      <c r="H96" s="26">
        <v>75.699999999999989</v>
      </c>
      <c r="I96" s="26">
        <v>76.760000000000005</v>
      </c>
      <c r="J96" s="26">
        <v>79.319999999999993</v>
      </c>
    </row>
    <row r="97" spans="1:10" x14ac:dyDescent="0.3">
      <c r="A97" s="24">
        <v>95</v>
      </c>
      <c r="B97" s="26">
        <v>82.336500000000001</v>
      </c>
      <c r="C97" s="26">
        <v>87.063500000000005</v>
      </c>
      <c r="D97" s="26">
        <v>84.96350000000001</v>
      </c>
      <c r="E97" s="26">
        <v>85.3</v>
      </c>
      <c r="F97" s="26">
        <v>85.763499999999993</v>
      </c>
      <c r="G97" s="26">
        <v>88.763499999999993</v>
      </c>
      <c r="H97" s="26">
        <v>77.099999999999994</v>
      </c>
      <c r="I97" s="26">
        <v>78.05</v>
      </c>
      <c r="J97" s="26">
        <v>80.5</v>
      </c>
    </row>
    <row r="98" spans="1:10" x14ac:dyDescent="0.3">
      <c r="A98" s="24">
        <v>96</v>
      </c>
      <c r="B98" s="26">
        <v>82.923200000000008</v>
      </c>
      <c r="C98" s="26">
        <v>87.516799999999989</v>
      </c>
      <c r="D98" s="26">
        <v>85.456800000000001</v>
      </c>
      <c r="E98" s="26">
        <v>86.24</v>
      </c>
      <c r="F98" s="26">
        <v>86.596800000000002</v>
      </c>
      <c r="G98" s="26">
        <v>89.416799999999995</v>
      </c>
      <c r="H98" s="26">
        <v>78.499999999999972</v>
      </c>
      <c r="I98" s="26">
        <v>79.34</v>
      </c>
      <c r="J98" s="26">
        <v>81.680000000000007</v>
      </c>
    </row>
    <row r="99" spans="1:10" x14ac:dyDescent="0.3">
      <c r="A99" s="24">
        <v>97</v>
      </c>
      <c r="B99" s="26">
        <v>83.509900000000002</v>
      </c>
      <c r="C99" s="26">
        <v>87.970100000000002</v>
      </c>
      <c r="D99" s="26">
        <v>85.950100000000006</v>
      </c>
      <c r="E99" s="26">
        <v>87.179999999999993</v>
      </c>
      <c r="F99" s="26">
        <v>87.430099999999996</v>
      </c>
      <c r="G99" s="26">
        <v>90.070099999999996</v>
      </c>
      <c r="H99" s="26">
        <v>79.899999999999977</v>
      </c>
      <c r="I99" s="26">
        <v>80.63000000000001</v>
      </c>
      <c r="J99" s="26">
        <v>82.859999999999985</v>
      </c>
    </row>
    <row r="100" spans="1:10" x14ac:dyDescent="0.3">
      <c r="A100" s="24">
        <v>98</v>
      </c>
      <c r="B100" s="26">
        <v>84.096599999999995</v>
      </c>
      <c r="C100" s="26">
        <v>88.423400000000001</v>
      </c>
      <c r="D100" s="26">
        <v>86.443399999999997</v>
      </c>
      <c r="E100" s="26">
        <v>88.11999999999999</v>
      </c>
      <c r="F100" s="26">
        <v>88.263400000000004</v>
      </c>
      <c r="G100" s="26">
        <v>90.723399999999998</v>
      </c>
      <c r="H100" s="26">
        <v>81.299999999999983</v>
      </c>
      <c r="I100" s="26">
        <v>81.92</v>
      </c>
      <c r="J100" s="26">
        <v>84.039999999999992</v>
      </c>
    </row>
    <row r="101" spans="1:10" x14ac:dyDescent="0.3">
      <c r="A101" s="24">
        <v>99</v>
      </c>
      <c r="B101" s="26">
        <v>84.683300000000003</v>
      </c>
      <c r="C101" s="26">
        <v>88.8767</v>
      </c>
      <c r="D101" s="26">
        <v>86.936700000000002</v>
      </c>
      <c r="E101" s="26">
        <v>89.059999999999988</v>
      </c>
      <c r="F101" s="26">
        <v>89.096699999999998</v>
      </c>
      <c r="G101" s="26">
        <v>91.3767</v>
      </c>
      <c r="H101" s="26">
        <v>82.699999999999989</v>
      </c>
      <c r="I101" s="26">
        <v>83.210000000000008</v>
      </c>
      <c r="J101" s="26">
        <v>85.22</v>
      </c>
    </row>
    <row r="102" spans="1:10" x14ac:dyDescent="0.3">
      <c r="A102" s="24">
        <v>100</v>
      </c>
      <c r="B102" s="26">
        <v>85.27000000000001</v>
      </c>
      <c r="C102" s="26">
        <v>89.33</v>
      </c>
      <c r="D102" s="26">
        <v>87.43</v>
      </c>
      <c r="E102" s="26">
        <v>90</v>
      </c>
      <c r="F102" s="26">
        <v>89.929999999999993</v>
      </c>
      <c r="G102" s="26">
        <v>92.03</v>
      </c>
      <c r="H102" s="26">
        <v>84.1</v>
      </c>
      <c r="I102" s="26">
        <v>84.5</v>
      </c>
      <c r="J102" s="26">
        <v>86.4</v>
      </c>
    </row>
    <row r="103" spans="1:10" x14ac:dyDescent="0.3">
      <c r="A103" s="24">
        <v>101</v>
      </c>
      <c r="B103" s="26">
        <v>85.856700000000004</v>
      </c>
      <c r="C103" s="26">
        <v>89.783299999999997</v>
      </c>
      <c r="D103" s="26">
        <v>87.923300000000012</v>
      </c>
      <c r="E103" s="26">
        <v>90.94</v>
      </c>
      <c r="F103" s="26">
        <v>90.763300000000001</v>
      </c>
      <c r="G103" s="26">
        <v>92.683300000000003</v>
      </c>
      <c r="H103" s="26">
        <v>85.499999999999972</v>
      </c>
      <c r="I103" s="26">
        <v>85.789999999999992</v>
      </c>
      <c r="J103" s="26">
        <v>87.579999999999984</v>
      </c>
    </row>
    <row r="104" spans="1:10" x14ac:dyDescent="0.3">
      <c r="A104" s="24">
        <v>102</v>
      </c>
      <c r="B104" s="26">
        <v>86.443399999999997</v>
      </c>
      <c r="C104" s="26">
        <v>90.236599999999996</v>
      </c>
      <c r="D104" s="26">
        <v>88.416600000000003</v>
      </c>
      <c r="E104" s="26">
        <v>91.88</v>
      </c>
      <c r="F104" s="26">
        <v>91.596599999999995</v>
      </c>
      <c r="G104" s="26">
        <v>93.336600000000004</v>
      </c>
      <c r="H104" s="26">
        <v>86.899999999999977</v>
      </c>
      <c r="I104" s="26">
        <v>87.080000000000013</v>
      </c>
      <c r="J104" s="26">
        <v>88.759999999999991</v>
      </c>
    </row>
    <row r="105" spans="1:10" x14ac:dyDescent="0.3">
      <c r="A105" s="24">
        <v>103</v>
      </c>
      <c r="B105" s="26">
        <v>87.030100000000004</v>
      </c>
      <c r="C105" s="26">
        <v>90.689899999999994</v>
      </c>
      <c r="D105" s="26">
        <v>88.909899999999993</v>
      </c>
      <c r="E105" s="26">
        <v>92.82</v>
      </c>
      <c r="F105" s="26">
        <v>92.429900000000004</v>
      </c>
      <c r="G105" s="26">
        <v>93.989900000000006</v>
      </c>
      <c r="H105" s="26">
        <v>88.299999999999983</v>
      </c>
      <c r="I105" s="26">
        <v>88.37</v>
      </c>
      <c r="J105" s="26">
        <v>89.94</v>
      </c>
    </row>
    <row r="106" spans="1:10" x14ac:dyDescent="0.3">
      <c r="A106" s="24">
        <v>104</v>
      </c>
      <c r="B106" s="26">
        <v>87.616800000000012</v>
      </c>
      <c r="C106" s="26">
        <v>91.143200000000007</v>
      </c>
      <c r="D106" s="26">
        <v>89.403199999999998</v>
      </c>
      <c r="E106" s="26">
        <v>93.759999999999991</v>
      </c>
      <c r="F106" s="26">
        <v>93.263199999999998</v>
      </c>
      <c r="G106" s="26">
        <v>94.643200000000007</v>
      </c>
      <c r="H106" s="26">
        <v>89.699999999999989</v>
      </c>
      <c r="I106" s="26">
        <v>89.66</v>
      </c>
      <c r="J106" s="26">
        <v>91.12</v>
      </c>
    </row>
    <row r="107" spans="1:10" x14ac:dyDescent="0.3">
      <c r="A107" s="24">
        <v>105</v>
      </c>
      <c r="B107" s="26">
        <v>88.2</v>
      </c>
      <c r="C107" s="26">
        <v>91.6</v>
      </c>
      <c r="D107" s="26">
        <v>89.9</v>
      </c>
      <c r="E107" s="26">
        <v>94.6</v>
      </c>
      <c r="F107" s="26">
        <v>94.1</v>
      </c>
      <c r="G107" s="26">
        <v>95.3</v>
      </c>
      <c r="H107" s="26">
        <v>91.8</v>
      </c>
      <c r="I107" s="26">
        <v>91.3</v>
      </c>
      <c r="J107" s="26">
        <v>92.3</v>
      </c>
    </row>
    <row r="108" spans="1:10" x14ac:dyDescent="0.3">
      <c r="A108" s="24">
        <v>106</v>
      </c>
      <c r="B108" s="26">
        <v>88.412000000000006</v>
      </c>
      <c r="C108" s="26">
        <v>91.657200000000003</v>
      </c>
      <c r="D108" s="26">
        <v>90.001199999999997</v>
      </c>
      <c r="E108" s="26">
        <v>94.563199999999995</v>
      </c>
      <c r="F108" s="26">
        <v>94.174999999999997</v>
      </c>
      <c r="G108" s="26">
        <v>95.311800000000005</v>
      </c>
      <c r="H108" s="26">
        <v>91.674999999999997</v>
      </c>
      <c r="I108" s="26">
        <v>91.4</v>
      </c>
      <c r="J108" s="26">
        <v>92.337999999999994</v>
      </c>
    </row>
    <row r="109" spans="1:10" x14ac:dyDescent="0.3">
      <c r="A109" s="24">
        <v>107</v>
      </c>
      <c r="B109" s="26">
        <v>88.624499999999998</v>
      </c>
      <c r="C109" s="26">
        <v>91.711400000000012</v>
      </c>
      <c r="D109" s="26">
        <v>90.107399999999998</v>
      </c>
      <c r="E109" s="26">
        <v>94.531900000000007</v>
      </c>
      <c r="F109" s="26">
        <v>94.25</v>
      </c>
      <c r="G109" s="26">
        <v>95.318100000000001</v>
      </c>
      <c r="H109" s="26">
        <v>91.712500000000006</v>
      </c>
      <c r="I109" s="26">
        <v>91.5</v>
      </c>
      <c r="J109" s="26">
        <v>92.375500000000002</v>
      </c>
    </row>
    <row r="110" spans="1:10" x14ac:dyDescent="0.3">
      <c r="A110" s="24">
        <v>108</v>
      </c>
      <c r="B110" s="26">
        <v>88.837000000000003</v>
      </c>
      <c r="C110" s="26">
        <v>91.765600000000006</v>
      </c>
      <c r="D110" s="26">
        <v>90.2136</v>
      </c>
      <c r="E110" s="26">
        <v>94.500600000000006</v>
      </c>
      <c r="F110" s="26">
        <v>94.324999999999989</v>
      </c>
      <c r="G110" s="26">
        <v>95.324400000000011</v>
      </c>
      <c r="H110" s="26">
        <v>91.75</v>
      </c>
      <c r="I110" s="26">
        <v>91.6</v>
      </c>
      <c r="J110" s="26">
        <v>92.412999999999997</v>
      </c>
    </row>
    <row r="111" spans="1:10" x14ac:dyDescent="0.3">
      <c r="A111" s="24">
        <v>109</v>
      </c>
      <c r="B111" s="26">
        <v>89.049499999999995</v>
      </c>
      <c r="C111" s="26">
        <v>91.819800000000001</v>
      </c>
      <c r="D111" s="26">
        <v>90.319800000000001</v>
      </c>
      <c r="E111" s="26">
        <v>94.469300000000004</v>
      </c>
      <c r="F111" s="26">
        <v>94.399999999999991</v>
      </c>
      <c r="G111" s="26">
        <v>95.330700000000007</v>
      </c>
      <c r="H111" s="26">
        <v>91.787500000000009</v>
      </c>
      <c r="I111" s="26">
        <v>91.7</v>
      </c>
      <c r="J111" s="26">
        <v>92.450500000000005</v>
      </c>
    </row>
    <row r="112" spans="1:10" x14ac:dyDescent="0.3">
      <c r="A112" s="24">
        <v>110</v>
      </c>
      <c r="B112" s="26">
        <v>89.262</v>
      </c>
      <c r="C112" s="26">
        <v>91.874000000000009</v>
      </c>
      <c r="D112" s="26">
        <v>90.426000000000002</v>
      </c>
      <c r="E112" s="26">
        <v>94.438000000000002</v>
      </c>
      <c r="F112" s="26">
        <v>94.474999999999994</v>
      </c>
      <c r="G112" s="26">
        <v>95.337000000000003</v>
      </c>
      <c r="H112" s="26">
        <v>91.825000000000003</v>
      </c>
      <c r="I112" s="26">
        <v>91.8</v>
      </c>
      <c r="J112" s="26">
        <v>92.488</v>
      </c>
    </row>
    <row r="113" spans="1:13" x14ac:dyDescent="0.3">
      <c r="A113" s="24">
        <v>111</v>
      </c>
      <c r="B113" s="26">
        <v>89.474500000000006</v>
      </c>
      <c r="C113" s="26">
        <v>91.928200000000004</v>
      </c>
      <c r="D113" s="26">
        <v>90.532200000000003</v>
      </c>
      <c r="E113" s="26">
        <v>94.406700000000001</v>
      </c>
      <c r="F113" s="26">
        <v>94.55</v>
      </c>
      <c r="G113" s="26">
        <v>95.343299999999999</v>
      </c>
      <c r="H113" s="26">
        <v>91.862499999999997</v>
      </c>
      <c r="I113" s="26">
        <v>91.9</v>
      </c>
      <c r="J113" s="26">
        <v>92.525499999999994</v>
      </c>
    </row>
    <row r="114" spans="1:13" x14ac:dyDescent="0.3">
      <c r="A114" s="24">
        <v>112</v>
      </c>
      <c r="B114" s="26">
        <v>89.686999999999998</v>
      </c>
      <c r="C114" s="26">
        <v>91.982400000000013</v>
      </c>
      <c r="D114" s="26">
        <v>90.638400000000004</v>
      </c>
      <c r="E114" s="26">
        <v>94.375399999999999</v>
      </c>
      <c r="F114" s="26">
        <v>94.625</v>
      </c>
      <c r="G114" s="26">
        <v>95.349600000000009</v>
      </c>
      <c r="H114" s="26">
        <v>91.9</v>
      </c>
      <c r="I114" s="26">
        <v>92</v>
      </c>
      <c r="J114" s="26">
        <v>92.563000000000002</v>
      </c>
    </row>
    <row r="115" spans="1:13" x14ac:dyDescent="0.3">
      <c r="A115" s="24">
        <v>113</v>
      </c>
      <c r="B115" s="26">
        <v>89.899999999999991</v>
      </c>
      <c r="C115" s="26">
        <v>92.033333333333346</v>
      </c>
      <c r="D115" s="26">
        <v>90.75</v>
      </c>
      <c r="E115" s="26">
        <v>94.35</v>
      </c>
      <c r="F115" s="26">
        <v>94.7</v>
      </c>
      <c r="G115" s="26">
        <v>95.35</v>
      </c>
      <c r="H115" s="26">
        <v>91.5</v>
      </c>
      <c r="I115" s="26">
        <v>92.1</v>
      </c>
      <c r="J115" s="26">
        <v>92.6</v>
      </c>
    </row>
    <row r="116" spans="1:13" x14ac:dyDescent="0.3">
      <c r="A116" s="24">
        <v>114</v>
      </c>
      <c r="B116" s="26">
        <f>(-0.1333*A116)+104.97</f>
        <v>89.773799999999994</v>
      </c>
      <c r="C116" s="26">
        <f>(-0.0611*A116)+98.94</f>
        <v>91.974599999999995</v>
      </c>
      <c r="D116" s="26">
        <f>(-0.0542*A116)+96.871</f>
        <v>90.6922</v>
      </c>
      <c r="E116" s="26">
        <f>(-0.3458*A116)+133.43</f>
        <v>94.008800000000008</v>
      </c>
      <c r="F116" s="26">
        <f>(-0.3083*A116)+129.54</f>
        <v>94.393799999999999</v>
      </c>
      <c r="G116" s="26">
        <f>(-0.4042*A116)+141.02</f>
        <v>94.941200000000009</v>
      </c>
      <c r="H116" s="26">
        <f>-0.025*A116+94.325</f>
        <v>91.475000000000009</v>
      </c>
      <c r="I116" s="26">
        <f>-0.05*A116+97.75</f>
        <v>92.05</v>
      </c>
      <c r="J116" s="26">
        <f>(-0.1667*A116)+111.43</f>
        <v>92.426200000000009</v>
      </c>
    </row>
    <row r="117" spans="1:13" x14ac:dyDescent="0.3">
      <c r="A117" s="24">
        <v>115</v>
      </c>
      <c r="B117" s="26">
        <f t="shared" ref="B117:B126" si="0">(-0.1333*A117)+104.97</f>
        <v>89.640500000000003</v>
      </c>
      <c r="C117" s="26">
        <f t="shared" ref="C117:C126" si="1">(-0.0611*A117)+98.94</f>
        <v>91.913499999999999</v>
      </c>
      <c r="D117" s="26">
        <f t="shared" ref="D117:D126" si="2">(-0.0542*A117)+96.871</f>
        <v>90.637999999999991</v>
      </c>
      <c r="E117" s="26">
        <f t="shared" ref="E117:E126" si="3">(-0.3458*A117)+133.43</f>
        <v>93.663000000000011</v>
      </c>
      <c r="F117" s="26">
        <f t="shared" ref="F117:F126" si="4">(-0.3083*A117)+129.54</f>
        <v>94.085499999999996</v>
      </c>
      <c r="G117" s="26">
        <f t="shared" ref="G117:G126" si="5">(-0.4042*A117)+141.02</f>
        <v>94.537000000000006</v>
      </c>
      <c r="H117" s="26">
        <f t="shared" ref="H117:H126" si="6">-0.025*A117+94.325</f>
        <v>91.45</v>
      </c>
      <c r="I117" s="26">
        <f t="shared" ref="I117:I126" si="7">-0.05*A117+97.75</f>
        <v>92</v>
      </c>
      <c r="J117" s="26">
        <f t="shared" ref="J117:J126" si="8">(-0.1667*A117)+111.43</f>
        <v>92.259500000000003</v>
      </c>
    </row>
    <row r="118" spans="1:13" x14ac:dyDescent="0.3">
      <c r="A118" s="24">
        <v>116</v>
      </c>
      <c r="B118" s="26">
        <f t="shared" si="0"/>
        <v>89.507199999999997</v>
      </c>
      <c r="C118" s="26">
        <f t="shared" si="1"/>
        <v>91.852400000000003</v>
      </c>
      <c r="D118" s="26">
        <f t="shared" si="2"/>
        <v>90.583799999999997</v>
      </c>
      <c r="E118" s="26">
        <f t="shared" si="3"/>
        <v>93.317200000000014</v>
      </c>
      <c r="F118" s="26">
        <f t="shared" si="4"/>
        <v>93.777199999999993</v>
      </c>
      <c r="G118" s="26">
        <f t="shared" si="5"/>
        <v>94.132800000000003</v>
      </c>
      <c r="H118" s="26">
        <f t="shared" si="6"/>
        <v>91.424999999999997</v>
      </c>
      <c r="I118" s="26">
        <f t="shared" si="7"/>
        <v>91.95</v>
      </c>
      <c r="J118" s="26">
        <f t="shared" si="8"/>
        <v>92.092800000000011</v>
      </c>
      <c r="M118" s="24"/>
    </row>
    <row r="119" spans="1:13" x14ac:dyDescent="0.3">
      <c r="A119" s="24">
        <v>117</v>
      </c>
      <c r="B119" s="26">
        <f t="shared" si="0"/>
        <v>89.373899999999992</v>
      </c>
      <c r="C119" s="26">
        <f t="shared" si="1"/>
        <v>91.791299999999993</v>
      </c>
      <c r="D119" s="26">
        <f t="shared" si="2"/>
        <v>90.529599999999988</v>
      </c>
      <c r="E119" s="26">
        <f t="shared" si="3"/>
        <v>92.971400000000017</v>
      </c>
      <c r="F119" s="26">
        <f t="shared" si="4"/>
        <v>93.468899999999991</v>
      </c>
      <c r="G119" s="26">
        <f t="shared" si="5"/>
        <v>93.7286</v>
      </c>
      <c r="H119" s="26">
        <f t="shared" si="6"/>
        <v>91.4</v>
      </c>
      <c r="I119" s="26">
        <f t="shared" si="7"/>
        <v>91.9</v>
      </c>
      <c r="J119" s="26">
        <f t="shared" si="8"/>
        <v>91.926100000000005</v>
      </c>
      <c r="M119" s="24"/>
    </row>
    <row r="120" spans="1:13" x14ac:dyDescent="0.3">
      <c r="A120" s="24">
        <v>118</v>
      </c>
      <c r="B120" s="26">
        <f t="shared" si="0"/>
        <v>89.240600000000001</v>
      </c>
      <c r="C120" s="26">
        <f t="shared" si="1"/>
        <v>91.730199999999996</v>
      </c>
      <c r="D120" s="26">
        <f t="shared" si="2"/>
        <v>90.475399999999993</v>
      </c>
      <c r="E120" s="26">
        <f t="shared" si="3"/>
        <v>92.625600000000006</v>
      </c>
      <c r="F120" s="26">
        <f t="shared" si="4"/>
        <v>93.160599999999988</v>
      </c>
      <c r="G120" s="26">
        <f t="shared" si="5"/>
        <v>93.324400000000011</v>
      </c>
      <c r="H120" s="26">
        <f t="shared" si="6"/>
        <v>91.375</v>
      </c>
      <c r="I120" s="26">
        <f t="shared" si="7"/>
        <v>91.85</v>
      </c>
      <c r="J120" s="26">
        <f t="shared" si="8"/>
        <v>91.759400000000014</v>
      </c>
      <c r="M120" s="24"/>
    </row>
    <row r="121" spans="1:13" x14ac:dyDescent="0.3">
      <c r="A121" s="24">
        <v>119</v>
      </c>
      <c r="B121" s="26">
        <f t="shared" si="0"/>
        <v>89.107299999999995</v>
      </c>
      <c r="C121" s="26">
        <f t="shared" si="1"/>
        <v>91.6691</v>
      </c>
      <c r="D121" s="26">
        <f t="shared" si="2"/>
        <v>90.421199999999999</v>
      </c>
      <c r="E121" s="26">
        <f t="shared" si="3"/>
        <v>92.279800000000009</v>
      </c>
      <c r="F121" s="26">
        <f t="shared" si="4"/>
        <v>92.852299999999985</v>
      </c>
      <c r="G121" s="26">
        <f t="shared" si="5"/>
        <v>92.920200000000008</v>
      </c>
      <c r="H121" s="26">
        <f t="shared" si="6"/>
        <v>91.350000000000009</v>
      </c>
      <c r="I121" s="26">
        <f t="shared" si="7"/>
        <v>91.8</v>
      </c>
      <c r="J121" s="26">
        <f t="shared" si="8"/>
        <v>91.592700000000008</v>
      </c>
      <c r="M121" s="24"/>
    </row>
    <row r="122" spans="1:13" x14ac:dyDescent="0.3">
      <c r="A122" s="24">
        <v>120</v>
      </c>
      <c r="B122" s="26">
        <f t="shared" si="0"/>
        <v>88.974000000000004</v>
      </c>
      <c r="C122" s="26">
        <f t="shared" si="1"/>
        <v>91.608000000000004</v>
      </c>
      <c r="D122" s="26">
        <f t="shared" si="2"/>
        <v>90.36699999999999</v>
      </c>
      <c r="E122" s="26">
        <f t="shared" si="3"/>
        <v>91.933999999999997</v>
      </c>
      <c r="F122" s="26">
        <f t="shared" si="4"/>
        <v>92.543999999999983</v>
      </c>
      <c r="G122" s="26">
        <f t="shared" si="5"/>
        <v>92.51600000000002</v>
      </c>
      <c r="H122" s="26">
        <f t="shared" si="6"/>
        <v>91.325000000000003</v>
      </c>
      <c r="I122" s="26">
        <f t="shared" si="7"/>
        <v>91.75</v>
      </c>
      <c r="J122" s="26">
        <f t="shared" si="8"/>
        <v>91.426000000000016</v>
      </c>
    </row>
    <row r="123" spans="1:13" x14ac:dyDescent="0.3">
      <c r="A123" s="24">
        <v>121</v>
      </c>
      <c r="B123" s="26">
        <f t="shared" si="0"/>
        <v>88.840699999999998</v>
      </c>
      <c r="C123" s="26">
        <f t="shared" si="1"/>
        <v>91.546899999999994</v>
      </c>
      <c r="D123" s="26">
        <f t="shared" si="2"/>
        <v>90.312799999999996</v>
      </c>
      <c r="E123" s="26">
        <f t="shared" si="3"/>
        <v>91.588200000000001</v>
      </c>
      <c r="F123" s="26">
        <f t="shared" si="4"/>
        <v>92.23569999999998</v>
      </c>
      <c r="G123" s="26">
        <f t="shared" si="5"/>
        <v>92.111800000000017</v>
      </c>
      <c r="H123" s="26">
        <f t="shared" si="6"/>
        <v>91.3</v>
      </c>
      <c r="I123" s="26">
        <f t="shared" si="7"/>
        <v>91.7</v>
      </c>
      <c r="J123" s="26">
        <f t="shared" si="8"/>
        <v>91.25930000000001</v>
      </c>
    </row>
    <row r="124" spans="1:13" x14ac:dyDescent="0.3">
      <c r="A124" s="24">
        <v>122</v>
      </c>
      <c r="B124" s="26">
        <f t="shared" si="0"/>
        <v>88.707400000000007</v>
      </c>
      <c r="C124" s="26">
        <f t="shared" si="1"/>
        <v>91.485799999999998</v>
      </c>
      <c r="D124" s="26">
        <f t="shared" si="2"/>
        <v>90.258600000000001</v>
      </c>
      <c r="E124" s="26">
        <f t="shared" si="3"/>
        <v>91.242400000000004</v>
      </c>
      <c r="F124" s="26">
        <f t="shared" si="4"/>
        <v>91.927399999999992</v>
      </c>
      <c r="G124" s="26">
        <f t="shared" si="5"/>
        <v>91.707600000000014</v>
      </c>
      <c r="H124" s="26">
        <f t="shared" si="6"/>
        <v>91.275000000000006</v>
      </c>
      <c r="I124" s="26">
        <f t="shared" si="7"/>
        <v>91.65</v>
      </c>
      <c r="J124" s="26">
        <f t="shared" si="8"/>
        <v>91.092600000000004</v>
      </c>
    </row>
    <row r="125" spans="1:13" x14ac:dyDescent="0.3">
      <c r="A125" s="24">
        <v>123</v>
      </c>
      <c r="B125" s="26">
        <f t="shared" si="0"/>
        <v>88.574100000000001</v>
      </c>
      <c r="C125" s="26">
        <f t="shared" si="1"/>
        <v>91.424700000000001</v>
      </c>
      <c r="D125" s="26">
        <f t="shared" si="2"/>
        <v>90.204399999999993</v>
      </c>
      <c r="E125" s="26">
        <f t="shared" si="3"/>
        <v>90.896600000000007</v>
      </c>
      <c r="F125" s="26">
        <f t="shared" si="4"/>
        <v>91.619099999999989</v>
      </c>
      <c r="G125" s="26">
        <f t="shared" si="5"/>
        <v>91.303400000000011</v>
      </c>
      <c r="H125" s="26">
        <f t="shared" si="6"/>
        <v>91.25</v>
      </c>
      <c r="I125" s="26">
        <f t="shared" si="7"/>
        <v>91.6</v>
      </c>
      <c r="J125" s="26">
        <f t="shared" si="8"/>
        <v>90.925900000000013</v>
      </c>
    </row>
    <row r="126" spans="1:13" x14ac:dyDescent="0.3">
      <c r="A126" s="24">
        <v>124</v>
      </c>
      <c r="B126" s="26">
        <f t="shared" si="0"/>
        <v>88.440799999999996</v>
      </c>
      <c r="C126" s="26">
        <f t="shared" si="1"/>
        <v>91.363599999999991</v>
      </c>
      <c r="D126" s="26">
        <f t="shared" si="2"/>
        <v>90.150199999999998</v>
      </c>
      <c r="E126" s="26">
        <f t="shared" si="3"/>
        <v>90.55080000000001</v>
      </c>
      <c r="F126" s="26">
        <f t="shared" si="4"/>
        <v>91.310799999999986</v>
      </c>
      <c r="G126" s="26">
        <f t="shared" si="5"/>
        <v>90.899200000000008</v>
      </c>
      <c r="H126" s="26">
        <f t="shared" si="6"/>
        <v>91.225000000000009</v>
      </c>
      <c r="I126" s="26">
        <f t="shared" si="7"/>
        <v>91.55</v>
      </c>
      <c r="J126" s="26">
        <f t="shared" si="8"/>
        <v>90.759200000000007</v>
      </c>
    </row>
    <row r="127" spans="1:13" x14ac:dyDescent="0.3">
      <c r="A127" s="24">
        <v>125</v>
      </c>
      <c r="B127" s="26">
        <v>88.3</v>
      </c>
      <c r="C127" s="26">
        <v>91.3</v>
      </c>
      <c r="D127" s="26">
        <v>90.1</v>
      </c>
      <c r="E127" s="26">
        <v>90.2</v>
      </c>
      <c r="F127" s="26">
        <f>(-0.3083*A127)+129.54</f>
        <v>91.002499999999998</v>
      </c>
      <c r="G127" s="26">
        <v>90.5</v>
      </c>
      <c r="H127" s="26">
        <v>91.2</v>
      </c>
      <c r="I127" s="26">
        <v>91.5</v>
      </c>
      <c r="J127" s="26">
        <v>90.6</v>
      </c>
    </row>
    <row r="128" spans="1:13" x14ac:dyDescent="0.3">
      <c r="A128" s="24">
        <v>126</v>
      </c>
      <c r="B128" s="26">
        <f>-0.17*A128+109.73</f>
        <v>88.31</v>
      </c>
      <c r="C128" s="26">
        <f>-0.4286*A128+144.87</f>
        <v>90.866399999999999</v>
      </c>
      <c r="D128" s="26">
        <f>-0.1571*A128+110</f>
        <v>90.205399999999997</v>
      </c>
      <c r="E128" s="26">
        <f>-0.1286*A128+106.27</f>
        <v>90.066400000000002</v>
      </c>
      <c r="F128" s="26">
        <f>0.0568*A128+83.904</f>
        <v>91.0608</v>
      </c>
      <c r="G128" s="26">
        <f>0.0286*A128+86.929</f>
        <v>90.532600000000002</v>
      </c>
      <c r="H128" s="26">
        <f>-0.3571*A128+135.84</f>
        <v>90.845400000000012</v>
      </c>
      <c r="I128" s="26">
        <f>-0.4286*A128+145</f>
        <v>90.996399999999994</v>
      </c>
      <c r="J128" s="26">
        <f>-0.2143*A128+117.39</f>
        <v>90.388199999999998</v>
      </c>
    </row>
    <row r="129" spans="1:10" x14ac:dyDescent="0.3">
      <c r="A129" s="24">
        <v>127</v>
      </c>
      <c r="B129" s="26">
        <f t="shared" ref="B129:B133" si="9">-0.17*A129+109.73</f>
        <v>88.14</v>
      </c>
      <c r="C129" s="26">
        <f t="shared" ref="C129:C133" si="10">-0.4286*A129+144.87</f>
        <v>90.43780000000001</v>
      </c>
      <c r="D129" s="26">
        <f t="shared" ref="D129:D132" si="11">-0.1571*A129+110</f>
        <v>90.048299999999998</v>
      </c>
      <c r="E129" s="26">
        <f t="shared" ref="E129:E133" si="12">-0.1286*A129+106.27</f>
        <v>89.937799999999996</v>
      </c>
      <c r="F129" s="26">
        <f t="shared" ref="F129:F133" si="13">0.0568*A129+83.904</f>
        <v>91.117599999999996</v>
      </c>
      <c r="G129" s="26">
        <f t="shared" ref="G129:G133" si="14">0.0286*A129+86.929</f>
        <v>90.561199999999999</v>
      </c>
      <c r="H129" s="26">
        <f t="shared" ref="H129:H133" si="15">-0.3571*A129+135.84</f>
        <v>90.48830000000001</v>
      </c>
      <c r="I129" s="26">
        <f t="shared" ref="I129:I133" si="16">-0.4286*A129+145</f>
        <v>90.567800000000005</v>
      </c>
      <c r="J129" s="26">
        <f t="shared" ref="J129:J133" si="17">-0.2143*A129+117.39</f>
        <v>90.173900000000003</v>
      </c>
    </row>
    <row r="130" spans="1:10" x14ac:dyDescent="0.3">
      <c r="A130" s="24">
        <v>128</v>
      </c>
      <c r="B130" s="26">
        <f t="shared" si="9"/>
        <v>87.97</v>
      </c>
      <c r="C130" s="26">
        <f t="shared" si="10"/>
        <v>90.009200000000007</v>
      </c>
      <c r="D130" s="26">
        <f t="shared" si="11"/>
        <v>89.891199999999998</v>
      </c>
      <c r="E130" s="26">
        <f t="shared" si="12"/>
        <v>89.809200000000004</v>
      </c>
      <c r="F130" s="26">
        <f t="shared" si="13"/>
        <v>91.174399999999991</v>
      </c>
      <c r="G130" s="26">
        <f t="shared" si="14"/>
        <v>90.589799999999997</v>
      </c>
      <c r="H130" s="26">
        <f t="shared" si="15"/>
        <v>90.131200000000007</v>
      </c>
      <c r="I130" s="26">
        <f t="shared" si="16"/>
        <v>90.139200000000002</v>
      </c>
      <c r="J130" s="26">
        <f t="shared" si="17"/>
        <v>89.959599999999995</v>
      </c>
    </row>
    <row r="131" spans="1:10" x14ac:dyDescent="0.3">
      <c r="A131" s="24">
        <v>129</v>
      </c>
      <c r="B131" s="26">
        <f t="shared" si="9"/>
        <v>87.8</v>
      </c>
      <c r="C131" s="26">
        <f t="shared" si="10"/>
        <v>89.580600000000004</v>
      </c>
      <c r="D131" s="26">
        <f t="shared" si="11"/>
        <v>89.734099999999998</v>
      </c>
      <c r="E131" s="26">
        <f t="shared" si="12"/>
        <v>89.680599999999998</v>
      </c>
      <c r="F131" s="26">
        <f t="shared" si="13"/>
        <v>91.231200000000001</v>
      </c>
      <c r="G131" s="26">
        <f t="shared" si="14"/>
        <v>90.618400000000008</v>
      </c>
      <c r="H131" s="26">
        <f t="shared" si="15"/>
        <v>89.774100000000004</v>
      </c>
      <c r="I131" s="26">
        <f t="shared" si="16"/>
        <v>89.710599999999999</v>
      </c>
      <c r="J131" s="26">
        <f t="shared" si="17"/>
        <v>89.7453</v>
      </c>
    </row>
    <row r="132" spans="1:10" x14ac:dyDescent="0.3">
      <c r="A132" s="24">
        <v>130</v>
      </c>
      <c r="B132" s="26">
        <f t="shared" si="9"/>
        <v>87.63</v>
      </c>
      <c r="C132" s="26">
        <f t="shared" si="10"/>
        <v>89.152000000000015</v>
      </c>
      <c r="D132" s="26">
        <f t="shared" si="11"/>
        <v>89.576999999999998</v>
      </c>
      <c r="E132" s="26">
        <f t="shared" si="12"/>
        <v>89.551999999999992</v>
      </c>
      <c r="F132" s="26">
        <f t="shared" si="13"/>
        <v>91.287999999999997</v>
      </c>
      <c r="G132" s="26">
        <f t="shared" si="14"/>
        <v>90.647000000000006</v>
      </c>
      <c r="H132" s="26">
        <f t="shared" si="15"/>
        <v>89.417000000000002</v>
      </c>
      <c r="I132" s="26">
        <f t="shared" si="16"/>
        <v>89.282000000000011</v>
      </c>
      <c r="J132" s="26">
        <f t="shared" si="17"/>
        <v>89.531000000000006</v>
      </c>
    </row>
    <row r="133" spans="1:10" x14ac:dyDescent="0.3">
      <c r="A133" s="24">
        <v>131</v>
      </c>
      <c r="B133" s="26">
        <f t="shared" si="9"/>
        <v>87.460000000000008</v>
      </c>
      <c r="C133" s="26">
        <f t="shared" si="10"/>
        <v>88.723399999999998</v>
      </c>
      <c r="D133" s="26">
        <f>-0.1571*A133+110</f>
        <v>89.419899999999998</v>
      </c>
      <c r="E133" s="26">
        <f t="shared" si="12"/>
        <v>89.423400000000001</v>
      </c>
      <c r="F133" s="26">
        <f t="shared" si="13"/>
        <v>91.344799999999992</v>
      </c>
      <c r="G133" s="26">
        <f t="shared" si="14"/>
        <v>90.675600000000003</v>
      </c>
      <c r="H133" s="26">
        <f t="shared" si="15"/>
        <v>89.059899999999999</v>
      </c>
      <c r="I133" s="26">
        <f t="shared" si="16"/>
        <v>88.853399999999993</v>
      </c>
      <c r="J133" s="26">
        <f t="shared" si="17"/>
        <v>89.316699999999997</v>
      </c>
    </row>
    <row r="134" spans="1:10" x14ac:dyDescent="0.3">
      <c r="A134" s="24">
        <v>132</v>
      </c>
      <c r="B134" s="26">
        <v>87.1</v>
      </c>
      <c r="C134" s="26">
        <v>88.3</v>
      </c>
      <c r="D134" s="26">
        <v>89</v>
      </c>
      <c r="E134" s="26">
        <v>89.3</v>
      </c>
      <c r="F134" s="26">
        <v>91.4</v>
      </c>
      <c r="G134" s="26">
        <v>90.7</v>
      </c>
      <c r="H134" s="26">
        <v>88.7</v>
      </c>
      <c r="I134" s="26">
        <v>88.5</v>
      </c>
      <c r="J134" s="26">
        <v>89.1</v>
      </c>
    </row>
    <row r="135" spans="1:10" x14ac:dyDescent="0.3">
      <c r="A135" s="24">
        <v>133</v>
      </c>
      <c r="B135" s="26">
        <f>-0.1125*A135+101.95</f>
        <v>86.987499999999997</v>
      </c>
      <c r="C135" s="26">
        <f>-0.075*A135+98.2</f>
        <v>88.225000000000009</v>
      </c>
      <c r="D135" s="26">
        <f>-0.125*A135+105.5</f>
        <v>88.875</v>
      </c>
      <c r="E135" s="26">
        <f>-0.25*A135+122.3</f>
        <v>89.05</v>
      </c>
      <c r="F135" s="26">
        <f>-0.1*A135+104.6</f>
        <v>91.3</v>
      </c>
      <c r="G135" s="26">
        <f>0.0787*A135+80.3</f>
        <v>90.767099999999999</v>
      </c>
      <c r="H135" s="26">
        <f>-0.225*A135+118.4</f>
        <v>88.475000000000009</v>
      </c>
      <c r="I135" s="26">
        <f>0.075*A135+78.6</f>
        <v>88.574999999999989</v>
      </c>
      <c r="J135" s="26">
        <f>0.05*A135+82.5</f>
        <v>89.15</v>
      </c>
    </row>
    <row r="136" spans="1:10" x14ac:dyDescent="0.3">
      <c r="A136" s="24">
        <v>134</v>
      </c>
      <c r="B136" s="26">
        <f t="shared" ref="B136:B141" si="18">-0.1125*A136+101.95</f>
        <v>86.875</v>
      </c>
      <c r="C136" s="26">
        <f t="shared" ref="C136:C141" si="19">-0.075*A136+98.2</f>
        <v>88.15</v>
      </c>
      <c r="D136" s="26">
        <f t="shared" ref="D136:D141" si="20">-0.125*A136+105.5</f>
        <v>88.75</v>
      </c>
      <c r="E136" s="26">
        <f t="shared" ref="E136:E141" si="21">-0.25*A136+122.3</f>
        <v>88.8</v>
      </c>
      <c r="F136" s="26">
        <f t="shared" ref="F136:F141" si="22">-0.1*A136+104.6</f>
        <v>91.199999999999989</v>
      </c>
      <c r="G136" s="26">
        <f t="shared" ref="G136:G141" si="23">0.0787*A136+80.3</f>
        <v>90.845799999999997</v>
      </c>
      <c r="H136" s="26">
        <f t="shared" ref="H136:H141" si="24">-0.225*A136+118.4</f>
        <v>88.25</v>
      </c>
      <c r="I136" s="26">
        <f t="shared" ref="I136:I141" si="25">0.075*A136+78.6</f>
        <v>88.649999999999991</v>
      </c>
      <c r="J136" s="26">
        <f t="shared" ref="J136:J141" si="26">0.05*A136+82.5</f>
        <v>89.2</v>
      </c>
    </row>
    <row r="137" spans="1:10" x14ac:dyDescent="0.3">
      <c r="A137" s="24">
        <v>135</v>
      </c>
      <c r="B137" s="26">
        <f t="shared" si="18"/>
        <v>86.762500000000003</v>
      </c>
      <c r="C137" s="26">
        <f t="shared" si="19"/>
        <v>88.075000000000003</v>
      </c>
      <c r="D137" s="26">
        <f t="shared" si="20"/>
        <v>88.625</v>
      </c>
      <c r="E137" s="26">
        <f t="shared" si="21"/>
        <v>88.55</v>
      </c>
      <c r="F137" s="26">
        <f t="shared" si="22"/>
        <v>91.1</v>
      </c>
      <c r="G137" s="26">
        <f t="shared" si="23"/>
        <v>90.924499999999995</v>
      </c>
      <c r="H137" s="26">
        <f t="shared" si="24"/>
        <v>88.025000000000006</v>
      </c>
      <c r="I137" s="26">
        <f t="shared" si="25"/>
        <v>88.724999999999994</v>
      </c>
      <c r="J137" s="26">
        <f t="shared" si="26"/>
        <v>89.25</v>
      </c>
    </row>
    <row r="138" spans="1:10" x14ac:dyDescent="0.3">
      <c r="A138" s="24">
        <v>136</v>
      </c>
      <c r="B138" s="26">
        <f t="shared" si="18"/>
        <v>86.65</v>
      </c>
      <c r="C138" s="26">
        <f t="shared" si="19"/>
        <v>88</v>
      </c>
      <c r="D138" s="26">
        <f t="shared" si="20"/>
        <v>88.5</v>
      </c>
      <c r="E138" s="26">
        <f t="shared" si="21"/>
        <v>88.3</v>
      </c>
      <c r="F138" s="26">
        <f t="shared" si="22"/>
        <v>91</v>
      </c>
      <c r="G138" s="26">
        <f t="shared" si="23"/>
        <v>91.003199999999993</v>
      </c>
      <c r="H138" s="26">
        <f t="shared" si="24"/>
        <v>87.800000000000011</v>
      </c>
      <c r="I138" s="26">
        <f t="shared" si="25"/>
        <v>88.8</v>
      </c>
      <c r="J138" s="26">
        <f t="shared" si="26"/>
        <v>89.3</v>
      </c>
    </row>
    <row r="139" spans="1:10" x14ac:dyDescent="0.3">
      <c r="A139" s="24">
        <v>137</v>
      </c>
      <c r="B139" s="26">
        <f t="shared" si="18"/>
        <v>86.537500000000009</v>
      </c>
      <c r="C139" s="26">
        <f t="shared" si="19"/>
        <v>87.924999999999997</v>
      </c>
      <c r="D139" s="26">
        <f t="shared" si="20"/>
        <v>88.375</v>
      </c>
      <c r="E139" s="26">
        <f t="shared" si="21"/>
        <v>88.05</v>
      </c>
      <c r="F139" s="26">
        <f t="shared" si="22"/>
        <v>90.899999999999991</v>
      </c>
      <c r="G139" s="26">
        <f t="shared" si="23"/>
        <v>91.08189999999999</v>
      </c>
      <c r="H139" s="26">
        <f t="shared" si="24"/>
        <v>87.575000000000003</v>
      </c>
      <c r="I139" s="26">
        <f t="shared" si="25"/>
        <v>88.875</v>
      </c>
      <c r="J139" s="26">
        <f t="shared" si="26"/>
        <v>89.35</v>
      </c>
    </row>
    <row r="140" spans="1:10" x14ac:dyDescent="0.3">
      <c r="A140" s="24">
        <v>138</v>
      </c>
      <c r="B140" s="26">
        <f t="shared" si="18"/>
        <v>86.424999999999997</v>
      </c>
      <c r="C140" s="26">
        <f t="shared" si="19"/>
        <v>87.850000000000009</v>
      </c>
      <c r="D140" s="26">
        <f t="shared" si="20"/>
        <v>88.25</v>
      </c>
      <c r="E140" s="26">
        <f t="shared" si="21"/>
        <v>87.8</v>
      </c>
      <c r="F140" s="26">
        <f t="shared" si="22"/>
        <v>90.8</v>
      </c>
      <c r="G140" s="26">
        <f t="shared" si="23"/>
        <v>91.160600000000002</v>
      </c>
      <c r="H140" s="26">
        <f t="shared" si="24"/>
        <v>87.350000000000009</v>
      </c>
      <c r="I140" s="26">
        <f t="shared" si="25"/>
        <v>88.949999999999989</v>
      </c>
      <c r="J140" s="26">
        <f t="shared" si="26"/>
        <v>89.4</v>
      </c>
    </row>
    <row r="141" spans="1:10" x14ac:dyDescent="0.3">
      <c r="A141" s="24">
        <v>139</v>
      </c>
      <c r="B141" s="26">
        <f t="shared" si="18"/>
        <v>86.3125</v>
      </c>
      <c r="C141" s="26">
        <f t="shared" si="19"/>
        <v>87.775000000000006</v>
      </c>
      <c r="D141" s="26">
        <f t="shared" si="20"/>
        <v>88.125</v>
      </c>
      <c r="E141" s="26">
        <f t="shared" si="21"/>
        <v>87.55</v>
      </c>
      <c r="F141" s="26">
        <f t="shared" si="22"/>
        <v>90.699999999999989</v>
      </c>
      <c r="G141" s="26">
        <f t="shared" si="23"/>
        <v>91.2393</v>
      </c>
      <c r="H141" s="26">
        <f t="shared" si="24"/>
        <v>87.125</v>
      </c>
      <c r="I141" s="26">
        <f t="shared" si="25"/>
        <v>89.024999999999991</v>
      </c>
      <c r="J141" s="26">
        <f t="shared" si="26"/>
        <v>89.45</v>
      </c>
    </row>
    <row r="142" spans="1:10" x14ac:dyDescent="0.3">
      <c r="A142" s="24">
        <v>140</v>
      </c>
      <c r="B142" s="26">
        <v>86.2</v>
      </c>
      <c r="C142" s="26">
        <v>87.7</v>
      </c>
      <c r="D142" s="26">
        <v>88</v>
      </c>
      <c r="E142" s="26">
        <v>87.3</v>
      </c>
      <c r="F142" s="26">
        <v>90.6</v>
      </c>
      <c r="G142" s="26">
        <v>91.33</v>
      </c>
      <c r="H142" s="26">
        <v>86.9</v>
      </c>
      <c r="I142" s="26">
        <v>89.1</v>
      </c>
      <c r="J142" s="26">
        <v>89.5</v>
      </c>
    </row>
    <row r="143" spans="1:10" x14ac:dyDescent="0.3">
      <c r="A143" s="24">
        <v>141</v>
      </c>
      <c r="B143" s="26">
        <f>-0.9435*A143+216.9</f>
        <v>83.866500000000002</v>
      </c>
      <c r="C143" s="26">
        <f>-0.8535*A143+206.77</f>
        <v>86.426500000000004</v>
      </c>
      <c r="D143" s="26">
        <f>-0.9035*A143+214.07</f>
        <v>86.676500000000004</v>
      </c>
      <c r="E143" s="26">
        <f>-0.764*A143+193.98</f>
        <v>86.255999999999986</v>
      </c>
      <c r="F143" s="26">
        <f>-1.6267*A143+317.5</f>
        <v>88.135300000000001</v>
      </c>
      <c r="G143" s="26">
        <f>-0.8124*A143+204.6</f>
        <v>90.051599999999993</v>
      </c>
      <c r="H143" s="26">
        <f>-1.2907*A143+267.02</f>
        <v>85.031299999999987</v>
      </c>
      <c r="I143" s="26">
        <f>-1.0058*A143+229.33</f>
        <v>87.512200000000007</v>
      </c>
      <c r="J143" s="26">
        <f>-1.1744*A143+253.26</f>
        <v>87.669599999999974</v>
      </c>
    </row>
    <row r="144" spans="1:10" x14ac:dyDescent="0.3">
      <c r="A144" s="24">
        <v>142</v>
      </c>
      <c r="B144" s="26">
        <f t="shared" ref="B144:B147" si="27">-0.9435*A144+216.9</f>
        <v>82.923000000000002</v>
      </c>
      <c r="C144" s="26">
        <f t="shared" ref="C144:C147" si="28">-0.8535*A144+206.77</f>
        <v>85.573000000000008</v>
      </c>
      <c r="D144" s="26">
        <f t="shared" ref="D144:D147" si="29">-0.9035*A144+214.07</f>
        <v>85.772999999999996</v>
      </c>
      <c r="E144" s="26">
        <f t="shared" ref="E144:E147" si="30">-0.764*A144+193.98</f>
        <v>85.49199999999999</v>
      </c>
      <c r="F144" s="26">
        <f t="shared" ref="F144:F147" si="31">-1.6267*A144+317.5</f>
        <v>86.508600000000001</v>
      </c>
      <c r="G144" s="26">
        <f t="shared" ref="G144:G147" si="32">-0.8124*A144+204.6</f>
        <v>89.239199999999997</v>
      </c>
      <c r="H144" s="26">
        <f t="shared" ref="H144:H147" si="33">-1.2907*A144+267.02</f>
        <v>83.740600000000001</v>
      </c>
      <c r="I144" s="26">
        <f t="shared" ref="I144:I147" si="34">-1.0058*A144+229.33</f>
        <v>86.506400000000014</v>
      </c>
      <c r="J144" s="26">
        <f t="shared" ref="J144:J147" si="35">-1.1744*A144+253.26</f>
        <v>86.495199999999983</v>
      </c>
    </row>
    <row r="145" spans="1:10" x14ac:dyDescent="0.3">
      <c r="A145" s="24">
        <v>143</v>
      </c>
      <c r="B145" s="26">
        <f t="shared" si="27"/>
        <v>81.979500000000002</v>
      </c>
      <c r="C145" s="26">
        <f t="shared" si="28"/>
        <v>84.719500000000011</v>
      </c>
      <c r="D145" s="26">
        <f t="shared" si="29"/>
        <v>84.869499999999988</v>
      </c>
      <c r="E145" s="26">
        <f t="shared" si="30"/>
        <v>84.727999999999994</v>
      </c>
      <c r="F145" s="26">
        <f t="shared" si="31"/>
        <v>84.881900000000002</v>
      </c>
      <c r="G145" s="26">
        <f t="shared" si="32"/>
        <v>88.426799999999986</v>
      </c>
      <c r="H145" s="26">
        <f t="shared" si="33"/>
        <v>82.449899999999985</v>
      </c>
      <c r="I145" s="26">
        <f t="shared" si="34"/>
        <v>85.50060000000002</v>
      </c>
      <c r="J145" s="26">
        <f t="shared" si="35"/>
        <v>85.320799999999963</v>
      </c>
    </row>
    <row r="146" spans="1:10" x14ac:dyDescent="0.3">
      <c r="A146" s="24">
        <v>144</v>
      </c>
      <c r="B146" s="26">
        <f t="shared" si="27"/>
        <v>81.036000000000001</v>
      </c>
      <c r="C146" s="26">
        <f t="shared" si="28"/>
        <v>83.866</v>
      </c>
      <c r="D146" s="26">
        <f t="shared" si="29"/>
        <v>83.966000000000008</v>
      </c>
      <c r="E146" s="26">
        <f t="shared" si="30"/>
        <v>83.963999999999984</v>
      </c>
      <c r="F146" s="26">
        <f t="shared" si="31"/>
        <v>83.255200000000002</v>
      </c>
      <c r="G146" s="26">
        <f t="shared" si="32"/>
        <v>87.614399999999989</v>
      </c>
      <c r="H146" s="26">
        <f t="shared" si="33"/>
        <v>81.159199999999998</v>
      </c>
      <c r="I146" s="26">
        <f t="shared" si="34"/>
        <v>84.494799999999998</v>
      </c>
      <c r="J146" s="26">
        <f t="shared" si="35"/>
        <v>84.146399999999971</v>
      </c>
    </row>
    <row r="147" spans="1:10" x14ac:dyDescent="0.3">
      <c r="A147" s="24">
        <v>145</v>
      </c>
      <c r="B147" s="26">
        <f t="shared" si="27"/>
        <v>80.092500000000001</v>
      </c>
      <c r="C147" s="26">
        <f t="shared" si="28"/>
        <v>83.012500000000003</v>
      </c>
      <c r="D147" s="26">
        <f t="shared" si="29"/>
        <v>83.0625</v>
      </c>
      <c r="E147" s="26">
        <f t="shared" si="30"/>
        <v>83.199999999999989</v>
      </c>
      <c r="F147" s="26">
        <f t="shared" si="31"/>
        <v>81.628500000000003</v>
      </c>
      <c r="G147" s="26">
        <f t="shared" si="32"/>
        <v>86.801999999999992</v>
      </c>
      <c r="H147" s="26">
        <f t="shared" si="33"/>
        <v>79.868499999999983</v>
      </c>
      <c r="I147" s="26">
        <f t="shared" si="34"/>
        <v>83.489000000000004</v>
      </c>
      <c r="J147" s="26">
        <f t="shared" si="35"/>
        <v>82.97199999999998</v>
      </c>
    </row>
    <row r="148" spans="1:10" x14ac:dyDescent="0.3">
      <c r="A148" s="24">
        <v>146</v>
      </c>
      <c r="B148" s="26">
        <v>78.599999999999994</v>
      </c>
      <c r="C148" s="26">
        <v>82.1</v>
      </c>
      <c r="D148" s="26">
        <v>82.1</v>
      </c>
      <c r="E148" s="26">
        <v>82.4</v>
      </c>
      <c r="F148" s="26">
        <v>79.900000000000006</v>
      </c>
      <c r="G148" s="26">
        <v>85.9</v>
      </c>
      <c r="H148" s="26">
        <v>78.5</v>
      </c>
      <c r="I148" s="26">
        <v>82.4</v>
      </c>
      <c r="J148" s="26">
        <v>81.7</v>
      </c>
    </row>
    <row r="149" spans="1:10" x14ac:dyDescent="0.3">
      <c r="A149" s="24">
        <v>147</v>
      </c>
      <c r="B149" s="26">
        <f>-4.1*A149+677.2</f>
        <v>74.500000000000114</v>
      </c>
      <c r="C149" s="26">
        <f>-5.6*A149+899</f>
        <v>75.800000000000068</v>
      </c>
      <c r="D149" s="26">
        <f>-4.78*A149+779</f>
        <v>76.339999999999918</v>
      </c>
      <c r="E149" s="26">
        <f>-2.5*A149+450</f>
        <v>82.5</v>
      </c>
      <c r="F149" s="26">
        <f>-1.08*A149+237</f>
        <v>78.239999999999981</v>
      </c>
      <c r="G149" s="26">
        <f>-2.52*A149+453</f>
        <v>82.56</v>
      </c>
      <c r="H149" s="26">
        <f>-0.04*A149+84</f>
        <v>78.12</v>
      </c>
      <c r="I149" s="26">
        <f>-0.16*A149+105</f>
        <v>81.48</v>
      </c>
      <c r="J149" s="26">
        <f>-0.28*A149+122</f>
        <v>80.84</v>
      </c>
    </row>
    <row r="150" spans="1:10" x14ac:dyDescent="0.3">
      <c r="A150" s="24">
        <v>148</v>
      </c>
      <c r="B150" s="26">
        <f t="shared" ref="B150:B152" si="36">-4.1*A150+677.2</f>
        <v>70.400000000000091</v>
      </c>
      <c r="C150" s="26">
        <f t="shared" ref="C150:C152" si="37">-5.6*A150+899</f>
        <v>70.200000000000045</v>
      </c>
      <c r="D150" s="26">
        <f t="shared" ref="D150:D152" si="38">-4.78*A150+779</f>
        <v>71.559999999999945</v>
      </c>
      <c r="E150" s="26">
        <f t="shared" ref="E150:E152" si="39">-2.5*A150+450</f>
        <v>80</v>
      </c>
      <c r="F150" s="26">
        <f t="shared" ref="F150:F152" si="40">-1.08*A150+237</f>
        <v>77.16</v>
      </c>
      <c r="G150" s="26">
        <f t="shared" ref="G150:G152" si="41">-2.52*A150+453</f>
        <v>80.04000000000002</v>
      </c>
      <c r="H150" s="26">
        <f t="shared" ref="H150:H152" si="42">-0.04*A150+84</f>
        <v>78.08</v>
      </c>
      <c r="I150" s="26">
        <f t="shared" ref="I150:I152" si="43">-0.16*A150+105</f>
        <v>81.319999999999993</v>
      </c>
      <c r="J150" s="26">
        <f t="shared" ref="J150:J152" si="44">-0.28*A150+122</f>
        <v>80.56</v>
      </c>
    </row>
    <row r="151" spans="1:10" x14ac:dyDescent="0.3">
      <c r="A151" s="24">
        <v>149</v>
      </c>
      <c r="B151" s="26">
        <f t="shared" si="36"/>
        <v>66.300000000000068</v>
      </c>
      <c r="C151" s="26">
        <f t="shared" si="37"/>
        <v>64.600000000000023</v>
      </c>
      <c r="D151" s="26">
        <f t="shared" si="38"/>
        <v>66.779999999999973</v>
      </c>
      <c r="E151" s="26">
        <f t="shared" si="39"/>
        <v>77.5</v>
      </c>
      <c r="F151" s="26">
        <f t="shared" si="40"/>
        <v>76.079999999999984</v>
      </c>
      <c r="G151" s="26">
        <f t="shared" si="41"/>
        <v>77.519999999999982</v>
      </c>
      <c r="H151" s="26">
        <f t="shared" si="42"/>
        <v>78.040000000000006</v>
      </c>
      <c r="I151" s="26">
        <f t="shared" si="43"/>
        <v>81.16</v>
      </c>
      <c r="J151" s="26">
        <f t="shared" si="44"/>
        <v>80.28</v>
      </c>
    </row>
    <row r="152" spans="1:10" x14ac:dyDescent="0.3">
      <c r="A152" s="24">
        <v>150</v>
      </c>
      <c r="B152" s="26">
        <f t="shared" si="36"/>
        <v>62.200000000000045</v>
      </c>
      <c r="C152" s="26">
        <f t="shared" si="37"/>
        <v>59</v>
      </c>
      <c r="D152" s="26">
        <f t="shared" si="38"/>
        <v>62</v>
      </c>
      <c r="E152" s="26">
        <f t="shared" si="39"/>
        <v>75</v>
      </c>
      <c r="F152" s="26">
        <f t="shared" si="40"/>
        <v>75</v>
      </c>
      <c r="G152" s="26">
        <f t="shared" si="41"/>
        <v>75</v>
      </c>
      <c r="H152" s="26">
        <f t="shared" si="42"/>
        <v>78</v>
      </c>
      <c r="I152" s="26">
        <f t="shared" si="43"/>
        <v>81</v>
      </c>
      <c r="J152" s="26">
        <f t="shared" si="44"/>
        <v>80</v>
      </c>
    </row>
    <row r="153" spans="1:10" x14ac:dyDescent="0.3">
      <c r="A153" s="24">
        <v>151</v>
      </c>
      <c r="B153" s="26">
        <v>58.1</v>
      </c>
      <c r="C153" s="26">
        <v>54.1</v>
      </c>
      <c r="D153" s="26">
        <v>58.2</v>
      </c>
      <c r="E153" s="26">
        <v>69.8</v>
      </c>
      <c r="F153" s="26">
        <v>74.5</v>
      </c>
      <c r="G153" s="26">
        <v>73.3</v>
      </c>
      <c r="H153" s="26">
        <v>78</v>
      </c>
      <c r="I153" s="26">
        <v>80.900000000000006</v>
      </c>
      <c r="J153" s="26">
        <v>80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53"/>
  <sheetViews>
    <sheetView topLeftCell="A139" zoomScale="70" zoomScaleNormal="70" workbookViewId="0">
      <selection activeCell="H159" sqref="H159"/>
    </sheetView>
  </sheetViews>
  <sheetFormatPr defaultRowHeight="14.4" x14ac:dyDescent="0.3"/>
  <cols>
    <col min="1" max="1" width="4.6640625" style="23" customWidth="1"/>
    <col min="2" max="10" width="7.109375" style="23" customWidth="1"/>
  </cols>
  <sheetData>
    <row r="1" spans="1:11" x14ac:dyDescent="0.3">
      <c r="A1" s="23" t="s">
        <v>2</v>
      </c>
      <c r="B1" s="23" t="s">
        <v>9</v>
      </c>
      <c r="C1" s="23" t="s">
        <v>10</v>
      </c>
      <c r="D1" s="23" t="s">
        <v>11</v>
      </c>
      <c r="E1" s="23" t="s">
        <v>12</v>
      </c>
      <c r="F1" s="23" t="s">
        <v>13</v>
      </c>
      <c r="G1" s="23" t="s">
        <v>14</v>
      </c>
      <c r="H1" s="23" t="s">
        <v>15</v>
      </c>
      <c r="I1" s="23" t="s">
        <v>16</v>
      </c>
      <c r="J1" s="23" t="s">
        <v>17</v>
      </c>
    </row>
    <row r="2" spans="1:11" x14ac:dyDescent="0.3">
      <c r="A2" s="23">
        <v>0</v>
      </c>
      <c r="B2" s="28">
        <v>0</v>
      </c>
      <c r="C2" s="28">
        <v>0</v>
      </c>
      <c r="D2" s="28">
        <v>0</v>
      </c>
      <c r="E2" s="28">
        <v>0</v>
      </c>
      <c r="F2" s="28">
        <v>0</v>
      </c>
      <c r="G2" s="28">
        <v>0</v>
      </c>
      <c r="H2" s="28">
        <v>0</v>
      </c>
      <c r="I2" s="28">
        <v>0</v>
      </c>
      <c r="J2" s="28">
        <v>0</v>
      </c>
    </row>
    <row r="3" spans="1:11" x14ac:dyDescent="0.3">
      <c r="A3" s="23">
        <v>1</v>
      </c>
      <c r="B3" s="28">
        <v>-0.98199999999999998</v>
      </c>
      <c r="C3" s="28">
        <v>-0.97799999999999998</v>
      </c>
      <c r="D3" s="28">
        <v>-0.80600000000000005</v>
      </c>
      <c r="E3" s="28">
        <v>-1.091</v>
      </c>
      <c r="F3" s="28">
        <v>-1.079</v>
      </c>
      <c r="G3" s="28">
        <v>-1.0129999999999999</v>
      </c>
      <c r="H3" s="28">
        <v>-1.0325</v>
      </c>
      <c r="I3" s="28">
        <v>-0.95833333333333304</v>
      </c>
      <c r="J3" s="28">
        <v>-0.96599999999999997</v>
      </c>
      <c r="K3" s="26"/>
    </row>
    <row r="4" spans="1:11" x14ac:dyDescent="0.3">
      <c r="A4" s="23">
        <v>2</v>
      </c>
      <c r="B4" s="28">
        <v>-1.964</v>
      </c>
      <c r="C4" s="28">
        <v>-1.956</v>
      </c>
      <c r="D4" s="28">
        <v>-1.6120000000000001</v>
      </c>
      <c r="E4" s="28">
        <v>-2.1819999999999999</v>
      </c>
      <c r="F4" s="28">
        <v>-2.1579999999999999</v>
      </c>
      <c r="G4" s="28">
        <v>-2.0259999999999998</v>
      </c>
      <c r="H4" s="28">
        <v>-2.0649999999999999</v>
      </c>
      <c r="I4" s="28">
        <v>-1.9166666666666661</v>
      </c>
      <c r="J4" s="28">
        <v>-1.9319999999999999</v>
      </c>
    </row>
    <row r="5" spans="1:11" x14ac:dyDescent="0.3">
      <c r="A5" s="23">
        <v>3</v>
      </c>
      <c r="B5" s="28">
        <v>-2.9459999999999997</v>
      </c>
      <c r="C5" s="28">
        <v>-2.9340000000000002</v>
      </c>
      <c r="D5" s="28">
        <v>-2.4180000000000001</v>
      </c>
      <c r="E5" s="28">
        <v>-3.2729999999999997</v>
      </c>
      <c r="F5" s="28">
        <v>-3.2370000000000001</v>
      </c>
      <c r="G5" s="28">
        <v>-3.0389999999999997</v>
      </c>
      <c r="H5" s="28">
        <v>-3.0975000000000001</v>
      </c>
      <c r="I5" s="28">
        <v>-2.8749999999999991</v>
      </c>
      <c r="J5" s="28">
        <v>-2.8979999999999997</v>
      </c>
    </row>
    <row r="6" spans="1:11" x14ac:dyDescent="0.3">
      <c r="A6" s="23">
        <v>4</v>
      </c>
      <c r="B6" s="28">
        <v>-3.9279999999999999</v>
      </c>
      <c r="C6" s="28">
        <v>-3.9119999999999999</v>
      </c>
      <c r="D6" s="28">
        <v>-3.2240000000000002</v>
      </c>
      <c r="E6" s="28">
        <v>-4.3639999999999999</v>
      </c>
      <c r="F6" s="28">
        <v>-4.3159999999999998</v>
      </c>
      <c r="G6" s="28">
        <v>-4.0519999999999996</v>
      </c>
      <c r="H6" s="28">
        <v>-4.13</v>
      </c>
      <c r="I6" s="28">
        <v>-3.8333333333333321</v>
      </c>
      <c r="J6" s="28">
        <v>-3.8639999999999999</v>
      </c>
    </row>
    <row r="7" spans="1:11" x14ac:dyDescent="0.3">
      <c r="A7" s="23">
        <v>5</v>
      </c>
      <c r="B7" s="28">
        <v>-4.91</v>
      </c>
      <c r="C7" s="28">
        <v>-4.8899999999999997</v>
      </c>
      <c r="D7" s="28">
        <v>-4.03</v>
      </c>
      <c r="E7" s="28">
        <v>-5.4550000000000001</v>
      </c>
      <c r="F7" s="28">
        <v>-5.3949999999999996</v>
      </c>
      <c r="G7" s="28">
        <v>-5.0649999999999995</v>
      </c>
      <c r="H7" s="28">
        <v>-5.1624999999999996</v>
      </c>
      <c r="I7" s="28">
        <v>-4.7916666666666652</v>
      </c>
      <c r="J7" s="28">
        <v>-4.83</v>
      </c>
    </row>
    <row r="8" spans="1:11" x14ac:dyDescent="0.3">
      <c r="A8" s="23">
        <v>6</v>
      </c>
      <c r="B8" s="28">
        <v>-5.8919999999999995</v>
      </c>
      <c r="C8" s="28">
        <v>-5.8680000000000003</v>
      </c>
      <c r="D8" s="28">
        <v>-4.8360000000000003</v>
      </c>
      <c r="E8" s="28">
        <v>-6.5459999999999994</v>
      </c>
      <c r="F8" s="28">
        <v>-6.4740000000000002</v>
      </c>
      <c r="G8" s="28">
        <v>-6.0779999999999994</v>
      </c>
      <c r="H8" s="28">
        <v>-6.1950000000000003</v>
      </c>
      <c r="I8" s="28">
        <v>-5.7499999999999982</v>
      </c>
      <c r="J8" s="28">
        <v>-5.7959999999999994</v>
      </c>
    </row>
    <row r="9" spans="1:11" x14ac:dyDescent="0.3">
      <c r="A9" s="23">
        <v>7</v>
      </c>
      <c r="B9" s="28">
        <v>-6.8739999999999997</v>
      </c>
      <c r="C9" s="28">
        <v>-6.8460000000000001</v>
      </c>
      <c r="D9" s="28">
        <v>-5.6420000000000003</v>
      </c>
      <c r="E9" s="28">
        <v>-7.6369999999999996</v>
      </c>
      <c r="F9" s="28">
        <v>-7.5529999999999999</v>
      </c>
      <c r="G9" s="28">
        <v>-7.0909999999999993</v>
      </c>
      <c r="H9" s="28">
        <v>-7.2275</v>
      </c>
      <c r="I9" s="28">
        <v>-6.7083333333333313</v>
      </c>
      <c r="J9" s="28">
        <v>-6.7619999999999996</v>
      </c>
    </row>
    <row r="10" spans="1:11" x14ac:dyDescent="0.3">
      <c r="A10" s="23">
        <v>8</v>
      </c>
      <c r="B10" s="28">
        <v>-7.8559999999999999</v>
      </c>
      <c r="C10" s="28">
        <v>-7.8239999999999998</v>
      </c>
      <c r="D10" s="28">
        <v>-6.4480000000000004</v>
      </c>
      <c r="E10" s="28">
        <v>-8.7279999999999998</v>
      </c>
      <c r="F10" s="28">
        <v>-8.6319999999999997</v>
      </c>
      <c r="G10" s="28">
        <v>-8.1039999999999992</v>
      </c>
      <c r="H10" s="28">
        <v>-8.26</v>
      </c>
      <c r="I10" s="28">
        <v>-7.6666666666666643</v>
      </c>
      <c r="J10" s="28">
        <v>-7.7279999999999998</v>
      </c>
    </row>
    <row r="11" spans="1:11" x14ac:dyDescent="0.3">
      <c r="A11" s="23">
        <v>9</v>
      </c>
      <c r="B11" s="28">
        <v>-8.8379999999999992</v>
      </c>
      <c r="C11" s="28">
        <v>-8.8019999999999996</v>
      </c>
      <c r="D11" s="28">
        <v>-7.2540000000000004</v>
      </c>
      <c r="E11" s="28">
        <v>-9.8189999999999991</v>
      </c>
      <c r="F11" s="28">
        <v>-9.7110000000000003</v>
      </c>
      <c r="G11" s="28">
        <v>-9.1169999999999991</v>
      </c>
      <c r="H11" s="28">
        <v>-9.2925000000000004</v>
      </c>
      <c r="I11" s="28">
        <v>-8.6249999999999964</v>
      </c>
      <c r="J11" s="28">
        <v>-8.6939999999999991</v>
      </c>
    </row>
    <row r="12" spans="1:11" x14ac:dyDescent="0.3">
      <c r="A12" s="23">
        <v>10</v>
      </c>
      <c r="B12" s="28">
        <v>-9.82</v>
      </c>
      <c r="C12" s="28">
        <v>-9.7799999999999994</v>
      </c>
      <c r="D12" s="28">
        <v>-8.06</v>
      </c>
      <c r="E12" s="28">
        <v>-10.91</v>
      </c>
      <c r="F12" s="28">
        <v>-10.79</v>
      </c>
      <c r="G12" s="28">
        <v>-10.129999999999999</v>
      </c>
      <c r="H12" s="28">
        <v>-10.324999999999999</v>
      </c>
      <c r="I12" s="28">
        <v>-9.5833333333333304</v>
      </c>
      <c r="J12" s="28">
        <v>-9.66</v>
      </c>
    </row>
    <row r="13" spans="1:11" x14ac:dyDescent="0.3">
      <c r="A13" s="23">
        <v>11</v>
      </c>
      <c r="B13" s="28">
        <v>-10.802</v>
      </c>
      <c r="C13" s="28">
        <v>-10.757999999999999</v>
      </c>
      <c r="D13" s="28">
        <v>-8.8659999999999997</v>
      </c>
      <c r="E13" s="28">
        <v>-12.000999999999999</v>
      </c>
      <c r="F13" s="28">
        <v>-11.869</v>
      </c>
      <c r="G13" s="28">
        <v>-11.142999999999999</v>
      </c>
      <c r="H13" s="28">
        <v>-11.3575</v>
      </c>
      <c r="I13" s="28">
        <v>-10.541666666666664</v>
      </c>
      <c r="J13" s="28">
        <v>-10.625999999999999</v>
      </c>
    </row>
    <row r="14" spans="1:11" x14ac:dyDescent="0.3">
      <c r="A14" s="23">
        <v>12</v>
      </c>
      <c r="B14" s="28">
        <v>-11.783999999999999</v>
      </c>
      <c r="C14" s="28">
        <v>-11.736000000000001</v>
      </c>
      <c r="D14" s="28">
        <v>-9.6720000000000006</v>
      </c>
      <c r="E14" s="28">
        <v>-13.091999999999999</v>
      </c>
      <c r="F14" s="28">
        <v>-12.948</v>
      </c>
      <c r="G14" s="28">
        <v>-12.155999999999999</v>
      </c>
      <c r="H14" s="28">
        <v>-12.39</v>
      </c>
      <c r="I14" s="28">
        <v>-11.499999999999996</v>
      </c>
      <c r="J14" s="28">
        <v>-11.591999999999999</v>
      </c>
    </row>
    <row r="15" spans="1:11" x14ac:dyDescent="0.3">
      <c r="A15" s="23">
        <v>13</v>
      </c>
      <c r="B15" s="28">
        <v>-12.766</v>
      </c>
      <c r="C15" s="28">
        <v>-12.714</v>
      </c>
      <c r="D15" s="28">
        <v>-10.478000000000002</v>
      </c>
      <c r="E15" s="28">
        <v>-14.183</v>
      </c>
      <c r="F15" s="28">
        <v>-14.026999999999999</v>
      </c>
      <c r="G15" s="28">
        <v>-13.168999999999999</v>
      </c>
      <c r="H15" s="28">
        <v>-13.422499999999999</v>
      </c>
      <c r="I15" s="28">
        <v>-12.458333333333329</v>
      </c>
      <c r="J15" s="28">
        <v>-12.558</v>
      </c>
    </row>
    <row r="16" spans="1:11" x14ac:dyDescent="0.3">
      <c r="A16" s="23">
        <v>14</v>
      </c>
      <c r="B16" s="28">
        <v>-13.747999999999999</v>
      </c>
      <c r="C16" s="28">
        <v>-13.692</v>
      </c>
      <c r="D16" s="28">
        <v>-11.284000000000001</v>
      </c>
      <c r="E16" s="28">
        <v>-15.273999999999999</v>
      </c>
      <c r="F16" s="28">
        <v>-15.106</v>
      </c>
      <c r="G16" s="28">
        <v>-14.181999999999999</v>
      </c>
      <c r="H16" s="28">
        <v>-14.455</v>
      </c>
      <c r="I16" s="28">
        <v>-13.416666666666663</v>
      </c>
      <c r="J16" s="28">
        <v>-13.523999999999999</v>
      </c>
    </row>
    <row r="17" spans="1:10" x14ac:dyDescent="0.3">
      <c r="A17" s="23">
        <v>15</v>
      </c>
      <c r="B17" s="28">
        <v>-14.73</v>
      </c>
      <c r="C17" s="28">
        <v>-14.67</v>
      </c>
      <c r="D17" s="28">
        <v>-12.09</v>
      </c>
      <c r="E17" s="28">
        <v>-16.364999999999998</v>
      </c>
      <c r="F17" s="28">
        <v>-16.184999999999999</v>
      </c>
      <c r="G17" s="28">
        <v>-15.194999999999999</v>
      </c>
      <c r="H17" s="28">
        <v>-15.487499999999999</v>
      </c>
      <c r="I17" s="28">
        <v>-14.374999999999996</v>
      </c>
      <c r="J17" s="28">
        <v>-14.49</v>
      </c>
    </row>
    <row r="18" spans="1:10" x14ac:dyDescent="0.3">
      <c r="A18" s="23">
        <v>16</v>
      </c>
      <c r="B18" s="28">
        <v>-15.712</v>
      </c>
      <c r="C18" s="28">
        <v>-15.648</v>
      </c>
      <c r="D18" s="28">
        <v>-12.896000000000001</v>
      </c>
      <c r="E18" s="28">
        <v>-17.456</v>
      </c>
      <c r="F18" s="28">
        <v>-17.263999999999999</v>
      </c>
      <c r="G18" s="28">
        <v>-16.207999999999998</v>
      </c>
      <c r="H18" s="28">
        <v>-16.52</v>
      </c>
      <c r="I18" s="28">
        <v>-15.333333333333329</v>
      </c>
      <c r="J18" s="28">
        <v>-15.456</v>
      </c>
    </row>
    <row r="19" spans="1:10" x14ac:dyDescent="0.3">
      <c r="A19" s="23">
        <v>17</v>
      </c>
      <c r="B19" s="28">
        <v>-16.693999999999999</v>
      </c>
      <c r="C19" s="28">
        <v>-16.626000000000001</v>
      </c>
      <c r="D19" s="28">
        <v>-13.702000000000002</v>
      </c>
      <c r="E19" s="28">
        <v>-18.547000000000001</v>
      </c>
      <c r="F19" s="28">
        <v>-18.343</v>
      </c>
      <c r="G19" s="28">
        <v>-17.220999999999997</v>
      </c>
      <c r="H19" s="28">
        <v>-17.552499999999998</v>
      </c>
      <c r="I19" s="28">
        <v>-16.291666666666661</v>
      </c>
      <c r="J19" s="28">
        <v>-16.422000000000001</v>
      </c>
    </row>
    <row r="20" spans="1:10" x14ac:dyDescent="0.3">
      <c r="A20" s="23">
        <v>18</v>
      </c>
      <c r="B20" s="28">
        <v>-17.675999999999998</v>
      </c>
      <c r="C20" s="28">
        <v>-17.603999999999999</v>
      </c>
      <c r="D20" s="28">
        <v>-14.508000000000001</v>
      </c>
      <c r="E20" s="28">
        <v>-19.637999999999998</v>
      </c>
      <c r="F20" s="28">
        <v>-19.422000000000001</v>
      </c>
      <c r="G20" s="28">
        <v>-18.233999999999998</v>
      </c>
      <c r="H20" s="28">
        <v>-18.585000000000001</v>
      </c>
      <c r="I20" s="28">
        <v>-17.249999999999993</v>
      </c>
      <c r="J20" s="28">
        <v>-17.387999999999998</v>
      </c>
    </row>
    <row r="21" spans="1:10" x14ac:dyDescent="0.3">
      <c r="A21" s="23">
        <v>19</v>
      </c>
      <c r="B21" s="28">
        <v>-18.658000000000001</v>
      </c>
      <c r="C21" s="28">
        <v>-18.582000000000001</v>
      </c>
      <c r="D21" s="28">
        <v>-15.314</v>
      </c>
      <c r="E21" s="28">
        <v>-20.728999999999999</v>
      </c>
      <c r="F21" s="28">
        <v>-20.500999999999998</v>
      </c>
      <c r="G21" s="28">
        <v>-19.247</v>
      </c>
      <c r="H21" s="28">
        <v>-19.6175</v>
      </c>
      <c r="I21" s="28">
        <v>-18.208333333333329</v>
      </c>
      <c r="J21" s="28">
        <v>-18.353999999999999</v>
      </c>
    </row>
    <row r="22" spans="1:10" x14ac:dyDescent="0.3">
      <c r="A22" s="23">
        <v>20</v>
      </c>
      <c r="B22" s="28">
        <v>-19.64</v>
      </c>
      <c r="C22" s="28">
        <v>-19.559999999999999</v>
      </c>
      <c r="D22" s="28">
        <v>-16.12</v>
      </c>
      <c r="E22" s="28">
        <v>-21.82</v>
      </c>
      <c r="F22" s="28">
        <v>-21.58</v>
      </c>
      <c r="G22" s="28">
        <v>-20.259999999999998</v>
      </c>
      <c r="H22" s="28">
        <v>-20.65</v>
      </c>
      <c r="I22" s="28">
        <v>-19.166666666666661</v>
      </c>
      <c r="J22" s="28">
        <v>-19.32</v>
      </c>
    </row>
    <row r="23" spans="1:10" x14ac:dyDescent="0.3">
      <c r="A23" s="23">
        <v>21</v>
      </c>
      <c r="B23" s="28">
        <v>-20.622</v>
      </c>
      <c r="C23" s="28">
        <v>-20.538</v>
      </c>
      <c r="D23" s="28">
        <v>-16.926000000000002</v>
      </c>
      <c r="E23" s="28">
        <v>-22.910999999999998</v>
      </c>
      <c r="F23" s="28">
        <v>-22.658999999999999</v>
      </c>
      <c r="G23" s="28">
        <v>-21.272999999999996</v>
      </c>
      <c r="H23" s="28">
        <v>-21.682500000000001</v>
      </c>
      <c r="I23" s="28">
        <v>-20.124999999999993</v>
      </c>
      <c r="J23" s="28">
        <v>-20.285999999999998</v>
      </c>
    </row>
    <row r="24" spans="1:10" x14ac:dyDescent="0.3">
      <c r="A24" s="23">
        <v>22</v>
      </c>
      <c r="B24" s="28">
        <v>-21.603999999999999</v>
      </c>
      <c r="C24" s="28">
        <v>-21.515999999999998</v>
      </c>
      <c r="D24" s="28">
        <v>-17.731999999999999</v>
      </c>
      <c r="E24" s="28">
        <v>-24.001999999999999</v>
      </c>
      <c r="F24" s="28">
        <v>-23.738</v>
      </c>
      <c r="G24" s="28">
        <v>-22.285999999999998</v>
      </c>
      <c r="H24" s="28">
        <v>-22.715</v>
      </c>
      <c r="I24" s="28">
        <v>-21.083333333333329</v>
      </c>
      <c r="J24" s="28">
        <v>-21.251999999999999</v>
      </c>
    </row>
    <row r="25" spans="1:10" x14ac:dyDescent="0.3">
      <c r="A25" s="23">
        <v>23</v>
      </c>
      <c r="B25" s="28">
        <v>-22.585999999999999</v>
      </c>
      <c r="C25" s="28">
        <v>-22.494</v>
      </c>
      <c r="D25" s="28">
        <v>-18.538</v>
      </c>
      <c r="E25" s="28">
        <v>-25.093</v>
      </c>
      <c r="F25" s="28">
        <v>-24.817</v>
      </c>
      <c r="G25" s="28">
        <v>-23.298999999999999</v>
      </c>
      <c r="H25" s="28">
        <v>-23.747499999999999</v>
      </c>
      <c r="I25" s="28">
        <v>-22.041666666666661</v>
      </c>
      <c r="J25" s="28">
        <v>-22.218</v>
      </c>
    </row>
    <row r="26" spans="1:10" x14ac:dyDescent="0.3">
      <c r="A26" s="23">
        <v>24</v>
      </c>
      <c r="B26" s="28">
        <v>-23.567999999999998</v>
      </c>
      <c r="C26" s="28">
        <v>-23.472000000000001</v>
      </c>
      <c r="D26" s="28">
        <v>-19.344000000000001</v>
      </c>
      <c r="E26" s="28">
        <v>-26.183999999999997</v>
      </c>
      <c r="F26" s="28">
        <v>-25.896000000000001</v>
      </c>
      <c r="G26" s="28">
        <v>-24.311999999999998</v>
      </c>
      <c r="H26" s="28">
        <v>-24.78</v>
      </c>
      <c r="I26" s="28">
        <v>-22.999999999999993</v>
      </c>
      <c r="J26" s="28">
        <v>-23.183999999999997</v>
      </c>
    </row>
    <row r="27" spans="1:10" x14ac:dyDescent="0.3">
      <c r="A27" s="23">
        <v>25</v>
      </c>
      <c r="B27" s="28">
        <v>-24.55</v>
      </c>
      <c r="C27" s="28">
        <v>-24.45</v>
      </c>
      <c r="D27" s="28">
        <v>-20.150000000000002</v>
      </c>
      <c r="E27" s="28">
        <v>-27.274999999999999</v>
      </c>
      <c r="F27" s="28">
        <v>-26.974999999999998</v>
      </c>
      <c r="G27" s="28">
        <v>-25.324999999999996</v>
      </c>
      <c r="H27" s="28">
        <v>-25.8125</v>
      </c>
      <c r="I27" s="28">
        <v>-23.958333333333325</v>
      </c>
      <c r="J27" s="28">
        <v>-24.15</v>
      </c>
    </row>
    <row r="28" spans="1:10" x14ac:dyDescent="0.3">
      <c r="A28" s="23">
        <v>26</v>
      </c>
      <c r="B28" s="28">
        <v>-25.532</v>
      </c>
      <c r="C28" s="28">
        <v>-25.428000000000001</v>
      </c>
      <c r="D28" s="28">
        <v>-20.956000000000003</v>
      </c>
      <c r="E28" s="28">
        <v>-28.366</v>
      </c>
      <c r="F28" s="28">
        <v>-28.053999999999998</v>
      </c>
      <c r="G28" s="28">
        <v>-26.337999999999997</v>
      </c>
      <c r="H28" s="28">
        <v>-26.844999999999999</v>
      </c>
      <c r="I28" s="28">
        <v>-24.916666666666657</v>
      </c>
      <c r="J28" s="28">
        <v>-25.116</v>
      </c>
    </row>
    <row r="29" spans="1:10" x14ac:dyDescent="0.3">
      <c r="A29" s="23">
        <v>27</v>
      </c>
      <c r="B29" s="28">
        <v>-26.513999999999999</v>
      </c>
      <c r="C29" s="28">
        <v>-26.405999999999999</v>
      </c>
      <c r="D29" s="28">
        <v>-21.762</v>
      </c>
      <c r="E29" s="28">
        <v>-29.457000000000001</v>
      </c>
      <c r="F29" s="28">
        <v>-29.132999999999999</v>
      </c>
      <c r="G29" s="28">
        <v>-27.350999999999999</v>
      </c>
      <c r="H29" s="28">
        <v>-27.877499999999998</v>
      </c>
      <c r="I29" s="28">
        <v>-25.874999999999993</v>
      </c>
      <c r="J29" s="28">
        <v>-26.082000000000001</v>
      </c>
    </row>
    <row r="30" spans="1:10" x14ac:dyDescent="0.3">
      <c r="A30" s="23">
        <v>28</v>
      </c>
      <c r="B30" s="28">
        <v>-27.495999999999999</v>
      </c>
      <c r="C30" s="28">
        <v>-27.384</v>
      </c>
      <c r="D30" s="28">
        <v>-22.568000000000001</v>
      </c>
      <c r="E30" s="28">
        <v>-30.547999999999998</v>
      </c>
      <c r="F30" s="28">
        <v>-30.212</v>
      </c>
      <c r="G30" s="28">
        <v>-28.363999999999997</v>
      </c>
      <c r="H30" s="28">
        <v>-28.91</v>
      </c>
      <c r="I30" s="28">
        <v>-26.833333333333325</v>
      </c>
      <c r="J30" s="28">
        <v>-27.047999999999998</v>
      </c>
    </row>
    <row r="31" spans="1:10" x14ac:dyDescent="0.3">
      <c r="A31" s="23">
        <v>29</v>
      </c>
      <c r="B31" s="28">
        <v>-28.477999999999998</v>
      </c>
      <c r="C31" s="28">
        <v>-28.361999999999998</v>
      </c>
      <c r="D31" s="28">
        <v>-23.374000000000002</v>
      </c>
      <c r="E31" s="28">
        <v>-31.638999999999999</v>
      </c>
      <c r="F31" s="28">
        <v>-31.291</v>
      </c>
      <c r="G31" s="28">
        <v>-29.376999999999995</v>
      </c>
      <c r="H31" s="28">
        <v>-29.942499999999999</v>
      </c>
      <c r="I31" s="28">
        <v>-27.791666666666657</v>
      </c>
      <c r="J31" s="28">
        <v>-28.013999999999999</v>
      </c>
    </row>
    <row r="32" spans="1:10" x14ac:dyDescent="0.3">
      <c r="A32" s="23">
        <v>30</v>
      </c>
      <c r="B32" s="28">
        <v>-29.46</v>
      </c>
      <c r="C32" s="28">
        <v>-29.34</v>
      </c>
      <c r="D32" s="28">
        <v>-24.18</v>
      </c>
      <c r="E32" s="28">
        <v>-32.729999999999997</v>
      </c>
      <c r="F32" s="28">
        <v>-32.369999999999997</v>
      </c>
      <c r="G32" s="28">
        <v>-30.389999999999997</v>
      </c>
      <c r="H32" s="28">
        <v>-30.974999999999998</v>
      </c>
      <c r="I32" s="28">
        <v>-28.749999999999993</v>
      </c>
      <c r="J32" s="28">
        <v>-28.98</v>
      </c>
    </row>
    <row r="33" spans="1:10" x14ac:dyDescent="0.3">
      <c r="A33" s="23">
        <v>31</v>
      </c>
      <c r="B33" s="28">
        <v>-30.442</v>
      </c>
      <c r="C33" s="28">
        <v>-30.317999999999998</v>
      </c>
      <c r="D33" s="28">
        <v>-24.986000000000001</v>
      </c>
      <c r="E33" s="28">
        <v>-33.820999999999998</v>
      </c>
      <c r="F33" s="28">
        <v>-33.448999999999998</v>
      </c>
      <c r="G33" s="28">
        <v>-31.402999999999999</v>
      </c>
      <c r="H33" s="28">
        <v>-32.0075</v>
      </c>
      <c r="I33" s="28">
        <v>-29.708333333333325</v>
      </c>
      <c r="J33" s="28">
        <v>-29.945999999999998</v>
      </c>
    </row>
    <row r="34" spans="1:10" x14ac:dyDescent="0.3">
      <c r="A34" s="23">
        <v>32</v>
      </c>
      <c r="B34" s="28">
        <v>-31.423999999999999</v>
      </c>
      <c r="C34" s="28">
        <v>-31.295999999999999</v>
      </c>
      <c r="D34" s="28">
        <v>-25.792000000000002</v>
      </c>
      <c r="E34" s="28">
        <v>-34.911999999999999</v>
      </c>
      <c r="F34" s="28">
        <v>-34.527999999999999</v>
      </c>
      <c r="G34" s="28">
        <v>-32.415999999999997</v>
      </c>
      <c r="H34" s="28">
        <v>-33.04</v>
      </c>
      <c r="I34" s="28">
        <v>-30.666666666666657</v>
      </c>
      <c r="J34" s="28">
        <v>-30.911999999999999</v>
      </c>
    </row>
    <row r="35" spans="1:10" x14ac:dyDescent="0.3">
      <c r="A35" s="23">
        <v>33</v>
      </c>
      <c r="B35" s="28">
        <v>-32.405999999999999</v>
      </c>
      <c r="C35" s="28">
        <v>-32.274000000000001</v>
      </c>
      <c r="D35" s="28">
        <v>-26.598000000000003</v>
      </c>
      <c r="E35" s="28">
        <v>-36.003</v>
      </c>
      <c r="F35" s="28">
        <v>-35.606999999999999</v>
      </c>
      <c r="G35" s="28">
        <v>-33.428999999999995</v>
      </c>
      <c r="H35" s="28">
        <v>-34.072499999999998</v>
      </c>
      <c r="I35" s="28">
        <v>-31.624999999999989</v>
      </c>
      <c r="J35" s="28">
        <v>-31.878</v>
      </c>
    </row>
    <row r="36" spans="1:10" x14ac:dyDescent="0.3">
      <c r="A36" s="23">
        <v>34</v>
      </c>
      <c r="B36" s="28">
        <v>-33.387999999999998</v>
      </c>
      <c r="C36" s="28">
        <v>-33.252000000000002</v>
      </c>
      <c r="D36" s="28">
        <v>-27.404000000000003</v>
      </c>
      <c r="E36" s="28">
        <v>-37.094000000000001</v>
      </c>
      <c r="F36" s="28">
        <v>-36.686</v>
      </c>
      <c r="G36" s="28">
        <v>-34.441999999999993</v>
      </c>
      <c r="H36" s="28">
        <v>-35.104999999999997</v>
      </c>
      <c r="I36" s="28">
        <v>-32.583333333333321</v>
      </c>
      <c r="J36" s="28">
        <v>-32.844000000000001</v>
      </c>
    </row>
    <row r="37" spans="1:10" x14ac:dyDescent="0.3">
      <c r="A37" s="23">
        <v>35</v>
      </c>
      <c r="B37" s="28">
        <v>-34.369999999999997</v>
      </c>
      <c r="C37" s="28">
        <v>-34.229999999999997</v>
      </c>
      <c r="D37" s="28">
        <v>-28.21</v>
      </c>
      <c r="E37" s="28">
        <v>-38.185000000000002</v>
      </c>
      <c r="F37" s="28">
        <v>-37.765000000000001</v>
      </c>
      <c r="G37" s="28">
        <v>-35.454999999999998</v>
      </c>
      <c r="H37" s="28">
        <v>-36.137499999999996</v>
      </c>
      <c r="I37" s="28">
        <v>-33.541666666666657</v>
      </c>
      <c r="J37" s="28">
        <v>-33.81</v>
      </c>
    </row>
    <row r="38" spans="1:10" x14ac:dyDescent="0.3">
      <c r="A38" s="23">
        <v>36</v>
      </c>
      <c r="B38" s="28">
        <v>-35.351999999999997</v>
      </c>
      <c r="C38" s="28">
        <v>-35.207999999999998</v>
      </c>
      <c r="D38" s="28">
        <v>-29.016000000000002</v>
      </c>
      <c r="E38" s="28">
        <v>-39.275999999999996</v>
      </c>
      <c r="F38" s="28">
        <v>-38.844000000000001</v>
      </c>
      <c r="G38" s="28">
        <v>-36.467999999999996</v>
      </c>
      <c r="H38" s="28">
        <v>-37.17</v>
      </c>
      <c r="I38" s="28">
        <v>-34.499999999999986</v>
      </c>
      <c r="J38" s="28">
        <v>-34.775999999999996</v>
      </c>
    </row>
    <row r="39" spans="1:10" x14ac:dyDescent="0.3">
      <c r="A39" s="23">
        <v>37</v>
      </c>
      <c r="B39" s="28">
        <v>-36.333999999999996</v>
      </c>
      <c r="C39" s="28">
        <v>-36.186</v>
      </c>
      <c r="D39" s="28">
        <v>-29.822000000000003</v>
      </c>
      <c r="E39" s="28">
        <v>-40.366999999999997</v>
      </c>
      <c r="F39" s="28">
        <v>-39.923000000000002</v>
      </c>
      <c r="G39" s="28">
        <v>-37.480999999999995</v>
      </c>
      <c r="H39" s="28">
        <v>-38.202500000000001</v>
      </c>
      <c r="I39" s="28">
        <v>-35.458333333333321</v>
      </c>
      <c r="J39" s="28">
        <v>-35.741999999999997</v>
      </c>
    </row>
    <row r="40" spans="1:10" x14ac:dyDescent="0.3">
      <c r="A40" s="23">
        <v>38</v>
      </c>
      <c r="B40" s="28">
        <v>-37.316000000000003</v>
      </c>
      <c r="C40" s="28">
        <v>-37.164000000000001</v>
      </c>
      <c r="D40" s="28">
        <v>-30.628</v>
      </c>
      <c r="E40" s="28">
        <v>-41.457999999999998</v>
      </c>
      <c r="F40" s="28">
        <v>-41.001999999999995</v>
      </c>
      <c r="G40" s="28">
        <v>-38.494</v>
      </c>
      <c r="H40" s="28">
        <v>-39.234999999999999</v>
      </c>
      <c r="I40" s="28">
        <v>-36.416666666666657</v>
      </c>
      <c r="J40" s="28">
        <v>-36.707999999999998</v>
      </c>
    </row>
    <row r="41" spans="1:10" x14ac:dyDescent="0.3">
      <c r="A41" s="23">
        <v>39</v>
      </c>
      <c r="B41" s="28">
        <v>-38.298000000000002</v>
      </c>
      <c r="C41" s="28">
        <v>-38.141999999999996</v>
      </c>
      <c r="D41" s="28">
        <v>-31.434000000000001</v>
      </c>
      <c r="E41" s="28">
        <v>-42.548999999999999</v>
      </c>
      <c r="F41" s="28">
        <v>-42.080999999999996</v>
      </c>
      <c r="G41" s="28">
        <v>-39.506999999999998</v>
      </c>
      <c r="H41" s="28">
        <v>-40.267499999999998</v>
      </c>
      <c r="I41" s="28">
        <v>-37.374999999999986</v>
      </c>
      <c r="J41" s="28">
        <v>-37.673999999999999</v>
      </c>
    </row>
    <row r="42" spans="1:10" x14ac:dyDescent="0.3">
      <c r="A42" s="23">
        <v>40</v>
      </c>
      <c r="B42" s="28">
        <v>-39.28</v>
      </c>
      <c r="C42" s="28">
        <v>-39.119999999999997</v>
      </c>
      <c r="D42" s="28">
        <v>-32.24</v>
      </c>
      <c r="E42" s="28">
        <v>-43.64</v>
      </c>
      <c r="F42" s="28">
        <v>-43.16</v>
      </c>
      <c r="G42" s="28">
        <v>-40.519999999999996</v>
      </c>
      <c r="H42" s="28">
        <v>-41.3</v>
      </c>
      <c r="I42" s="28">
        <v>-38.333333333333321</v>
      </c>
      <c r="J42" s="28">
        <v>-38.64</v>
      </c>
    </row>
    <row r="43" spans="1:10" x14ac:dyDescent="0.3">
      <c r="A43" s="23">
        <v>41</v>
      </c>
      <c r="B43" s="28">
        <v>-40.262</v>
      </c>
      <c r="C43" s="28">
        <v>-40.097999999999999</v>
      </c>
      <c r="D43" s="28">
        <v>-33.045999999999999</v>
      </c>
      <c r="E43" s="28">
        <v>-44.731000000000002</v>
      </c>
      <c r="F43" s="28">
        <v>-44.238999999999997</v>
      </c>
      <c r="G43" s="28">
        <v>-41.532999999999994</v>
      </c>
      <c r="H43" s="28">
        <v>-42.332499999999996</v>
      </c>
      <c r="I43" s="28">
        <v>-39.291666666666657</v>
      </c>
      <c r="J43" s="28">
        <v>-39.606000000000002</v>
      </c>
    </row>
    <row r="44" spans="1:10" x14ac:dyDescent="0.3">
      <c r="A44" s="23">
        <v>42</v>
      </c>
      <c r="B44" s="28">
        <v>-41.244</v>
      </c>
      <c r="C44" s="28">
        <v>-41.076000000000001</v>
      </c>
      <c r="D44" s="28">
        <v>-33.852000000000004</v>
      </c>
      <c r="E44" s="28">
        <v>-45.821999999999996</v>
      </c>
      <c r="F44" s="28">
        <v>-45.317999999999998</v>
      </c>
      <c r="G44" s="28">
        <v>-42.545999999999992</v>
      </c>
      <c r="H44" s="28">
        <v>-43.365000000000002</v>
      </c>
      <c r="I44" s="28">
        <v>-40.249999999999986</v>
      </c>
      <c r="J44" s="28">
        <v>-40.571999999999996</v>
      </c>
    </row>
    <row r="45" spans="1:10" x14ac:dyDescent="0.3">
      <c r="A45" s="23">
        <v>43</v>
      </c>
      <c r="B45" s="28">
        <v>-42.225999999999999</v>
      </c>
      <c r="C45" s="28">
        <v>-42.054000000000002</v>
      </c>
      <c r="D45" s="28">
        <v>-34.658000000000001</v>
      </c>
      <c r="E45" s="28">
        <v>-46.912999999999997</v>
      </c>
      <c r="F45" s="28">
        <v>-46.396999999999998</v>
      </c>
      <c r="G45" s="28">
        <v>-43.558999999999997</v>
      </c>
      <c r="H45" s="28">
        <v>-44.397500000000001</v>
      </c>
      <c r="I45" s="28">
        <v>-41.208333333333321</v>
      </c>
      <c r="J45" s="28">
        <v>-41.537999999999997</v>
      </c>
    </row>
    <row r="46" spans="1:10" x14ac:dyDescent="0.3">
      <c r="A46" s="23">
        <v>44</v>
      </c>
      <c r="B46" s="28">
        <v>-43.207999999999998</v>
      </c>
      <c r="C46" s="28">
        <v>-43.031999999999996</v>
      </c>
      <c r="D46" s="28">
        <v>-35.463999999999999</v>
      </c>
      <c r="E46" s="28">
        <v>-48.003999999999998</v>
      </c>
      <c r="F46" s="28">
        <v>-47.475999999999999</v>
      </c>
      <c r="G46" s="28">
        <v>-44.571999999999996</v>
      </c>
      <c r="H46" s="28">
        <v>-45.43</v>
      </c>
      <c r="I46" s="28">
        <v>-42.166666666666657</v>
      </c>
      <c r="J46" s="28">
        <v>-42.503999999999998</v>
      </c>
    </row>
    <row r="47" spans="1:10" x14ac:dyDescent="0.3">
      <c r="A47" s="23">
        <v>45</v>
      </c>
      <c r="B47" s="28">
        <v>-44.19</v>
      </c>
      <c r="C47" s="28">
        <v>-44.01</v>
      </c>
      <c r="D47" s="28">
        <v>-36.270000000000003</v>
      </c>
      <c r="E47" s="28">
        <v>-49.094999999999999</v>
      </c>
      <c r="F47" s="28">
        <v>-48.555</v>
      </c>
      <c r="G47" s="28">
        <v>-45.584999999999994</v>
      </c>
      <c r="H47" s="28">
        <v>-46.462499999999999</v>
      </c>
      <c r="I47" s="28">
        <v>-43.124999999999986</v>
      </c>
      <c r="J47" s="28">
        <v>-43.47</v>
      </c>
    </row>
    <row r="48" spans="1:10" x14ac:dyDescent="0.3">
      <c r="A48" s="23">
        <v>46</v>
      </c>
      <c r="B48" s="28">
        <v>-45.171999999999997</v>
      </c>
      <c r="C48" s="28">
        <v>-44.988</v>
      </c>
      <c r="D48" s="28">
        <v>-37.076000000000001</v>
      </c>
      <c r="E48" s="28">
        <v>-50.186</v>
      </c>
      <c r="F48" s="28">
        <v>-49.634</v>
      </c>
      <c r="G48" s="28">
        <v>-46.597999999999999</v>
      </c>
      <c r="H48" s="28">
        <v>-47.494999999999997</v>
      </c>
      <c r="I48" s="28">
        <v>-44.083333333333321</v>
      </c>
      <c r="J48" s="28">
        <v>-44.436</v>
      </c>
    </row>
    <row r="49" spans="1:10" x14ac:dyDescent="0.3">
      <c r="A49" s="23">
        <v>47</v>
      </c>
      <c r="B49" s="28">
        <v>-46.153999999999996</v>
      </c>
      <c r="C49" s="28">
        <v>-45.966000000000001</v>
      </c>
      <c r="D49" s="28">
        <v>-37.882000000000005</v>
      </c>
      <c r="E49" s="28">
        <v>-51.277000000000001</v>
      </c>
      <c r="F49" s="28">
        <v>-50.713000000000001</v>
      </c>
      <c r="G49" s="28">
        <v>-47.610999999999997</v>
      </c>
      <c r="H49" s="28">
        <v>-48.527499999999996</v>
      </c>
      <c r="I49" s="28">
        <v>-45.04166666666665</v>
      </c>
      <c r="J49" s="28">
        <v>-45.402000000000001</v>
      </c>
    </row>
    <row r="50" spans="1:10" x14ac:dyDescent="0.3">
      <c r="A50" s="23">
        <v>48</v>
      </c>
      <c r="B50" s="28">
        <v>-47.135999999999996</v>
      </c>
      <c r="C50" s="28">
        <v>-46.944000000000003</v>
      </c>
      <c r="D50" s="28">
        <v>-38.688000000000002</v>
      </c>
      <c r="E50" s="28">
        <v>-52.367999999999995</v>
      </c>
      <c r="F50" s="28">
        <v>-51.792000000000002</v>
      </c>
      <c r="G50" s="28">
        <v>-48.623999999999995</v>
      </c>
      <c r="H50" s="28">
        <v>-49.56</v>
      </c>
      <c r="I50" s="28">
        <v>-45.999999999999986</v>
      </c>
      <c r="J50" s="28">
        <v>-46.367999999999995</v>
      </c>
    </row>
    <row r="51" spans="1:10" x14ac:dyDescent="0.3">
      <c r="A51" s="23">
        <v>49</v>
      </c>
      <c r="B51" s="28">
        <v>-48.118000000000002</v>
      </c>
      <c r="C51" s="28">
        <v>-47.921999999999997</v>
      </c>
      <c r="D51" s="28">
        <v>-39.494</v>
      </c>
      <c r="E51" s="28">
        <v>-53.458999999999996</v>
      </c>
      <c r="F51" s="28">
        <v>-52.870999999999995</v>
      </c>
      <c r="G51" s="28">
        <v>-49.636999999999993</v>
      </c>
      <c r="H51" s="28">
        <v>-50.592500000000001</v>
      </c>
      <c r="I51" s="28">
        <v>-46.958333333333321</v>
      </c>
      <c r="J51" s="28">
        <v>-47.333999999999996</v>
      </c>
    </row>
    <row r="52" spans="1:10" x14ac:dyDescent="0.3">
      <c r="A52" s="23">
        <v>50</v>
      </c>
      <c r="B52" s="28">
        <v>-49.1</v>
      </c>
      <c r="C52" s="28">
        <v>-48.9</v>
      </c>
      <c r="D52" s="28">
        <v>-40.300000000000004</v>
      </c>
      <c r="E52" s="28">
        <v>-54.55</v>
      </c>
      <c r="F52" s="28">
        <v>-53.949999999999996</v>
      </c>
      <c r="G52" s="28">
        <v>-50.649999999999991</v>
      </c>
      <c r="H52" s="28">
        <v>-51.625</v>
      </c>
      <c r="I52" s="28">
        <v>-47.91666666666665</v>
      </c>
      <c r="J52" s="28">
        <v>-48.3</v>
      </c>
    </row>
    <row r="53" spans="1:10" x14ac:dyDescent="0.3">
      <c r="A53" s="23">
        <v>51</v>
      </c>
      <c r="B53" s="28">
        <v>-50.082000000000001</v>
      </c>
      <c r="C53" s="28">
        <v>-49.878</v>
      </c>
      <c r="D53" s="28">
        <v>-41.106000000000002</v>
      </c>
      <c r="E53" s="28">
        <v>-55.640999999999998</v>
      </c>
      <c r="F53" s="28">
        <v>-55.028999999999996</v>
      </c>
      <c r="G53" s="28">
        <v>-51.662999999999997</v>
      </c>
      <c r="H53" s="28">
        <v>-52.657499999999999</v>
      </c>
      <c r="I53" s="28">
        <v>-48.874999999999986</v>
      </c>
      <c r="J53" s="28">
        <v>-49.265999999999998</v>
      </c>
    </row>
    <row r="54" spans="1:10" x14ac:dyDescent="0.3">
      <c r="A54" s="23">
        <v>52</v>
      </c>
      <c r="B54" s="28">
        <v>-51.064</v>
      </c>
      <c r="C54" s="28">
        <v>-50.856000000000002</v>
      </c>
      <c r="D54" s="28">
        <v>-41.912000000000006</v>
      </c>
      <c r="E54" s="28">
        <v>-56.731999999999999</v>
      </c>
      <c r="F54" s="28">
        <v>-56.107999999999997</v>
      </c>
      <c r="G54" s="28">
        <v>-52.675999999999995</v>
      </c>
      <c r="H54" s="28">
        <v>-53.69</v>
      </c>
      <c r="I54" s="28">
        <v>-49.833333333333314</v>
      </c>
      <c r="J54" s="28">
        <v>-50.231999999999999</v>
      </c>
    </row>
    <row r="55" spans="1:10" x14ac:dyDescent="0.3">
      <c r="A55" s="23">
        <v>53</v>
      </c>
      <c r="B55" s="28">
        <v>-52.045999999999999</v>
      </c>
      <c r="C55" s="28">
        <v>-51.833999999999996</v>
      </c>
      <c r="D55" s="28">
        <v>-42.718000000000004</v>
      </c>
      <c r="E55" s="28">
        <v>-57.823</v>
      </c>
      <c r="F55" s="28">
        <v>-57.186999999999998</v>
      </c>
      <c r="G55" s="28">
        <v>-53.688999999999993</v>
      </c>
      <c r="H55" s="28">
        <v>-54.722499999999997</v>
      </c>
      <c r="I55" s="28">
        <v>-50.79166666666665</v>
      </c>
      <c r="J55" s="28">
        <v>-51.198</v>
      </c>
    </row>
    <row r="56" spans="1:10" x14ac:dyDescent="0.3">
      <c r="A56" s="23">
        <v>54</v>
      </c>
      <c r="B56" s="28">
        <v>-53.027999999999999</v>
      </c>
      <c r="C56" s="28">
        <v>-52.811999999999998</v>
      </c>
      <c r="D56" s="28">
        <v>-43.524000000000001</v>
      </c>
      <c r="E56" s="28">
        <v>-58.914000000000001</v>
      </c>
      <c r="F56" s="28">
        <v>-58.265999999999998</v>
      </c>
      <c r="G56" s="28">
        <v>-54.701999999999998</v>
      </c>
      <c r="H56" s="28">
        <v>-55.754999999999995</v>
      </c>
      <c r="I56" s="28">
        <v>-51.749999999999986</v>
      </c>
      <c r="J56" s="28">
        <v>-52.164000000000001</v>
      </c>
    </row>
    <row r="57" spans="1:10" x14ac:dyDescent="0.3">
      <c r="A57" s="23">
        <v>55</v>
      </c>
      <c r="B57" s="28">
        <v>-54.01</v>
      </c>
      <c r="C57" s="28">
        <v>-53.79</v>
      </c>
      <c r="D57" s="28">
        <v>-44.330000000000005</v>
      </c>
      <c r="E57" s="28">
        <v>-60.004999999999995</v>
      </c>
      <c r="F57" s="28">
        <v>-59.344999999999999</v>
      </c>
      <c r="G57" s="28">
        <v>-55.714999999999996</v>
      </c>
      <c r="H57" s="28">
        <v>-56.787500000000001</v>
      </c>
      <c r="I57" s="28">
        <v>-52.708333333333314</v>
      </c>
      <c r="J57" s="28">
        <v>-53.129999999999995</v>
      </c>
    </row>
    <row r="58" spans="1:10" x14ac:dyDescent="0.3">
      <c r="A58" s="23">
        <v>56</v>
      </c>
      <c r="B58" s="28">
        <v>-54.991999999999997</v>
      </c>
      <c r="C58" s="28">
        <v>-54.768000000000001</v>
      </c>
      <c r="D58" s="28">
        <v>-45.136000000000003</v>
      </c>
      <c r="E58" s="28">
        <v>-61.095999999999997</v>
      </c>
      <c r="F58" s="28">
        <v>-60.423999999999999</v>
      </c>
      <c r="G58" s="28">
        <v>-56.727999999999994</v>
      </c>
      <c r="H58" s="28">
        <v>-57.82</v>
      </c>
      <c r="I58" s="28">
        <v>-53.66666666666665</v>
      </c>
      <c r="J58" s="28">
        <v>-54.095999999999997</v>
      </c>
    </row>
    <row r="59" spans="1:10" x14ac:dyDescent="0.3">
      <c r="A59" s="23">
        <v>57</v>
      </c>
      <c r="B59" s="28">
        <v>-55.973999999999997</v>
      </c>
      <c r="C59" s="28">
        <v>-55.746000000000002</v>
      </c>
      <c r="D59" s="28">
        <v>-45.942</v>
      </c>
      <c r="E59" s="28">
        <v>-62.186999999999998</v>
      </c>
      <c r="F59" s="28">
        <v>-61.503</v>
      </c>
      <c r="G59" s="28">
        <v>-57.740999999999993</v>
      </c>
      <c r="H59" s="28">
        <v>-58.852499999999999</v>
      </c>
      <c r="I59" s="28">
        <v>-54.624999999999986</v>
      </c>
      <c r="J59" s="28">
        <v>-55.061999999999998</v>
      </c>
    </row>
    <row r="60" spans="1:10" x14ac:dyDescent="0.3">
      <c r="A60" s="23">
        <v>58</v>
      </c>
      <c r="B60" s="28">
        <v>-56.955999999999996</v>
      </c>
      <c r="C60" s="28">
        <v>-56.723999999999997</v>
      </c>
      <c r="D60" s="28">
        <v>-46.748000000000005</v>
      </c>
      <c r="E60" s="28">
        <v>-63.277999999999999</v>
      </c>
      <c r="F60" s="28">
        <v>-62.582000000000001</v>
      </c>
      <c r="G60" s="28">
        <v>-58.753999999999991</v>
      </c>
      <c r="H60" s="28">
        <v>-59.884999999999998</v>
      </c>
      <c r="I60" s="28">
        <v>-55.583333333333314</v>
      </c>
      <c r="J60" s="28">
        <v>-56.027999999999999</v>
      </c>
    </row>
    <row r="61" spans="1:10" x14ac:dyDescent="0.3">
      <c r="A61" s="23">
        <v>59</v>
      </c>
      <c r="B61" s="28">
        <v>-57.938000000000002</v>
      </c>
      <c r="C61" s="28">
        <v>-57.701999999999998</v>
      </c>
      <c r="D61" s="28">
        <v>-47.554000000000002</v>
      </c>
      <c r="E61" s="28">
        <v>-64.369</v>
      </c>
      <c r="F61" s="28">
        <v>-63.660999999999994</v>
      </c>
      <c r="G61" s="28">
        <v>-59.766999999999996</v>
      </c>
      <c r="H61" s="28">
        <v>-60.917499999999997</v>
      </c>
      <c r="I61" s="28">
        <v>-56.54166666666665</v>
      </c>
      <c r="J61" s="28">
        <v>-56.994</v>
      </c>
    </row>
    <row r="62" spans="1:10" x14ac:dyDescent="0.3">
      <c r="A62" s="23">
        <v>60</v>
      </c>
      <c r="B62" s="28">
        <v>-58.92</v>
      </c>
      <c r="C62" s="28">
        <v>-58.68</v>
      </c>
      <c r="D62" s="28">
        <v>-48.36</v>
      </c>
      <c r="E62" s="28">
        <v>-65.459999999999994</v>
      </c>
      <c r="F62" s="28">
        <v>-64.739999999999995</v>
      </c>
      <c r="G62" s="28">
        <v>-60.779999999999994</v>
      </c>
      <c r="H62" s="28">
        <v>-61.949999999999996</v>
      </c>
      <c r="I62" s="28">
        <v>-57.499999999999986</v>
      </c>
      <c r="J62" s="28">
        <v>-57.96</v>
      </c>
    </row>
    <row r="63" spans="1:10" x14ac:dyDescent="0.3">
      <c r="A63" s="23">
        <v>61</v>
      </c>
      <c r="B63" s="28">
        <v>-59.902000000000001</v>
      </c>
      <c r="C63" s="28">
        <v>-59.658000000000001</v>
      </c>
      <c r="D63" s="28">
        <v>-49.166000000000004</v>
      </c>
      <c r="E63" s="28">
        <v>-66.551000000000002</v>
      </c>
      <c r="F63" s="28">
        <v>-65.819000000000003</v>
      </c>
      <c r="G63" s="28">
        <v>-61.792999999999992</v>
      </c>
      <c r="H63" s="28">
        <v>-62.982500000000002</v>
      </c>
      <c r="I63" s="28">
        <v>-58.458333333333314</v>
      </c>
      <c r="J63" s="28">
        <v>-58.925999999999995</v>
      </c>
    </row>
    <row r="64" spans="1:10" x14ac:dyDescent="0.3">
      <c r="A64" s="23">
        <v>62</v>
      </c>
      <c r="B64" s="28">
        <v>-60.884</v>
      </c>
      <c r="C64" s="28">
        <v>-60.635999999999996</v>
      </c>
      <c r="D64" s="28">
        <v>-49.972000000000001</v>
      </c>
      <c r="E64" s="28">
        <v>-67.641999999999996</v>
      </c>
      <c r="F64" s="28">
        <v>-66.897999999999996</v>
      </c>
      <c r="G64" s="28">
        <v>-62.805999999999997</v>
      </c>
      <c r="H64" s="28">
        <v>-64.015000000000001</v>
      </c>
      <c r="I64" s="28">
        <v>-59.41666666666665</v>
      </c>
      <c r="J64" s="28">
        <v>-59.891999999999996</v>
      </c>
    </row>
    <row r="65" spans="1:10" x14ac:dyDescent="0.3">
      <c r="A65" s="23">
        <v>63</v>
      </c>
      <c r="B65" s="28">
        <v>-61.866</v>
      </c>
      <c r="C65" s="28">
        <v>-61.613999999999997</v>
      </c>
      <c r="D65" s="28">
        <v>-50.778000000000006</v>
      </c>
      <c r="E65" s="28">
        <v>-68.733000000000004</v>
      </c>
      <c r="F65" s="28">
        <v>-67.977000000000004</v>
      </c>
      <c r="G65" s="28">
        <v>-63.818999999999996</v>
      </c>
      <c r="H65" s="28">
        <v>-65.047499999999999</v>
      </c>
      <c r="I65" s="28">
        <v>-60.374999999999979</v>
      </c>
      <c r="J65" s="28">
        <v>-60.857999999999997</v>
      </c>
    </row>
    <row r="66" spans="1:10" x14ac:dyDescent="0.3">
      <c r="A66" s="23">
        <v>64</v>
      </c>
      <c r="B66" s="28">
        <v>-62.847999999999999</v>
      </c>
      <c r="C66" s="28">
        <v>-62.591999999999999</v>
      </c>
      <c r="D66" s="28">
        <v>-51.584000000000003</v>
      </c>
      <c r="E66" s="28">
        <v>-69.823999999999998</v>
      </c>
      <c r="F66" s="28">
        <v>-69.055999999999997</v>
      </c>
      <c r="G66" s="28">
        <v>-64.831999999999994</v>
      </c>
      <c r="H66" s="28">
        <v>-66.08</v>
      </c>
      <c r="I66" s="28">
        <v>-61.333333333333314</v>
      </c>
      <c r="J66" s="28">
        <v>-61.823999999999998</v>
      </c>
    </row>
    <row r="67" spans="1:10" x14ac:dyDescent="0.3">
      <c r="A67" s="23">
        <v>65</v>
      </c>
      <c r="B67" s="28">
        <v>-63.83</v>
      </c>
      <c r="C67" s="28">
        <v>-63.57</v>
      </c>
      <c r="D67" s="28">
        <v>-52.39</v>
      </c>
      <c r="E67" s="28">
        <v>-70.914999999999992</v>
      </c>
      <c r="F67" s="28">
        <v>-70.134999999999991</v>
      </c>
      <c r="G67" s="28">
        <v>-65.844999999999999</v>
      </c>
      <c r="H67" s="28">
        <v>-67.112499999999997</v>
      </c>
      <c r="I67" s="28">
        <v>-62.29166666666665</v>
      </c>
      <c r="J67" s="28">
        <v>-62.79</v>
      </c>
    </row>
    <row r="68" spans="1:10" x14ac:dyDescent="0.3">
      <c r="A68" s="23">
        <v>66</v>
      </c>
      <c r="B68" s="28">
        <v>-64.811999999999998</v>
      </c>
      <c r="C68" s="28">
        <v>-64.548000000000002</v>
      </c>
      <c r="D68" s="28">
        <v>-53.196000000000005</v>
      </c>
      <c r="E68" s="28">
        <v>-72.006</v>
      </c>
      <c r="F68" s="28">
        <v>-71.213999999999999</v>
      </c>
      <c r="G68" s="28">
        <v>-66.85799999999999</v>
      </c>
      <c r="H68" s="28">
        <v>-68.144999999999996</v>
      </c>
      <c r="I68" s="28">
        <v>-63.249999999999979</v>
      </c>
      <c r="J68" s="28">
        <v>-63.756</v>
      </c>
    </row>
    <row r="69" spans="1:10" x14ac:dyDescent="0.3">
      <c r="A69" s="23">
        <v>67</v>
      </c>
      <c r="B69" s="28">
        <v>-65.793999999999997</v>
      </c>
      <c r="C69" s="28">
        <v>-65.525999999999996</v>
      </c>
      <c r="D69" s="28">
        <v>-54.002000000000002</v>
      </c>
      <c r="E69" s="28">
        <v>-73.096999999999994</v>
      </c>
      <c r="F69" s="28">
        <v>-72.292999999999992</v>
      </c>
      <c r="G69" s="28">
        <v>-67.870999999999995</v>
      </c>
      <c r="H69" s="28">
        <v>-69.177499999999995</v>
      </c>
      <c r="I69" s="28">
        <v>-64.208333333333314</v>
      </c>
      <c r="J69" s="28">
        <v>-64.721999999999994</v>
      </c>
    </row>
    <row r="70" spans="1:10" x14ac:dyDescent="0.3">
      <c r="A70" s="23">
        <v>68</v>
      </c>
      <c r="B70" s="28">
        <v>-66.775999999999996</v>
      </c>
      <c r="C70" s="28">
        <v>-66.504000000000005</v>
      </c>
      <c r="D70" s="28">
        <v>-54.808000000000007</v>
      </c>
      <c r="E70" s="28">
        <v>-74.188000000000002</v>
      </c>
      <c r="F70" s="28">
        <v>-73.372</v>
      </c>
      <c r="G70" s="28">
        <v>-68.883999999999986</v>
      </c>
      <c r="H70" s="28">
        <v>-70.209999999999994</v>
      </c>
      <c r="I70" s="28">
        <v>-65.166666666666643</v>
      </c>
      <c r="J70" s="28">
        <v>-65.688000000000002</v>
      </c>
    </row>
    <row r="71" spans="1:10" x14ac:dyDescent="0.3">
      <c r="A71" s="23">
        <v>69</v>
      </c>
      <c r="B71" s="28">
        <v>-67.757999999999996</v>
      </c>
      <c r="C71" s="28">
        <v>-67.481999999999999</v>
      </c>
      <c r="D71" s="28">
        <v>-55.614000000000004</v>
      </c>
      <c r="E71" s="28">
        <v>-75.278999999999996</v>
      </c>
      <c r="F71" s="28">
        <v>-74.450999999999993</v>
      </c>
      <c r="G71" s="28">
        <v>-69.896999999999991</v>
      </c>
      <c r="H71" s="28">
        <v>-71.242499999999993</v>
      </c>
      <c r="I71" s="28">
        <v>-66.124999999999986</v>
      </c>
      <c r="J71" s="28">
        <v>-66.653999999999996</v>
      </c>
    </row>
    <row r="72" spans="1:10" x14ac:dyDescent="0.3">
      <c r="A72" s="23">
        <v>70</v>
      </c>
      <c r="B72" s="28">
        <v>-68.739999999999995</v>
      </c>
      <c r="C72" s="28">
        <v>-68.459999999999994</v>
      </c>
      <c r="D72" s="28">
        <v>-56.42</v>
      </c>
      <c r="E72" s="28">
        <v>-76.37</v>
      </c>
      <c r="F72" s="28">
        <v>-75.53</v>
      </c>
      <c r="G72" s="28">
        <v>-70.91</v>
      </c>
      <c r="H72" s="28">
        <v>-72.274999999999991</v>
      </c>
      <c r="I72" s="28">
        <v>-67.083333333333314</v>
      </c>
      <c r="J72" s="28">
        <v>-67.62</v>
      </c>
    </row>
    <row r="73" spans="1:10" x14ac:dyDescent="0.3">
      <c r="A73" s="23">
        <v>71</v>
      </c>
      <c r="B73" s="28">
        <v>-69.721999999999994</v>
      </c>
      <c r="C73" s="28">
        <v>-68.188115999999994</v>
      </c>
      <c r="D73" s="28">
        <v>-57</v>
      </c>
      <c r="E73" s="28">
        <v>-78</v>
      </c>
      <c r="F73" s="28">
        <v>-77</v>
      </c>
      <c r="G73" s="28">
        <v>-72</v>
      </c>
      <c r="H73" s="28">
        <v>-73</v>
      </c>
      <c r="I73" s="28">
        <v>-68</v>
      </c>
      <c r="J73" s="28">
        <v>-69</v>
      </c>
    </row>
    <row r="74" spans="1:10" x14ac:dyDescent="0.3">
      <c r="A74" s="23">
        <v>72</v>
      </c>
      <c r="B74" s="28">
        <v>-70.703999999999994</v>
      </c>
      <c r="C74" s="28">
        <v>-70.415999999999997</v>
      </c>
      <c r="D74" s="28">
        <v>-58.032000000000004</v>
      </c>
      <c r="E74" s="28">
        <v>-78.551999999999992</v>
      </c>
      <c r="F74" s="28">
        <v>-77.688000000000002</v>
      </c>
      <c r="G74" s="28">
        <v>-72.935999999999993</v>
      </c>
      <c r="H74" s="28">
        <v>-74.34</v>
      </c>
      <c r="I74" s="28">
        <v>-69</v>
      </c>
      <c r="J74" s="28">
        <v>-70</v>
      </c>
    </row>
    <row r="75" spans="1:10" x14ac:dyDescent="0.3">
      <c r="A75" s="23">
        <v>73</v>
      </c>
      <c r="B75" s="28">
        <v>-71.685999999999993</v>
      </c>
      <c r="C75" s="28">
        <v>-71.393999999999991</v>
      </c>
      <c r="D75" s="28">
        <v>-58.838000000000001</v>
      </c>
      <c r="E75" s="28">
        <v>-79.643000000000001</v>
      </c>
      <c r="F75" s="28">
        <v>-78.766999999999996</v>
      </c>
      <c r="G75" s="28">
        <v>-73.948999999999998</v>
      </c>
      <c r="H75" s="28">
        <v>-75.372500000000002</v>
      </c>
      <c r="I75" s="28">
        <v>-69.958333333333314</v>
      </c>
      <c r="J75" s="28">
        <v>-70.518000000000001</v>
      </c>
    </row>
    <row r="76" spans="1:10" x14ac:dyDescent="0.3">
      <c r="A76" s="23">
        <v>74</v>
      </c>
      <c r="B76" s="28">
        <v>-72.667999999999992</v>
      </c>
      <c r="C76" s="28">
        <v>-72.371999999999986</v>
      </c>
      <c r="D76" s="28">
        <v>-59.644000000000005</v>
      </c>
      <c r="E76" s="28">
        <v>-80.733999999999995</v>
      </c>
      <c r="F76" s="28">
        <v>-79.846000000000004</v>
      </c>
      <c r="G76" s="28">
        <v>-74.961999999999989</v>
      </c>
      <c r="H76" s="28">
        <v>-76.405000000000001</v>
      </c>
      <c r="I76" s="28">
        <v>-70.916666666666643</v>
      </c>
      <c r="J76" s="28">
        <v>-71.484000000000009</v>
      </c>
    </row>
    <row r="77" spans="1:10" x14ac:dyDescent="0.3">
      <c r="A77" s="23">
        <v>75</v>
      </c>
      <c r="B77" s="28">
        <v>-73.649999999999991</v>
      </c>
      <c r="C77" s="28">
        <v>-73.349999999999994</v>
      </c>
      <c r="D77" s="28">
        <v>-60.45</v>
      </c>
      <c r="E77" s="28">
        <v>-81.825000000000003</v>
      </c>
      <c r="F77" s="28">
        <v>-80.924999999999997</v>
      </c>
      <c r="G77" s="28">
        <v>-75.974999999999994</v>
      </c>
      <c r="H77" s="28">
        <v>-77.4375</v>
      </c>
      <c r="I77" s="28">
        <v>-71.874999999999972</v>
      </c>
      <c r="J77" s="28">
        <v>-72.45</v>
      </c>
    </row>
    <row r="78" spans="1:10" x14ac:dyDescent="0.3">
      <c r="A78" s="23">
        <v>76</v>
      </c>
      <c r="B78" s="28">
        <v>-74.631999999999991</v>
      </c>
      <c r="C78" s="28">
        <v>-74.327999999999989</v>
      </c>
      <c r="D78" s="28">
        <v>-61.256</v>
      </c>
      <c r="E78" s="28">
        <v>-82.915999999999997</v>
      </c>
      <c r="F78" s="28">
        <v>-82.003999999999991</v>
      </c>
      <c r="G78" s="28">
        <v>-76.988</v>
      </c>
      <c r="H78" s="28">
        <v>-78.47</v>
      </c>
      <c r="I78" s="28">
        <v>-72.833333333333314</v>
      </c>
      <c r="J78" s="28">
        <v>-73.416000000000011</v>
      </c>
    </row>
    <row r="79" spans="1:10" x14ac:dyDescent="0.3">
      <c r="A79" s="23">
        <v>77</v>
      </c>
      <c r="B79" s="28">
        <v>-75.61399999999999</v>
      </c>
      <c r="C79" s="28">
        <v>-75.305999999999983</v>
      </c>
      <c r="D79" s="28">
        <v>-62.062000000000005</v>
      </c>
      <c r="E79" s="28">
        <v>-84.006999999999991</v>
      </c>
      <c r="F79" s="28">
        <v>-83.082999999999998</v>
      </c>
      <c r="G79" s="28">
        <v>-78.000999999999991</v>
      </c>
      <c r="H79" s="28">
        <v>-79.502499999999998</v>
      </c>
      <c r="I79" s="28">
        <v>-73.791666666666643</v>
      </c>
      <c r="J79" s="28">
        <v>-74.382000000000005</v>
      </c>
    </row>
    <row r="80" spans="1:10" x14ac:dyDescent="0.3">
      <c r="A80" s="23">
        <v>78</v>
      </c>
      <c r="B80" s="28">
        <v>-76.595999999999989</v>
      </c>
      <c r="C80" s="28">
        <v>-76.283999999999992</v>
      </c>
      <c r="D80" s="28">
        <v>-62.868000000000002</v>
      </c>
      <c r="E80" s="28">
        <v>-85.097999999999999</v>
      </c>
      <c r="F80" s="28">
        <v>-84.161999999999992</v>
      </c>
      <c r="G80" s="28">
        <v>-79.013999999999996</v>
      </c>
      <c r="H80" s="28">
        <v>-80.534999999999997</v>
      </c>
      <c r="I80" s="28">
        <v>-74.749999999999972</v>
      </c>
      <c r="J80" s="28">
        <v>-75.348000000000013</v>
      </c>
    </row>
    <row r="81" spans="1:10" x14ac:dyDescent="0.3">
      <c r="A81" s="23">
        <v>79</v>
      </c>
      <c r="B81" s="28">
        <v>-77.577999999999989</v>
      </c>
      <c r="C81" s="28">
        <v>-77.261999999999986</v>
      </c>
      <c r="D81" s="28">
        <v>-63.674000000000007</v>
      </c>
      <c r="E81" s="28">
        <v>-86.188999999999993</v>
      </c>
      <c r="F81" s="28">
        <v>-85.241</v>
      </c>
      <c r="G81" s="28">
        <v>-80.026999999999987</v>
      </c>
      <c r="H81" s="28">
        <v>-81.567499999999995</v>
      </c>
      <c r="I81" s="28">
        <v>-75.708333333333314</v>
      </c>
      <c r="J81" s="28">
        <v>-76.314000000000007</v>
      </c>
    </row>
    <row r="82" spans="1:10" x14ac:dyDescent="0.3">
      <c r="A82" s="23">
        <v>80</v>
      </c>
      <c r="B82" s="28">
        <v>-78.559999999999988</v>
      </c>
      <c r="C82" s="28">
        <v>-78.239999999999995</v>
      </c>
      <c r="D82" s="28">
        <v>-64.48</v>
      </c>
      <c r="E82" s="28">
        <v>-87.28</v>
      </c>
      <c r="F82" s="28">
        <v>-86.32</v>
      </c>
      <c r="G82" s="28">
        <v>-81.039999999999992</v>
      </c>
      <c r="H82" s="28">
        <v>-82.6</v>
      </c>
      <c r="I82" s="28">
        <v>-76.666666666666643</v>
      </c>
      <c r="J82" s="28">
        <v>-77.28</v>
      </c>
    </row>
    <row r="83" spans="1:10" x14ac:dyDescent="0.3">
      <c r="A83" s="23">
        <v>81</v>
      </c>
      <c r="B83" s="28">
        <v>-79.541999999999987</v>
      </c>
      <c r="C83" s="28">
        <v>-79.217999999999989</v>
      </c>
      <c r="D83" s="28">
        <v>-65.286000000000001</v>
      </c>
      <c r="E83" s="28">
        <v>-88.370999999999995</v>
      </c>
      <c r="F83" s="28">
        <v>-87.399000000000001</v>
      </c>
      <c r="G83" s="28">
        <v>-82.052999999999997</v>
      </c>
      <c r="H83" s="28">
        <v>-83.632499999999993</v>
      </c>
      <c r="I83" s="28">
        <v>-77.624999999999972</v>
      </c>
      <c r="J83" s="28">
        <v>-78.246000000000009</v>
      </c>
    </row>
    <row r="84" spans="1:10" x14ac:dyDescent="0.3">
      <c r="A84" s="23">
        <v>82</v>
      </c>
      <c r="B84" s="28">
        <v>-80.523999999999987</v>
      </c>
      <c r="C84" s="28">
        <v>-80.195999999999984</v>
      </c>
      <c r="D84" s="28">
        <v>-66.091999999999999</v>
      </c>
      <c r="E84" s="28">
        <v>-89.462000000000003</v>
      </c>
      <c r="F84" s="28">
        <v>-88.477999999999994</v>
      </c>
      <c r="G84" s="28">
        <v>-83.065999999999988</v>
      </c>
      <c r="H84" s="28">
        <v>-84.664999999999992</v>
      </c>
      <c r="I84" s="28">
        <v>-78.583333333333314</v>
      </c>
      <c r="J84" s="28">
        <v>-79.212000000000003</v>
      </c>
    </row>
    <row r="85" spans="1:10" x14ac:dyDescent="0.3">
      <c r="A85" s="23">
        <v>83</v>
      </c>
      <c r="B85" s="28">
        <v>-81.505999999999986</v>
      </c>
      <c r="C85" s="28">
        <v>-81.173999999999992</v>
      </c>
      <c r="D85" s="28">
        <v>-66.89800000000001</v>
      </c>
      <c r="E85" s="28">
        <v>-90.552999999999997</v>
      </c>
      <c r="F85" s="28">
        <v>-89.557000000000002</v>
      </c>
      <c r="G85" s="28">
        <v>-84.078999999999994</v>
      </c>
      <c r="H85" s="28">
        <v>-85.697499999999991</v>
      </c>
      <c r="I85" s="28">
        <v>-79.541666666666643</v>
      </c>
      <c r="J85" s="28">
        <v>-80.178000000000011</v>
      </c>
    </row>
    <row r="86" spans="1:10" x14ac:dyDescent="0.3">
      <c r="A86" s="23">
        <v>84</v>
      </c>
      <c r="B86" s="28">
        <v>-82.487999999999985</v>
      </c>
      <c r="C86" s="28">
        <v>-82.151999999999987</v>
      </c>
      <c r="D86" s="28">
        <v>-67.704000000000008</v>
      </c>
      <c r="E86" s="28">
        <v>-91.643999999999991</v>
      </c>
      <c r="F86" s="28">
        <v>-90.635999999999996</v>
      </c>
      <c r="G86" s="28">
        <v>-85.091999999999985</v>
      </c>
      <c r="H86" s="28">
        <v>-86.73</v>
      </c>
      <c r="I86" s="28">
        <v>-80.499999999999972</v>
      </c>
      <c r="J86" s="28">
        <v>-81.144000000000005</v>
      </c>
    </row>
    <row r="87" spans="1:10" x14ac:dyDescent="0.3">
      <c r="A87" s="23">
        <v>85</v>
      </c>
      <c r="B87" s="28">
        <v>-83.469999999999985</v>
      </c>
      <c r="C87" s="28">
        <v>-83.13</v>
      </c>
      <c r="D87" s="28">
        <v>-68.510000000000005</v>
      </c>
      <c r="E87" s="28">
        <v>-92.734999999999999</v>
      </c>
      <c r="F87" s="28">
        <v>-91.715000000000003</v>
      </c>
      <c r="G87" s="28">
        <v>-86.10499999999999</v>
      </c>
      <c r="H87" s="28">
        <v>-87.762500000000003</v>
      </c>
      <c r="I87" s="28">
        <v>-81.458333333333314</v>
      </c>
      <c r="J87" s="28">
        <v>-82.110000000000014</v>
      </c>
    </row>
    <row r="88" spans="1:10" x14ac:dyDescent="0.3">
      <c r="A88" s="23">
        <v>86</v>
      </c>
      <c r="B88" s="28">
        <v>-84.451999999999984</v>
      </c>
      <c r="C88" s="28">
        <v>-84.10799999999999</v>
      </c>
      <c r="D88" s="28">
        <v>-69.316000000000003</v>
      </c>
      <c r="E88" s="28">
        <v>-93.825999999999993</v>
      </c>
      <c r="F88" s="28">
        <v>-92.793999999999997</v>
      </c>
      <c r="G88" s="28">
        <v>-87.117999999999995</v>
      </c>
      <c r="H88" s="28">
        <v>-88.795000000000002</v>
      </c>
      <c r="I88" s="28">
        <v>-82.416666666666643</v>
      </c>
      <c r="J88" s="28">
        <v>-83.076000000000008</v>
      </c>
    </row>
    <row r="89" spans="1:10" x14ac:dyDescent="0.3">
      <c r="A89" s="23">
        <v>87</v>
      </c>
      <c r="B89" s="28">
        <v>-85.433999999999983</v>
      </c>
      <c r="C89" s="28">
        <v>-85.085999999999984</v>
      </c>
      <c r="D89" s="28">
        <v>-70.122</v>
      </c>
      <c r="E89" s="28">
        <v>-94.917000000000002</v>
      </c>
      <c r="F89" s="28">
        <v>-93.87299999999999</v>
      </c>
      <c r="G89" s="28">
        <v>-88.130999999999986</v>
      </c>
      <c r="H89" s="28">
        <v>-89.827500000000001</v>
      </c>
      <c r="I89" s="28">
        <v>-83.374999999999972</v>
      </c>
      <c r="J89" s="28">
        <v>-84.042000000000002</v>
      </c>
    </row>
    <row r="90" spans="1:10" x14ac:dyDescent="0.3">
      <c r="A90" s="23">
        <v>88</v>
      </c>
      <c r="B90" s="28">
        <v>-86.415999999999983</v>
      </c>
      <c r="C90" s="28">
        <v>-86.063999999999993</v>
      </c>
      <c r="D90" s="28">
        <v>-70.927999999999997</v>
      </c>
      <c r="E90" s="28">
        <v>-96.007999999999996</v>
      </c>
      <c r="F90" s="28">
        <v>-94.951999999999998</v>
      </c>
      <c r="G90" s="28">
        <v>-89.143999999999991</v>
      </c>
      <c r="H90" s="28">
        <v>-90.86</v>
      </c>
      <c r="I90" s="28">
        <v>-84.333333333333314</v>
      </c>
      <c r="J90" s="28">
        <v>-85.00800000000001</v>
      </c>
    </row>
    <row r="91" spans="1:10" x14ac:dyDescent="0.3">
      <c r="A91" s="23">
        <v>89</v>
      </c>
      <c r="B91" s="28">
        <v>-87.397999999999982</v>
      </c>
      <c r="C91" s="28">
        <v>-87.041999999999987</v>
      </c>
      <c r="D91" s="28">
        <v>-71.734000000000009</v>
      </c>
      <c r="E91" s="28">
        <v>-97.099000000000004</v>
      </c>
      <c r="F91" s="28">
        <v>-96.030999999999992</v>
      </c>
      <c r="G91" s="28">
        <v>-90.156999999999996</v>
      </c>
      <c r="H91" s="28">
        <v>-91.892499999999998</v>
      </c>
      <c r="I91" s="28">
        <v>-85.291666666666643</v>
      </c>
      <c r="J91" s="28">
        <v>-85.974000000000004</v>
      </c>
    </row>
    <row r="92" spans="1:10" x14ac:dyDescent="0.3">
      <c r="A92" s="23">
        <v>90</v>
      </c>
      <c r="B92" s="28">
        <v>-88.38</v>
      </c>
      <c r="C92" s="28">
        <v>-88.019999999999982</v>
      </c>
      <c r="D92" s="28">
        <v>-72.540000000000006</v>
      </c>
      <c r="E92" s="28">
        <v>-98.19</v>
      </c>
      <c r="F92" s="28">
        <v>-97.11</v>
      </c>
      <c r="G92" s="28">
        <v>-91.169999999999987</v>
      </c>
      <c r="H92" s="28">
        <v>-92.924999999999997</v>
      </c>
      <c r="I92" s="28">
        <v>-86.249999999999972</v>
      </c>
      <c r="J92" s="28">
        <v>-86.940000000000012</v>
      </c>
    </row>
    <row r="93" spans="1:10" x14ac:dyDescent="0.3">
      <c r="A93" s="23">
        <v>91</v>
      </c>
      <c r="B93" s="28">
        <v>-89.361999999999995</v>
      </c>
      <c r="C93" s="28">
        <v>-88.99799999999999</v>
      </c>
      <c r="D93" s="28">
        <v>-73.346000000000004</v>
      </c>
      <c r="E93" s="28">
        <v>-99.280999999999992</v>
      </c>
      <c r="F93" s="28">
        <v>-98.188999999999993</v>
      </c>
      <c r="G93" s="28">
        <v>-92.182999999999993</v>
      </c>
      <c r="H93" s="28">
        <v>-93.957499999999996</v>
      </c>
      <c r="I93" s="28">
        <v>-87.2083333333333</v>
      </c>
      <c r="J93" s="28">
        <v>-87.906000000000006</v>
      </c>
    </row>
    <row r="94" spans="1:10" x14ac:dyDescent="0.3">
      <c r="A94" s="23">
        <v>92</v>
      </c>
      <c r="B94" s="28">
        <v>-90.343999999999994</v>
      </c>
      <c r="C94" s="28">
        <v>-89.975999999999985</v>
      </c>
      <c r="D94" s="28">
        <v>-74.152000000000001</v>
      </c>
      <c r="E94" s="28">
        <v>-100.372</v>
      </c>
      <c r="F94" s="28">
        <v>-99.268000000000001</v>
      </c>
      <c r="G94" s="28">
        <v>-93.195999999999998</v>
      </c>
      <c r="H94" s="28">
        <v>-94.99</v>
      </c>
      <c r="I94" s="28">
        <v>-88.166666666666643</v>
      </c>
      <c r="J94" s="28">
        <v>-88.872000000000014</v>
      </c>
    </row>
    <row r="95" spans="1:10" x14ac:dyDescent="0.3">
      <c r="A95" s="23">
        <v>93</v>
      </c>
      <c r="B95" s="28">
        <v>-91.325999999999993</v>
      </c>
      <c r="C95" s="28">
        <v>-90.953999999999994</v>
      </c>
      <c r="D95" s="28">
        <v>-74.957999999999998</v>
      </c>
      <c r="E95" s="28">
        <v>-101.46299999999999</v>
      </c>
      <c r="F95" s="28">
        <v>-100.34699999999999</v>
      </c>
      <c r="G95" s="28">
        <v>-94.208999999999989</v>
      </c>
      <c r="H95" s="28">
        <v>-96.022499999999994</v>
      </c>
      <c r="I95" s="28">
        <v>-89.124999999999972</v>
      </c>
      <c r="J95" s="28">
        <v>-89.838000000000008</v>
      </c>
    </row>
    <row r="96" spans="1:10" x14ac:dyDescent="0.3">
      <c r="A96" s="23">
        <v>94</v>
      </c>
      <c r="B96" s="28">
        <v>-92.307999999999993</v>
      </c>
      <c r="C96" s="28">
        <v>-91.931999999999988</v>
      </c>
      <c r="D96" s="28">
        <v>-75.76400000000001</v>
      </c>
      <c r="E96" s="28">
        <v>-102.554</v>
      </c>
      <c r="F96" s="28">
        <v>-101.426</v>
      </c>
      <c r="G96" s="28">
        <v>-95.221999999999994</v>
      </c>
      <c r="H96" s="28">
        <v>-97.054999999999993</v>
      </c>
      <c r="I96" s="28">
        <v>-90.0833333333333</v>
      </c>
      <c r="J96" s="28">
        <v>-90.804000000000002</v>
      </c>
    </row>
    <row r="97" spans="1:10" x14ac:dyDescent="0.3">
      <c r="A97" s="23">
        <v>95</v>
      </c>
      <c r="B97" s="28">
        <v>-93.289999999999992</v>
      </c>
      <c r="C97" s="28">
        <v>-92.909999999999982</v>
      </c>
      <c r="D97" s="28">
        <v>-76.570000000000007</v>
      </c>
      <c r="E97" s="28">
        <v>-103.645</v>
      </c>
      <c r="F97" s="28">
        <v>-102.505</v>
      </c>
      <c r="G97" s="28">
        <v>-96.234999999999985</v>
      </c>
      <c r="H97" s="28">
        <v>-98.087499999999991</v>
      </c>
      <c r="I97" s="28">
        <v>-91.041666666666643</v>
      </c>
      <c r="J97" s="28">
        <v>-91.77000000000001</v>
      </c>
    </row>
    <row r="98" spans="1:10" x14ac:dyDescent="0.3">
      <c r="A98" s="23">
        <v>96</v>
      </c>
      <c r="B98" s="28">
        <v>-94.271999999999991</v>
      </c>
      <c r="C98" s="28">
        <v>-93.887999999999991</v>
      </c>
      <c r="D98" s="28">
        <v>-77.376000000000005</v>
      </c>
      <c r="E98" s="28">
        <v>-104.73599999999999</v>
      </c>
      <c r="F98" s="28">
        <v>-103.584</v>
      </c>
      <c r="G98" s="28">
        <v>-97.24799999999999</v>
      </c>
      <c r="H98" s="28">
        <v>-99.12</v>
      </c>
      <c r="I98" s="28">
        <v>-91.999999999999972</v>
      </c>
      <c r="J98" s="28">
        <v>-92.736000000000004</v>
      </c>
    </row>
    <row r="99" spans="1:10" x14ac:dyDescent="0.3">
      <c r="A99" s="23">
        <v>97</v>
      </c>
      <c r="B99" s="28">
        <v>-95.253999999999991</v>
      </c>
      <c r="C99" s="28">
        <v>-94.865999999999985</v>
      </c>
      <c r="D99" s="28">
        <v>-78.182000000000002</v>
      </c>
      <c r="E99" s="28">
        <v>-105.827</v>
      </c>
      <c r="F99" s="28">
        <v>-104.663</v>
      </c>
      <c r="G99" s="28">
        <v>-98.260999999999996</v>
      </c>
      <c r="H99" s="28">
        <v>-100.1525</v>
      </c>
      <c r="I99" s="28">
        <v>-92.9583333333333</v>
      </c>
      <c r="J99" s="28">
        <v>-93.702000000000012</v>
      </c>
    </row>
    <row r="100" spans="1:10" x14ac:dyDescent="0.3">
      <c r="A100" s="23">
        <v>98</v>
      </c>
      <c r="B100" s="28">
        <v>-96.23599999999999</v>
      </c>
      <c r="C100" s="28">
        <v>-95.843999999999994</v>
      </c>
      <c r="D100" s="28">
        <v>-78.988</v>
      </c>
      <c r="E100" s="28">
        <v>-106.91799999999999</v>
      </c>
      <c r="F100" s="28">
        <v>-105.74199999999999</v>
      </c>
      <c r="G100" s="28">
        <v>-99.273999999999987</v>
      </c>
      <c r="H100" s="28">
        <v>-101.185</v>
      </c>
      <c r="I100" s="28">
        <v>-93.916666666666643</v>
      </c>
      <c r="J100" s="28">
        <v>-94.668000000000006</v>
      </c>
    </row>
    <row r="101" spans="1:10" x14ac:dyDescent="0.3">
      <c r="A101" s="23">
        <v>99</v>
      </c>
      <c r="B101" s="28">
        <v>-97.217999999999989</v>
      </c>
      <c r="C101" s="28">
        <v>-96.821999999999989</v>
      </c>
      <c r="D101" s="28">
        <v>-79.794000000000011</v>
      </c>
      <c r="E101" s="28">
        <v>-108.009</v>
      </c>
      <c r="F101" s="28">
        <v>-106.821</v>
      </c>
      <c r="G101" s="28">
        <v>-100.28699999999999</v>
      </c>
      <c r="H101" s="28">
        <v>-102.2175</v>
      </c>
      <c r="I101" s="28">
        <v>-94.874999999999972</v>
      </c>
      <c r="J101" s="28">
        <v>-95.634000000000015</v>
      </c>
    </row>
    <row r="102" spans="1:10" x14ac:dyDescent="0.3">
      <c r="A102" s="23">
        <v>100</v>
      </c>
      <c r="B102" s="28">
        <v>-98.199999999999989</v>
      </c>
      <c r="C102" s="28">
        <v>-97.799999999999983</v>
      </c>
      <c r="D102" s="28">
        <v>-80.600000000000009</v>
      </c>
      <c r="E102" s="28">
        <v>-109.1</v>
      </c>
      <c r="F102" s="28">
        <v>-107.89999999999999</v>
      </c>
      <c r="G102" s="28">
        <v>-101.29999999999998</v>
      </c>
      <c r="H102" s="28">
        <v>-103.25</v>
      </c>
      <c r="I102" s="28">
        <v>-95.8333333333333</v>
      </c>
      <c r="J102" s="28">
        <v>-96.600000000000009</v>
      </c>
    </row>
    <row r="103" spans="1:10" x14ac:dyDescent="0.3">
      <c r="A103" s="23">
        <v>101</v>
      </c>
      <c r="B103" s="28">
        <v>-99.181999999999988</v>
      </c>
      <c r="C103" s="28">
        <v>-98.777999999999992</v>
      </c>
      <c r="D103" s="28">
        <v>-81.406000000000006</v>
      </c>
      <c r="E103" s="28">
        <v>-110.191</v>
      </c>
      <c r="F103" s="28">
        <v>-108.979</v>
      </c>
      <c r="G103" s="28">
        <v>-102.31299999999999</v>
      </c>
      <c r="H103" s="28">
        <v>-104.2825</v>
      </c>
      <c r="I103" s="28">
        <v>-96.791666666666643</v>
      </c>
      <c r="J103" s="28">
        <v>-97.566000000000003</v>
      </c>
    </row>
    <row r="104" spans="1:10" x14ac:dyDescent="0.3">
      <c r="A104" s="23">
        <v>102</v>
      </c>
      <c r="B104" s="28">
        <v>-100.16399999999999</v>
      </c>
      <c r="C104" s="28">
        <v>-99.755999999999986</v>
      </c>
      <c r="D104" s="28">
        <v>-82.212000000000003</v>
      </c>
      <c r="E104" s="28">
        <v>-111.282</v>
      </c>
      <c r="F104" s="28">
        <v>-110.05799999999999</v>
      </c>
      <c r="G104" s="28">
        <v>-103.32599999999999</v>
      </c>
      <c r="H104" s="28">
        <v>-105.315</v>
      </c>
      <c r="I104" s="28">
        <v>-97.749999999999972</v>
      </c>
      <c r="J104" s="28">
        <v>-98.532000000000011</v>
      </c>
    </row>
    <row r="105" spans="1:10" x14ac:dyDescent="0.3">
      <c r="A105" s="23">
        <v>103</v>
      </c>
      <c r="B105" s="28">
        <v>-101.14599999999999</v>
      </c>
      <c r="C105" s="28">
        <v>-100.73399999999998</v>
      </c>
      <c r="D105" s="28">
        <v>-83.018000000000001</v>
      </c>
      <c r="E105" s="28">
        <v>-112.37299999999999</v>
      </c>
      <c r="F105" s="28">
        <v>-111.137</v>
      </c>
      <c r="G105" s="28">
        <v>-104.33899999999998</v>
      </c>
      <c r="H105" s="28">
        <v>-106.3475</v>
      </c>
      <c r="I105" s="28">
        <v>-98.7083333333333</v>
      </c>
      <c r="J105" s="28">
        <v>-99.498000000000005</v>
      </c>
    </row>
    <row r="106" spans="1:10" x14ac:dyDescent="0.3">
      <c r="A106" s="23">
        <v>104</v>
      </c>
      <c r="B106" s="28">
        <v>-102.12799999999999</v>
      </c>
      <c r="C106" s="28">
        <v>-101.71199999999999</v>
      </c>
      <c r="D106" s="28">
        <v>-83.824000000000012</v>
      </c>
      <c r="E106" s="28">
        <v>-113.464</v>
      </c>
      <c r="F106" s="28">
        <v>-112.21599999999999</v>
      </c>
      <c r="G106" s="28">
        <v>-105.35199999999999</v>
      </c>
      <c r="H106" s="28">
        <v>-107.38</v>
      </c>
      <c r="I106" s="28">
        <v>-99.666666666666629</v>
      </c>
      <c r="J106" s="28">
        <v>-100.46400000000001</v>
      </c>
    </row>
    <row r="107" spans="1:10" x14ac:dyDescent="0.3">
      <c r="A107" s="23">
        <v>105</v>
      </c>
      <c r="B107" s="28">
        <v>-103.10999999999999</v>
      </c>
      <c r="C107" s="28">
        <v>-102.68999999999998</v>
      </c>
      <c r="D107" s="28">
        <v>-84.63000000000001</v>
      </c>
      <c r="E107" s="28">
        <v>-114.55499999999999</v>
      </c>
      <c r="F107" s="28">
        <v>-113.295</v>
      </c>
      <c r="G107" s="28">
        <v>-106.36499999999999</v>
      </c>
      <c r="H107" s="28">
        <v>-108.41249999999999</v>
      </c>
      <c r="I107" s="28">
        <v>-100.62499999999997</v>
      </c>
      <c r="J107" s="28">
        <v>-101.43</v>
      </c>
    </row>
    <row r="108" spans="1:10" x14ac:dyDescent="0.3">
      <c r="A108" s="23">
        <v>106</v>
      </c>
      <c r="B108" s="28">
        <v>-104.09199999999998</v>
      </c>
      <c r="C108" s="28">
        <v>-103.66799999999999</v>
      </c>
      <c r="D108" s="28">
        <v>-85.436000000000007</v>
      </c>
      <c r="E108" s="28">
        <v>-115.646</v>
      </c>
      <c r="F108" s="28">
        <v>-114.374</v>
      </c>
      <c r="G108" s="28">
        <v>-107.37799999999999</v>
      </c>
      <c r="H108" s="28">
        <v>-109.44499999999999</v>
      </c>
      <c r="I108" s="28">
        <v>-101.5833333333333</v>
      </c>
      <c r="J108" s="28">
        <v>-102.39600000000002</v>
      </c>
    </row>
    <row r="109" spans="1:10" x14ac:dyDescent="0.3">
      <c r="A109" s="23">
        <v>107</v>
      </c>
      <c r="B109" s="28">
        <v>-105.07399999999998</v>
      </c>
      <c r="C109" s="28">
        <v>-104.64599999999999</v>
      </c>
      <c r="D109" s="28">
        <v>-86.242000000000004</v>
      </c>
      <c r="E109" s="28">
        <v>-116.73699999999999</v>
      </c>
      <c r="F109" s="28">
        <v>-115.45299999999999</v>
      </c>
      <c r="G109" s="28">
        <v>-108.39099999999999</v>
      </c>
      <c r="H109" s="28">
        <v>-110.47749999999999</v>
      </c>
      <c r="I109" s="28">
        <v>-102.54166666666663</v>
      </c>
      <c r="J109" s="28">
        <v>-103.36200000000001</v>
      </c>
    </row>
    <row r="110" spans="1:10" x14ac:dyDescent="0.3">
      <c r="A110" s="23">
        <v>108</v>
      </c>
      <c r="B110" s="28">
        <v>-106.05599999999998</v>
      </c>
      <c r="C110" s="28">
        <v>-105.62399999999998</v>
      </c>
      <c r="D110" s="28">
        <v>-87.048000000000002</v>
      </c>
      <c r="E110" s="28">
        <v>-117.828</v>
      </c>
      <c r="F110" s="28">
        <v>-116.532</v>
      </c>
      <c r="G110" s="28">
        <v>-109.404</v>
      </c>
      <c r="H110" s="28">
        <v>-111.50999999999999</v>
      </c>
      <c r="I110" s="28">
        <v>-103.49999999999997</v>
      </c>
      <c r="J110" s="28">
        <v>-104.328</v>
      </c>
    </row>
    <row r="111" spans="1:10" x14ac:dyDescent="0.3">
      <c r="A111" s="23">
        <v>109</v>
      </c>
      <c r="B111" s="28">
        <v>-107.038</v>
      </c>
      <c r="C111" s="28">
        <v>-106.60199999999999</v>
      </c>
      <c r="D111" s="28">
        <v>-87.853999999999999</v>
      </c>
      <c r="E111" s="28">
        <v>-118.919</v>
      </c>
      <c r="F111" s="28">
        <v>-117.61099999999999</v>
      </c>
      <c r="G111" s="28">
        <v>-110.41699999999999</v>
      </c>
      <c r="H111" s="28">
        <v>-112.5425</v>
      </c>
      <c r="I111" s="28">
        <v>-104.4583333333333</v>
      </c>
      <c r="J111" s="28">
        <v>-105.29400000000001</v>
      </c>
    </row>
    <row r="112" spans="1:10" x14ac:dyDescent="0.3">
      <c r="A112" s="23">
        <v>110</v>
      </c>
      <c r="B112" s="28">
        <v>-108.02</v>
      </c>
      <c r="C112" s="28">
        <v>-107.57999999999998</v>
      </c>
      <c r="D112" s="28">
        <v>-88.660000000000011</v>
      </c>
      <c r="E112" s="28">
        <v>-120.00999999999999</v>
      </c>
      <c r="F112" s="28">
        <v>-118.69</v>
      </c>
      <c r="G112" s="28">
        <v>-111.42999999999999</v>
      </c>
      <c r="H112" s="28">
        <v>-113.575</v>
      </c>
      <c r="I112" s="28">
        <v>-105.41666666666663</v>
      </c>
      <c r="J112" s="28">
        <v>-106.26</v>
      </c>
    </row>
    <row r="113" spans="1:10" x14ac:dyDescent="0.3">
      <c r="A113" s="23">
        <v>111</v>
      </c>
      <c r="B113" s="28">
        <v>-109.002</v>
      </c>
      <c r="C113" s="28">
        <v>-108.55799999999998</v>
      </c>
      <c r="D113" s="28">
        <v>-89.466000000000008</v>
      </c>
      <c r="E113" s="28">
        <v>-121.101</v>
      </c>
      <c r="F113" s="28">
        <v>-119.76899999999999</v>
      </c>
      <c r="G113" s="28">
        <v>-112.44299999999998</v>
      </c>
      <c r="H113" s="28">
        <v>-114.6075</v>
      </c>
      <c r="I113" s="28">
        <v>-106.37499999999997</v>
      </c>
      <c r="J113" s="28">
        <v>-107.22600000000001</v>
      </c>
    </row>
    <row r="114" spans="1:10" x14ac:dyDescent="0.3">
      <c r="A114" s="23">
        <v>112</v>
      </c>
      <c r="B114" s="28">
        <v>-109.98399999999999</v>
      </c>
      <c r="C114" s="28">
        <v>-109.53599999999999</v>
      </c>
      <c r="D114" s="28">
        <v>-90.272000000000006</v>
      </c>
      <c r="E114" s="28">
        <v>-122.19199999999999</v>
      </c>
      <c r="F114" s="28">
        <v>-120.848</v>
      </c>
      <c r="G114" s="28">
        <v>-113.45599999999999</v>
      </c>
      <c r="H114" s="28">
        <v>-115.64</v>
      </c>
      <c r="I114" s="28">
        <v>-107.3333333333333</v>
      </c>
      <c r="J114" s="28">
        <v>-108.19200000000001</v>
      </c>
    </row>
    <row r="115" spans="1:10" x14ac:dyDescent="0.3">
      <c r="A115" s="23">
        <v>113</v>
      </c>
      <c r="B115" s="28">
        <v>-110.96599999999999</v>
      </c>
      <c r="C115" s="28">
        <v>-110.51399999999998</v>
      </c>
      <c r="D115" s="28">
        <v>-91.078000000000003</v>
      </c>
      <c r="E115" s="28">
        <v>-123.283</v>
      </c>
      <c r="F115" s="28">
        <v>-121.92699999999999</v>
      </c>
      <c r="G115" s="28">
        <v>-114.46899999999999</v>
      </c>
      <c r="H115" s="28">
        <v>-116.6725</v>
      </c>
      <c r="I115" s="28">
        <v>-108.29166666666663</v>
      </c>
      <c r="J115" s="28">
        <v>-109.15800000000002</v>
      </c>
    </row>
    <row r="116" spans="1:10" x14ac:dyDescent="0.3">
      <c r="A116" s="23">
        <v>114</v>
      </c>
      <c r="B116" s="28">
        <v>-111.94799999999999</v>
      </c>
      <c r="C116" s="28">
        <v>-111.47264338938101</v>
      </c>
      <c r="D116" s="28">
        <v>-91.880499999999998</v>
      </c>
      <c r="E116" s="28">
        <v>-124.382347345133</v>
      </c>
      <c r="F116" s="28">
        <v>-123.012055309734</v>
      </c>
      <c r="G116" s="28">
        <v>-115.483192477876</v>
      </c>
      <c r="H116" s="28">
        <v>-117.700237831858</v>
      </c>
      <c r="I116" s="28">
        <v>-109.249354719764</v>
      </c>
      <c r="J116" s="28">
        <v>-110.13756194690301</v>
      </c>
    </row>
    <row r="117" spans="1:10" x14ac:dyDescent="0.3">
      <c r="A117" s="23">
        <v>115</v>
      </c>
      <c r="B117" s="28">
        <v>-112.93</v>
      </c>
      <c r="C117" s="28">
        <v>-112.450497850955</v>
      </c>
      <c r="D117" s="28">
        <v>-92.686473684210597</v>
      </c>
      <c r="E117" s="28">
        <v>-125.47341010712699</v>
      </c>
      <c r="F117" s="28">
        <v>-124.09110083837901</v>
      </c>
      <c r="G117" s="28">
        <v>-116.49620144387499</v>
      </c>
      <c r="H117" s="28">
        <v>-118.732702026083</v>
      </c>
      <c r="I117" s="28">
        <v>-110.207683201366</v>
      </c>
      <c r="J117" s="28">
        <v>-111.103666045645</v>
      </c>
    </row>
    <row r="118" spans="1:10" x14ac:dyDescent="0.3">
      <c r="A118" s="23">
        <v>116</v>
      </c>
      <c r="B118" s="28">
        <v>-113.91200000000001</v>
      </c>
      <c r="C118" s="28">
        <v>-113.428352312529</v>
      </c>
      <c r="D118" s="28">
        <v>-93.492447368421097</v>
      </c>
      <c r="E118" s="28">
        <v>-126.56447286912</v>
      </c>
      <c r="F118" s="28">
        <v>-125.17014636702299</v>
      </c>
      <c r="G118" s="28">
        <v>-117.509210409874</v>
      </c>
      <c r="H118" s="28">
        <v>-119.76516622030699</v>
      </c>
      <c r="I118" s="28">
        <v>-111.166011682968</v>
      </c>
      <c r="J118" s="28">
        <v>-112.069770144388</v>
      </c>
    </row>
    <row r="119" spans="1:10" x14ac:dyDescent="0.3">
      <c r="A119" s="23">
        <v>117</v>
      </c>
      <c r="B119" s="28">
        <v>-114.89400000000001</v>
      </c>
      <c r="C119" s="28">
        <v>-114.40620677410401</v>
      </c>
      <c r="D119" s="28">
        <v>-94.298421052631596</v>
      </c>
      <c r="E119" s="28">
        <v>-127.65553563111401</v>
      </c>
      <c r="F119" s="28">
        <v>-126.24919189566801</v>
      </c>
      <c r="G119" s="28">
        <v>-118.52221937587299</v>
      </c>
      <c r="H119" s="28">
        <v>-120.79763041453199</v>
      </c>
      <c r="I119" s="28">
        <v>-112.12434016457</v>
      </c>
      <c r="J119" s="28">
        <v>-113.03587424313</v>
      </c>
    </row>
    <row r="120" spans="1:10" x14ac:dyDescent="0.3">
      <c r="A120" s="23">
        <v>118</v>
      </c>
      <c r="B120" s="28">
        <v>-115.876</v>
      </c>
      <c r="C120" s="28">
        <v>-115.384061235678</v>
      </c>
      <c r="D120" s="28">
        <v>-95.104394736842096</v>
      </c>
      <c r="E120" s="28">
        <v>-128.74659839310701</v>
      </c>
      <c r="F120" s="28">
        <v>-127.32823742431199</v>
      </c>
      <c r="G120" s="28">
        <v>-119.535228341872</v>
      </c>
      <c r="H120" s="28">
        <v>-121.830094608756</v>
      </c>
      <c r="I120" s="28">
        <v>-113.082668646173</v>
      </c>
      <c r="J120" s="28">
        <v>-114.001978341872</v>
      </c>
    </row>
    <row r="121" spans="1:10" x14ac:dyDescent="0.3">
      <c r="A121" s="23">
        <v>119</v>
      </c>
      <c r="B121" s="28">
        <v>-116.858</v>
      </c>
      <c r="C121" s="28">
        <v>-116.361915697252</v>
      </c>
      <c r="D121" s="28">
        <v>-95.910368421052695</v>
      </c>
      <c r="E121" s="28">
        <v>-129.83766115510099</v>
      </c>
      <c r="F121" s="28">
        <v>-128.40728295295699</v>
      </c>
      <c r="G121" s="28">
        <v>-120.54823730787101</v>
      </c>
      <c r="H121" s="28">
        <v>-122.862558802981</v>
      </c>
      <c r="I121" s="28">
        <v>-114.040997127775</v>
      </c>
      <c r="J121" s="28">
        <v>-114.96808244061501</v>
      </c>
    </row>
    <row r="122" spans="1:10" x14ac:dyDescent="0.3">
      <c r="A122" s="23">
        <v>120</v>
      </c>
      <c r="B122" s="28">
        <v>-117.84</v>
      </c>
      <c r="C122" s="28">
        <v>-117.339770158826</v>
      </c>
      <c r="D122" s="28">
        <v>-96.716342105263195</v>
      </c>
      <c r="E122" s="28">
        <v>-130</v>
      </c>
      <c r="F122" s="28">
        <v>-129.48632848160199</v>
      </c>
      <c r="G122" s="28">
        <v>-121.56124627387</v>
      </c>
      <c r="H122" s="28">
        <v>-123.895022997205</v>
      </c>
      <c r="I122" s="28">
        <v>-114.999325609377</v>
      </c>
      <c r="J122" s="28">
        <v>-115.934186539357</v>
      </c>
    </row>
    <row r="123" spans="1:10" x14ac:dyDescent="0.3">
      <c r="A123" s="23">
        <v>121</v>
      </c>
      <c r="B123" s="28">
        <v>-118.822</v>
      </c>
      <c r="C123" s="28">
        <v>-118.31762462040101</v>
      </c>
      <c r="D123" s="28">
        <v>-97.522315789473694</v>
      </c>
      <c r="E123" s="28">
        <v>-130</v>
      </c>
      <c r="F123" s="28">
        <v>-130</v>
      </c>
      <c r="G123" s="28">
        <v>-122.574255239869</v>
      </c>
      <c r="H123" s="28">
        <v>-124.92748719143</v>
      </c>
      <c r="I123" s="28">
        <v>-115.95765409097901</v>
      </c>
      <c r="J123" s="28">
        <v>-116.9002906381</v>
      </c>
    </row>
    <row r="124" spans="1:10" x14ac:dyDescent="0.3">
      <c r="A124" s="23">
        <v>122</v>
      </c>
      <c r="B124" s="28">
        <v>-119.804</v>
      </c>
      <c r="C124" s="28">
        <v>-119.295479081975</v>
      </c>
      <c r="D124" s="28">
        <v>-98.328289473684194</v>
      </c>
      <c r="E124" s="28">
        <v>-130</v>
      </c>
      <c r="F124" s="28">
        <v>-130</v>
      </c>
      <c r="G124" s="28">
        <v>-123.587264205868</v>
      </c>
      <c r="H124" s="28">
        <v>-125.95995138565399</v>
      </c>
      <c r="I124" s="28">
        <v>-116.915982572582</v>
      </c>
      <c r="J124" s="28">
        <v>-117.866394736842</v>
      </c>
    </row>
    <row r="125" spans="1:10" x14ac:dyDescent="0.3">
      <c r="A125" s="23">
        <v>123</v>
      </c>
      <c r="B125" s="28">
        <v>-120.786</v>
      </c>
      <c r="C125" s="28">
        <v>-120.273333543549</v>
      </c>
      <c r="D125" s="28">
        <v>-99.134263157894793</v>
      </c>
      <c r="E125" s="28">
        <v>-130</v>
      </c>
      <c r="F125" s="28">
        <v>-130</v>
      </c>
      <c r="G125" s="28">
        <v>-124.600273171867</v>
      </c>
      <c r="H125" s="28">
        <v>-126.99241557987899</v>
      </c>
      <c r="I125" s="28">
        <v>-117.87431105418401</v>
      </c>
      <c r="J125" s="28">
        <v>-118.832498835585</v>
      </c>
    </row>
    <row r="126" spans="1:10" x14ac:dyDescent="0.3">
      <c r="A126" s="23">
        <v>124</v>
      </c>
      <c r="B126" s="28">
        <v>-121.768</v>
      </c>
      <c r="C126" s="28">
        <v>-121.25118800512401</v>
      </c>
      <c r="D126" s="28">
        <v>-99.940236842105307</v>
      </c>
      <c r="E126" s="28">
        <v>-130</v>
      </c>
      <c r="F126" s="28">
        <v>-130</v>
      </c>
      <c r="G126" s="28">
        <v>-125.61328213786599</v>
      </c>
      <c r="H126" s="28">
        <v>-128.024879774103</v>
      </c>
      <c r="I126" s="28">
        <v>-118.832639535786</v>
      </c>
      <c r="J126" s="28">
        <v>-119.79860293432699</v>
      </c>
    </row>
    <row r="127" spans="1:10" x14ac:dyDescent="0.3">
      <c r="A127" s="23">
        <v>125</v>
      </c>
      <c r="B127" s="28">
        <v>-122.75</v>
      </c>
      <c r="C127" s="28">
        <v>-122.229042466698</v>
      </c>
      <c r="D127" s="28">
        <v>-100.74621052631601</v>
      </c>
      <c r="E127" s="28">
        <v>-130</v>
      </c>
      <c r="F127" s="28">
        <v>-130</v>
      </c>
      <c r="G127" s="28">
        <v>-126.626291103865</v>
      </c>
      <c r="H127" s="28">
        <v>-129.05734396832801</v>
      </c>
      <c r="I127" s="28">
        <v>-119.790968017388</v>
      </c>
      <c r="J127" s="28">
        <v>-120.76470703307</v>
      </c>
    </row>
    <row r="128" spans="1:10" x14ac:dyDescent="0.3">
      <c r="A128" s="23">
        <v>126</v>
      </c>
      <c r="B128" s="28">
        <v>-123.732</v>
      </c>
      <c r="C128" s="28">
        <v>-123.206896928272</v>
      </c>
      <c r="D128" s="28">
        <v>-101.552184210527</v>
      </c>
      <c r="E128" s="28">
        <v>-130</v>
      </c>
      <c r="F128" s="28">
        <v>-130</v>
      </c>
      <c r="G128" s="28">
        <v>-127.639300069865</v>
      </c>
      <c r="H128" s="28">
        <v>-130.089808162552</v>
      </c>
      <c r="I128" s="28">
        <v>-120.74929649899001</v>
      </c>
      <c r="J128" s="28">
        <v>-121.730811131812</v>
      </c>
    </row>
    <row r="129" spans="1:10" x14ac:dyDescent="0.3">
      <c r="A129" s="23">
        <v>127</v>
      </c>
      <c r="B129" s="28">
        <v>-124.714</v>
      </c>
      <c r="C129" s="28">
        <v>-124.18475138984699</v>
      </c>
      <c r="D129" s="28">
        <v>-102.358157894737</v>
      </c>
      <c r="E129" s="28">
        <v>-130</v>
      </c>
      <c r="F129" s="28">
        <v>-130</v>
      </c>
      <c r="G129" s="28">
        <v>-128.65230903586399</v>
      </c>
      <c r="H129" s="28">
        <v>-130.089808162552</v>
      </c>
      <c r="I129" s="28">
        <v>-121.707624980593</v>
      </c>
      <c r="J129" s="28">
        <v>-122.696915230554</v>
      </c>
    </row>
    <row r="130" spans="1:10" x14ac:dyDescent="0.3">
      <c r="A130" s="23">
        <v>128</v>
      </c>
      <c r="B130" s="28">
        <v>-125.696</v>
      </c>
      <c r="C130" s="28">
        <v>-125.16260585142101</v>
      </c>
      <c r="D130" s="28">
        <v>-103.164131578948</v>
      </c>
      <c r="E130" s="28">
        <v>-130</v>
      </c>
      <c r="F130" s="28">
        <v>-130</v>
      </c>
      <c r="G130" s="28">
        <v>-130</v>
      </c>
      <c r="H130" s="28">
        <v>-130.089808162552</v>
      </c>
      <c r="I130" s="28">
        <v>-122.66595346219501</v>
      </c>
      <c r="J130" s="28">
        <v>-123.663019329297</v>
      </c>
    </row>
    <row r="131" spans="1:10" x14ac:dyDescent="0.3">
      <c r="A131" s="23">
        <v>129</v>
      </c>
      <c r="B131" s="28">
        <v>-126.678</v>
      </c>
      <c r="C131" s="28">
        <v>-126.140460312995</v>
      </c>
      <c r="D131" s="28">
        <v>-103.970105263158</v>
      </c>
      <c r="E131" s="28">
        <v>-130</v>
      </c>
      <c r="F131" s="28">
        <v>-130</v>
      </c>
      <c r="G131" s="28">
        <v>-130</v>
      </c>
      <c r="H131" s="28">
        <v>-130.089808162552</v>
      </c>
      <c r="I131" s="28">
        <v>-123.624281943797</v>
      </c>
      <c r="J131" s="28">
        <v>-124.62912342803899</v>
      </c>
    </row>
    <row r="132" spans="1:10" x14ac:dyDescent="0.3">
      <c r="A132" s="23">
        <v>130</v>
      </c>
      <c r="B132" s="28">
        <v>-127.66</v>
      </c>
      <c r="C132" s="28">
        <v>-127.118314774569</v>
      </c>
      <c r="D132" s="28">
        <v>-104.776078947369</v>
      </c>
      <c r="E132" s="28">
        <v>-130</v>
      </c>
      <c r="F132" s="28">
        <v>-130</v>
      </c>
      <c r="G132" s="28">
        <v>-130</v>
      </c>
      <c r="H132" s="28">
        <v>-130.089808162552</v>
      </c>
      <c r="I132" s="28">
        <v>-124.582610425399</v>
      </c>
      <c r="J132" s="28">
        <v>-125.595227526782</v>
      </c>
    </row>
    <row r="133" spans="1:10" x14ac:dyDescent="0.3">
      <c r="A133" s="23">
        <v>131</v>
      </c>
      <c r="B133" s="28">
        <v>-128.642</v>
      </c>
      <c r="C133" s="28">
        <v>-128.09616923614399</v>
      </c>
      <c r="D133" s="28">
        <v>-105.58205263158</v>
      </c>
      <c r="E133" s="28">
        <v>-130</v>
      </c>
      <c r="F133" s="28">
        <v>-130</v>
      </c>
      <c r="G133" s="28">
        <v>-130</v>
      </c>
      <c r="H133" s="28">
        <v>-130.089808162552</v>
      </c>
      <c r="I133" s="28">
        <v>-125.54093890700101</v>
      </c>
      <c r="J133" s="28">
        <v>-126.56133162552401</v>
      </c>
    </row>
    <row r="134" spans="1:10" x14ac:dyDescent="0.3">
      <c r="A134" s="23">
        <v>132</v>
      </c>
      <c r="B134" s="28">
        <v>-129.624</v>
      </c>
      <c r="C134" s="28">
        <v>-129.07402369771799</v>
      </c>
      <c r="D134" s="28">
        <v>-106.38802631579</v>
      </c>
      <c r="E134" s="28">
        <v>-130</v>
      </c>
      <c r="F134" s="28">
        <v>-130</v>
      </c>
      <c r="G134" s="28">
        <v>-130</v>
      </c>
      <c r="H134" s="28">
        <v>-130.089808162552</v>
      </c>
      <c r="I134" s="28">
        <v>-126.499267388604</v>
      </c>
      <c r="J134" s="28">
        <v>-127.52743572426699</v>
      </c>
    </row>
    <row r="135" spans="1:10" x14ac:dyDescent="0.3">
      <c r="A135" s="23">
        <v>133</v>
      </c>
      <c r="B135" s="28">
        <v>-129.624</v>
      </c>
      <c r="C135" s="28">
        <v>-130.05187815929199</v>
      </c>
      <c r="D135" s="28">
        <v>-107.194000000001</v>
      </c>
      <c r="E135" s="28">
        <v>-130</v>
      </c>
      <c r="F135" s="28">
        <v>-130</v>
      </c>
      <c r="G135" s="28">
        <v>-130</v>
      </c>
      <c r="H135" s="28">
        <v>-130.089808162552</v>
      </c>
      <c r="I135" s="28">
        <v>-127.45759587020601</v>
      </c>
      <c r="J135" s="28">
        <v>-128.493539823009</v>
      </c>
    </row>
    <row r="136" spans="1:10" x14ac:dyDescent="0.3">
      <c r="A136" s="23">
        <v>134</v>
      </c>
      <c r="B136" s="28">
        <v>-129.624</v>
      </c>
      <c r="C136" s="28">
        <v>-130</v>
      </c>
      <c r="D136" s="28">
        <v>-107.999973684211</v>
      </c>
      <c r="E136" s="28">
        <v>-130</v>
      </c>
      <c r="F136" s="28">
        <v>-130</v>
      </c>
      <c r="G136" s="28">
        <v>-130</v>
      </c>
      <c r="H136" s="28">
        <v>-130.089808162552</v>
      </c>
      <c r="I136" s="28">
        <v>-128.415924351808</v>
      </c>
      <c r="J136" s="28">
        <v>-129.459643921751</v>
      </c>
    </row>
    <row r="137" spans="1:10" x14ac:dyDescent="0.3">
      <c r="A137" s="23">
        <v>135</v>
      </c>
      <c r="B137" s="28">
        <v>-129.624</v>
      </c>
      <c r="C137" s="28">
        <v>-130</v>
      </c>
      <c r="D137" s="28">
        <v>-108.805947368422</v>
      </c>
      <c r="E137" s="28">
        <v>-130</v>
      </c>
      <c r="F137" s="28">
        <v>-130</v>
      </c>
      <c r="G137" s="28">
        <v>-130</v>
      </c>
      <c r="H137" s="28">
        <v>-130.089808162552</v>
      </c>
      <c r="I137" s="28">
        <v>-129.37425283341</v>
      </c>
      <c r="J137" s="28">
        <v>-130.42574802049401</v>
      </c>
    </row>
    <row r="138" spans="1:10" x14ac:dyDescent="0.3">
      <c r="A138" s="23">
        <v>136</v>
      </c>
      <c r="B138" s="28">
        <v>-129.624</v>
      </c>
      <c r="C138" s="28">
        <v>-130</v>
      </c>
      <c r="D138" s="28">
        <v>-109.611921052632</v>
      </c>
      <c r="E138" s="28">
        <v>-130</v>
      </c>
      <c r="F138" s="28">
        <v>-130</v>
      </c>
      <c r="G138" s="28">
        <v>-130</v>
      </c>
      <c r="H138" s="28">
        <v>-130.089808162552</v>
      </c>
      <c r="I138" s="28">
        <v>-130.33258131501299</v>
      </c>
      <c r="J138" s="28">
        <v>-130</v>
      </c>
    </row>
    <row r="139" spans="1:10" x14ac:dyDescent="0.3">
      <c r="A139" s="23">
        <v>137</v>
      </c>
      <c r="B139" s="28">
        <v>-129.624</v>
      </c>
      <c r="C139" s="28">
        <v>-130</v>
      </c>
      <c r="D139" s="28">
        <v>-110.417894736843</v>
      </c>
      <c r="E139" s="28">
        <v>-130</v>
      </c>
      <c r="F139" s="28">
        <v>-130</v>
      </c>
      <c r="G139" s="28">
        <v>-130</v>
      </c>
      <c r="H139" s="28">
        <v>-130.089808162552</v>
      </c>
      <c r="I139" s="28">
        <v>-130</v>
      </c>
      <c r="J139" s="28">
        <v>-130</v>
      </c>
    </row>
    <row r="140" spans="1:10" x14ac:dyDescent="0.3">
      <c r="A140" s="23">
        <v>138</v>
      </c>
      <c r="B140" s="28">
        <v>-129.624</v>
      </c>
      <c r="C140" s="28">
        <v>-130</v>
      </c>
      <c r="D140" s="28">
        <v>-111.223868421053</v>
      </c>
      <c r="E140" s="28">
        <v>-130</v>
      </c>
      <c r="F140" s="28">
        <v>-130</v>
      </c>
      <c r="G140" s="28">
        <v>-130</v>
      </c>
      <c r="H140" s="28">
        <v>-130.089808162552</v>
      </c>
      <c r="I140" s="28">
        <v>-130</v>
      </c>
      <c r="J140" s="28">
        <v>-130</v>
      </c>
    </row>
    <row r="141" spans="1:10" x14ac:dyDescent="0.3">
      <c r="A141" s="23">
        <v>139</v>
      </c>
      <c r="B141" s="28">
        <v>-129.624</v>
      </c>
      <c r="C141" s="28">
        <v>-130</v>
      </c>
      <c r="D141" s="28">
        <v>-112.029842105264</v>
      </c>
      <c r="E141" s="28">
        <v>-130</v>
      </c>
      <c r="F141" s="28">
        <v>-130</v>
      </c>
      <c r="G141" s="28">
        <v>-130</v>
      </c>
      <c r="H141" s="28">
        <v>-130.089808162552</v>
      </c>
      <c r="I141" s="28">
        <v>-130</v>
      </c>
      <c r="J141" s="28">
        <v>-130</v>
      </c>
    </row>
    <row r="142" spans="1:10" x14ac:dyDescent="0.3">
      <c r="A142" s="23">
        <v>140</v>
      </c>
      <c r="B142" s="28">
        <v>-129.624</v>
      </c>
      <c r="C142" s="28">
        <v>-130</v>
      </c>
      <c r="D142" s="28">
        <v>-112.835815789474</v>
      </c>
      <c r="E142" s="28">
        <v>-130</v>
      </c>
      <c r="F142" s="28">
        <v>-130</v>
      </c>
      <c r="G142" s="28">
        <v>-130</v>
      </c>
      <c r="H142" s="28">
        <v>-130.089808162552</v>
      </c>
      <c r="I142" s="28">
        <v>-130</v>
      </c>
      <c r="J142" s="28">
        <v>-130</v>
      </c>
    </row>
    <row r="143" spans="1:10" x14ac:dyDescent="0.3">
      <c r="A143" s="23">
        <v>141</v>
      </c>
      <c r="B143" s="28">
        <v>-129.624</v>
      </c>
      <c r="C143" s="28">
        <v>-130</v>
      </c>
      <c r="D143" s="28">
        <v>-113.64178947368499</v>
      </c>
      <c r="E143" s="28">
        <v>-130</v>
      </c>
      <c r="F143" s="28">
        <v>-130</v>
      </c>
      <c r="G143" s="28">
        <v>-130</v>
      </c>
      <c r="H143" s="28">
        <v>-130.089808162552</v>
      </c>
      <c r="I143" s="28">
        <v>-130</v>
      </c>
      <c r="J143" s="28">
        <v>-130</v>
      </c>
    </row>
    <row r="144" spans="1:10" x14ac:dyDescent="0.3">
      <c r="A144" s="23">
        <v>142</v>
      </c>
      <c r="B144" s="28">
        <v>-129.624</v>
      </c>
      <c r="C144" s="28">
        <v>-130</v>
      </c>
      <c r="D144" s="28">
        <v>-114.447763157894</v>
      </c>
      <c r="E144" s="28">
        <v>-130</v>
      </c>
      <c r="F144" s="28">
        <v>-130</v>
      </c>
      <c r="G144" s="28">
        <v>-130</v>
      </c>
      <c r="H144" s="28">
        <v>-130.089808162552</v>
      </c>
      <c r="I144" s="28">
        <v>-130</v>
      </c>
      <c r="J144" s="28">
        <v>-130</v>
      </c>
    </row>
    <row r="145" spans="1:10" x14ac:dyDescent="0.3">
      <c r="A145" s="23">
        <v>143</v>
      </c>
      <c r="B145" s="28">
        <v>-129.624</v>
      </c>
      <c r="C145" s="28">
        <v>-130</v>
      </c>
      <c r="D145" s="28">
        <v>-115.253736842104</v>
      </c>
      <c r="E145" s="28">
        <v>-130</v>
      </c>
      <c r="F145" s="28">
        <v>-130</v>
      </c>
      <c r="G145" s="28">
        <v>-130</v>
      </c>
      <c r="H145" s="28">
        <v>-130.089808162552</v>
      </c>
      <c r="I145" s="28">
        <v>-130</v>
      </c>
      <c r="J145" s="28">
        <v>-130</v>
      </c>
    </row>
    <row r="146" spans="1:10" x14ac:dyDescent="0.3">
      <c r="A146" s="23">
        <v>144</v>
      </c>
      <c r="B146" s="28">
        <v>-129.624</v>
      </c>
      <c r="C146" s="28">
        <v>-130</v>
      </c>
      <c r="D146" s="28">
        <v>-116.05971052631401</v>
      </c>
      <c r="E146" s="28">
        <v>-130</v>
      </c>
      <c r="F146" s="28">
        <v>-130</v>
      </c>
      <c r="G146" s="28">
        <v>-130</v>
      </c>
      <c r="H146" s="28">
        <v>-130.089808162552</v>
      </c>
      <c r="I146" s="28">
        <v>-130</v>
      </c>
      <c r="J146" s="28">
        <v>-130</v>
      </c>
    </row>
    <row r="147" spans="1:10" x14ac:dyDescent="0.3">
      <c r="A147" s="23">
        <v>145</v>
      </c>
      <c r="B147" s="28">
        <v>-129.624</v>
      </c>
      <c r="C147" s="28">
        <v>-130</v>
      </c>
      <c r="D147" s="28">
        <v>-116.86568421052399</v>
      </c>
      <c r="E147" s="28">
        <v>-130</v>
      </c>
      <c r="F147" s="28">
        <v>-130</v>
      </c>
      <c r="G147" s="28">
        <v>-130</v>
      </c>
      <c r="H147" s="28">
        <v>-130.089808162552</v>
      </c>
      <c r="I147" s="28">
        <v>-130</v>
      </c>
      <c r="J147" s="28">
        <v>-130</v>
      </c>
    </row>
    <row r="148" spans="1:10" x14ac:dyDescent="0.3">
      <c r="A148" s="23">
        <v>146</v>
      </c>
      <c r="B148" s="28">
        <v>-129.624</v>
      </c>
      <c r="C148" s="28">
        <v>-130</v>
      </c>
      <c r="D148" s="28">
        <v>-117.671657894734</v>
      </c>
      <c r="E148" s="28">
        <v>-130</v>
      </c>
      <c r="F148" s="28">
        <v>-130</v>
      </c>
      <c r="G148" s="28">
        <v>-130</v>
      </c>
      <c r="H148" s="28">
        <v>-130.089808162552</v>
      </c>
      <c r="I148" s="28">
        <v>-130</v>
      </c>
      <c r="J148" s="28">
        <v>-130</v>
      </c>
    </row>
    <row r="149" spans="1:10" x14ac:dyDescent="0.3">
      <c r="A149" s="23">
        <v>147</v>
      </c>
      <c r="B149" s="28">
        <v>-129.624</v>
      </c>
      <c r="C149" s="28">
        <v>-130</v>
      </c>
      <c r="D149" s="28">
        <v>-117.671657894734</v>
      </c>
      <c r="E149" s="28">
        <v>-130</v>
      </c>
      <c r="F149" s="28">
        <v>-130</v>
      </c>
      <c r="G149" s="28">
        <v>-130</v>
      </c>
      <c r="H149" s="28">
        <v>-130.089808162552</v>
      </c>
      <c r="I149" s="28">
        <v>-130</v>
      </c>
      <c r="J149" s="28">
        <v>-130</v>
      </c>
    </row>
    <row r="150" spans="1:10" x14ac:dyDescent="0.3">
      <c r="A150" s="23">
        <v>148</v>
      </c>
      <c r="B150" s="28">
        <v>-129.624</v>
      </c>
      <c r="C150" s="28">
        <v>-130</v>
      </c>
      <c r="D150" s="28">
        <v>-118.96121578947</v>
      </c>
      <c r="E150" s="28">
        <v>-130</v>
      </c>
      <c r="F150" s="28">
        <v>-130</v>
      </c>
      <c r="G150" s="28">
        <v>-130</v>
      </c>
      <c r="H150" s="28">
        <v>-130.089808162552</v>
      </c>
      <c r="I150" s="28">
        <v>-130</v>
      </c>
      <c r="J150" s="28">
        <v>-130</v>
      </c>
    </row>
    <row r="151" spans="1:10" x14ac:dyDescent="0.3">
      <c r="A151" s="23">
        <v>149</v>
      </c>
      <c r="B151" s="28">
        <v>-129.624</v>
      </c>
      <c r="C151" s="28">
        <v>-130</v>
      </c>
      <c r="D151" s="28">
        <v>-119.72322727272299</v>
      </c>
      <c r="E151" s="28">
        <v>-130</v>
      </c>
      <c r="F151" s="28">
        <v>-130</v>
      </c>
      <c r="G151" s="28">
        <v>-130</v>
      </c>
      <c r="H151" s="28">
        <v>-130.089808162552</v>
      </c>
      <c r="I151" s="28">
        <v>-130</v>
      </c>
      <c r="J151" s="28">
        <v>-130</v>
      </c>
    </row>
    <row r="152" spans="1:10" x14ac:dyDescent="0.3">
      <c r="A152" s="23">
        <v>150</v>
      </c>
      <c r="B152" s="28">
        <v>-129.624</v>
      </c>
      <c r="C152" s="28">
        <v>-130</v>
      </c>
      <c r="D152" s="28">
        <v>-120.485238755976</v>
      </c>
      <c r="E152" s="28">
        <v>-130</v>
      </c>
      <c r="F152" s="28">
        <v>-130</v>
      </c>
      <c r="G152" s="28">
        <v>-130</v>
      </c>
      <c r="H152" s="28">
        <v>-130.089808162552</v>
      </c>
      <c r="I152" s="28">
        <v>-130</v>
      </c>
      <c r="J152" s="28">
        <v>-130</v>
      </c>
    </row>
    <row r="153" spans="1:10" x14ac:dyDescent="0.3">
      <c r="A153" s="23">
        <v>151</v>
      </c>
      <c r="B153" s="28">
        <v>-129.624</v>
      </c>
      <c r="C153" s="28">
        <v>-130</v>
      </c>
      <c r="D153" s="28">
        <v>-121.24725023923</v>
      </c>
      <c r="E153" s="28">
        <v>-130</v>
      </c>
      <c r="F153" s="28">
        <v>-130</v>
      </c>
      <c r="G153" s="28">
        <v>-130</v>
      </c>
      <c r="H153" s="28">
        <v>-130.089808162552</v>
      </c>
      <c r="I153" s="28">
        <v>-130</v>
      </c>
      <c r="J153" s="28">
        <v>-130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153"/>
  <sheetViews>
    <sheetView tabSelected="1" zoomScale="60" zoomScaleNormal="60" workbookViewId="0">
      <selection activeCell="AK16" sqref="AK16"/>
    </sheetView>
  </sheetViews>
  <sheetFormatPr defaultRowHeight="14.4" x14ac:dyDescent="0.3"/>
  <cols>
    <col min="1" max="1" width="5.6640625" style="24" customWidth="1"/>
    <col min="2" max="10" width="7.109375" customWidth="1"/>
    <col min="11" max="11" width="8.88671875" style="23"/>
  </cols>
  <sheetData>
    <row r="1" spans="1:11" x14ac:dyDescent="0.3">
      <c r="A1" s="24" t="s">
        <v>2</v>
      </c>
      <c r="B1" s="25" t="s">
        <v>55</v>
      </c>
      <c r="C1" s="25" t="s">
        <v>56</v>
      </c>
      <c r="D1" s="25" t="s">
        <v>57</v>
      </c>
      <c r="E1" s="25" t="s">
        <v>58</v>
      </c>
      <c r="F1" s="25" t="s">
        <v>59</v>
      </c>
      <c r="G1" s="25" t="s">
        <v>60</v>
      </c>
      <c r="H1" s="25" t="s">
        <v>61</v>
      </c>
      <c r="I1" s="25" t="s">
        <v>62</v>
      </c>
      <c r="J1" s="25" t="s">
        <v>63</v>
      </c>
      <c r="K1" s="24" t="s">
        <v>30</v>
      </c>
    </row>
    <row r="2" spans="1:11" x14ac:dyDescent="0.3">
      <c r="A2" s="24">
        <v>0</v>
      </c>
      <c r="B2">
        <v>0.10518609810204585</v>
      </c>
      <c r="C2">
        <v>0.10518609810204585</v>
      </c>
      <c r="D2">
        <v>0.10518609810204585</v>
      </c>
      <c r="E2">
        <v>0.10518609810204585</v>
      </c>
      <c r="F2">
        <v>0.10518609810204585</v>
      </c>
      <c r="G2">
        <v>0.10518609810204585</v>
      </c>
      <c r="H2">
        <v>0.10518609810204585</v>
      </c>
      <c r="I2">
        <v>0.10518609810204585</v>
      </c>
      <c r="J2">
        <v>0.10518609810204585</v>
      </c>
      <c r="K2" s="30">
        <f>AVERAGE(B2:J2)</f>
        <v>0.10518609810204584</v>
      </c>
    </row>
    <row r="3" spans="1:11" x14ac:dyDescent="0.3">
      <c r="A3" s="24">
        <v>1</v>
      </c>
      <c r="B3">
        <v>0.14901363897789829</v>
      </c>
      <c r="C3">
        <v>0.14901363897789829</v>
      </c>
      <c r="D3">
        <v>0.14901363897789829</v>
      </c>
      <c r="E3">
        <v>0.14901363897789829</v>
      </c>
      <c r="F3">
        <v>0.14901363897789829</v>
      </c>
      <c r="G3">
        <v>0.14901363897789829</v>
      </c>
      <c r="H3">
        <v>0.14901363897789829</v>
      </c>
      <c r="I3">
        <v>0.14901363897789829</v>
      </c>
      <c r="J3">
        <v>0.14901363897789829</v>
      </c>
      <c r="K3" s="30">
        <f t="shared" ref="K3:K66" si="0">AVERAGE(B3:J3)</f>
        <v>0.14901363897789829</v>
      </c>
    </row>
    <row r="4" spans="1:11" x14ac:dyDescent="0.3">
      <c r="A4" s="24">
        <v>2</v>
      </c>
      <c r="B4">
        <v>0.16654465532823925</v>
      </c>
      <c r="C4">
        <v>0.16654465532823925</v>
      </c>
      <c r="D4">
        <v>0.16654465532823925</v>
      </c>
      <c r="E4">
        <v>0.16654465532823925</v>
      </c>
      <c r="F4">
        <v>0.16654465532823925</v>
      </c>
      <c r="G4">
        <v>0.16654465532823925</v>
      </c>
      <c r="H4">
        <v>0.16654465532823925</v>
      </c>
      <c r="I4">
        <v>0.16654465532823925</v>
      </c>
      <c r="J4">
        <v>0.16654465532823925</v>
      </c>
      <c r="K4" s="30">
        <f t="shared" si="0"/>
        <v>0.16654465532823925</v>
      </c>
    </row>
    <row r="5" spans="1:11" x14ac:dyDescent="0.3">
      <c r="A5" s="24">
        <v>3</v>
      </c>
      <c r="B5">
        <v>0.14901363897789829</v>
      </c>
      <c r="C5">
        <v>0.14901363897789829</v>
      </c>
      <c r="D5">
        <v>0.14901363897789829</v>
      </c>
      <c r="E5">
        <v>0.14901363897789829</v>
      </c>
      <c r="F5">
        <v>0.14901363897789829</v>
      </c>
      <c r="G5">
        <v>0.14901363897789829</v>
      </c>
      <c r="H5">
        <v>0.14901363897789829</v>
      </c>
      <c r="I5">
        <v>0.14901363897789829</v>
      </c>
      <c r="J5">
        <v>0.14901363897789829</v>
      </c>
      <c r="K5" s="30">
        <f t="shared" si="0"/>
        <v>0.14901363897789829</v>
      </c>
    </row>
    <row r="6" spans="1:11" x14ac:dyDescent="0.3">
      <c r="A6" s="24">
        <v>4</v>
      </c>
      <c r="B6">
        <v>0.17531016350340975</v>
      </c>
      <c r="C6">
        <v>0.17531016350340975</v>
      </c>
      <c r="D6">
        <v>0.17531016350340975</v>
      </c>
      <c r="E6">
        <v>0.17531016350340975</v>
      </c>
      <c r="F6">
        <v>0.17531016350340975</v>
      </c>
      <c r="G6">
        <v>0.17531016350340975</v>
      </c>
      <c r="H6">
        <v>0.17531016350340975</v>
      </c>
      <c r="I6">
        <v>0.17531016350340975</v>
      </c>
      <c r="J6">
        <v>0.17531016350340975</v>
      </c>
      <c r="K6" s="30">
        <f t="shared" si="0"/>
        <v>0.17531016350340975</v>
      </c>
    </row>
    <row r="7" spans="1:11" x14ac:dyDescent="0.3">
      <c r="A7" s="24">
        <v>5</v>
      </c>
      <c r="B7">
        <v>0.13148262262755731</v>
      </c>
      <c r="C7">
        <v>0.13148262262755731</v>
      </c>
      <c r="D7">
        <v>0.13148262262755731</v>
      </c>
      <c r="E7">
        <v>0.13148262262755731</v>
      </c>
      <c r="F7">
        <v>0.13148262262755731</v>
      </c>
      <c r="G7">
        <v>0.13148262262755731</v>
      </c>
      <c r="H7">
        <v>0.13148262262755731</v>
      </c>
      <c r="I7">
        <v>0.13148262262755731</v>
      </c>
      <c r="J7">
        <v>0.13148262262755731</v>
      </c>
      <c r="K7" s="30">
        <f t="shared" si="0"/>
        <v>0.13148262262755731</v>
      </c>
    </row>
    <row r="8" spans="1:11" x14ac:dyDescent="0.3">
      <c r="A8" s="24">
        <v>6</v>
      </c>
      <c r="B8">
        <v>0.13148262262755731</v>
      </c>
      <c r="C8">
        <v>0.13148262262755731</v>
      </c>
      <c r="D8">
        <v>0.13148262262755731</v>
      </c>
      <c r="E8">
        <v>0.13148262262755731</v>
      </c>
      <c r="F8">
        <v>0.13148262262755731</v>
      </c>
      <c r="G8">
        <v>0.13148262262755731</v>
      </c>
      <c r="H8">
        <v>0.13148262262755731</v>
      </c>
      <c r="I8">
        <v>0.13148262262755731</v>
      </c>
      <c r="J8">
        <v>0.13148262262755731</v>
      </c>
      <c r="K8" s="30">
        <f t="shared" si="0"/>
        <v>0.13148262262755731</v>
      </c>
    </row>
    <row r="9" spans="1:11" x14ac:dyDescent="0.3">
      <c r="A9" s="24">
        <v>7</v>
      </c>
      <c r="B9">
        <v>0.11656194026784984</v>
      </c>
      <c r="C9">
        <v>0.11663296976419359</v>
      </c>
      <c r="D9">
        <v>0.11877907526086601</v>
      </c>
      <c r="E9">
        <v>0.11895411223399885</v>
      </c>
      <c r="F9">
        <v>0.11698558047818584</v>
      </c>
      <c r="G9">
        <v>0.11610278530934187</v>
      </c>
      <c r="H9">
        <v>0.11640719743652946</v>
      </c>
      <c r="I9">
        <v>0.11823113343192836</v>
      </c>
      <c r="J9">
        <v>0.12042543751540551</v>
      </c>
      <c r="K9" s="30">
        <f t="shared" si="0"/>
        <v>0.11767558129981105</v>
      </c>
    </row>
    <row r="10" spans="1:11" x14ac:dyDescent="0.3">
      <c r="A10" s="24">
        <v>8</v>
      </c>
      <c r="B10">
        <v>0.11989778982828037</v>
      </c>
      <c r="C10">
        <v>0.12003984882096791</v>
      </c>
      <c r="D10">
        <v>0.12211999835674966</v>
      </c>
      <c r="E10">
        <v>0.12241426341303098</v>
      </c>
      <c r="F10">
        <v>0.12300786706104677</v>
      </c>
      <c r="G10">
        <v>0.12048631994084298</v>
      </c>
      <c r="H10">
        <v>0.1212904753101635</v>
      </c>
      <c r="I10">
        <v>0.12686629077314929</v>
      </c>
      <c r="J10">
        <v>0.12789621847013394</v>
      </c>
      <c r="K10" s="30">
        <f t="shared" si="0"/>
        <v>0.12266878577492947</v>
      </c>
    </row>
    <row r="11" spans="1:11" x14ac:dyDescent="0.3">
      <c r="A11" s="24">
        <v>9</v>
      </c>
      <c r="B11">
        <v>0.1239743755648673</v>
      </c>
      <c r="C11">
        <v>0.12420268466025801</v>
      </c>
      <c r="D11">
        <v>0.12617628995152411</v>
      </c>
      <c r="E11">
        <v>0.12661515076821955</v>
      </c>
      <c r="F11">
        <v>0.13203876016761154</v>
      </c>
      <c r="G11">
        <v>0.12706669542354776</v>
      </c>
      <c r="H11">
        <v>0.12861412373675127</v>
      </c>
      <c r="I11">
        <v>0.13982410032043385</v>
      </c>
      <c r="J11">
        <v>0.13889310656478515</v>
      </c>
      <c r="K11" s="30">
        <f t="shared" si="0"/>
        <v>0.12971169857311093</v>
      </c>
    </row>
    <row r="12" spans="1:11" x14ac:dyDescent="0.3">
      <c r="A12" s="24">
        <v>10</v>
      </c>
      <c r="B12">
        <v>5.9442321912743401E-2</v>
      </c>
      <c r="C12">
        <v>5.9594527976337207E-2</v>
      </c>
      <c r="D12">
        <v>6.0437515405472028E-2</v>
      </c>
      <c r="E12">
        <v>6.0718511215183638E-2</v>
      </c>
      <c r="F12">
        <v>6.6497658368252402E-2</v>
      </c>
      <c r="G12">
        <v>6.2697190041902884E-2</v>
      </c>
      <c r="H12">
        <v>6.3866835099827449E-2</v>
      </c>
      <c r="I12">
        <v>7.2509797880207047E-2</v>
      </c>
      <c r="J12">
        <v>7.0807431599704221E-2</v>
      </c>
      <c r="K12" s="30">
        <f t="shared" si="0"/>
        <v>6.4063532166625581E-2</v>
      </c>
    </row>
    <row r="13" spans="1:11" x14ac:dyDescent="0.3">
      <c r="A13" s="24">
        <v>11</v>
      </c>
      <c r="B13">
        <v>6.2007579492235648E-2</v>
      </c>
      <c r="C13">
        <v>6.2213643086024159E-2</v>
      </c>
      <c r="D13">
        <v>6.2969990140497908E-2</v>
      </c>
      <c r="E13">
        <v>6.3341138772491992E-2</v>
      </c>
      <c r="F13">
        <v>7.344293813162435E-2</v>
      </c>
      <c r="G13">
        <v>6.7762139511954644E-2</v>
      </c>
      <c r="H13">
        <v>6.9499630268671425E-2</v>
      </c>
      <c r="I13">
        <v>8.2480465861474006E-2</v>
      </c>
      <c r="J13">
        <v>7.9137786541779651E-2</v>
      </c>
      <c r="K13" s="30">
        <f t="shared" si="0"/>
        <v>6.9206145756305973E-2</v>
      </c>
    </row>
    <row r="14" spans="1:11" x14ac:dyDescent="0.3">
      <c r="A14" s="24">
        <v>12</v>
      </c>
      <c r="B14">
        <v>0.1081443595431764</v>
      </c>
      <c r="C14">
        <v>0.1085346315011092</v>
      </c>
      <c r="D14">
        <v>0.11009571933284035</v>
      </c>
      <c r="E14">
        <v>0.11087626324870595</v>
      </c>
      <c r="F14">
        <v>0.13624394051433739</v>
      </c>
      <c r="G14">
        <v>0.12316982992358887</v>
      </c>
      <c r="H14">
        <v>0.12707254950291677</v>
      </c>
      <c r="I14">
        <v>0.15751376222167446</v>
      </c>
      <c r="J14">
        <v>0.14463478760989235</v>
      </c>
      <c r="K14" s="30">
        <f t="shared" si="0"/>
        <v>0.12514287148869352</v>
      </c>
    </row>
    <row r="15" spans="1:11" x14ac:dyDescent="0.3">
      <c r="A15" s="24">
        <v>13</v>
      </c>
      <c r="B15">
        <v>0.15377495686467832</v>
      </c>
      <c r="C15">
        <v>0.1383201873305398</v>
      </c>
      <c r="D15">
        <v>0.14511091939857035</v>
      </c>
      <c r="E15">
        <v>0.14394010352477199</v>
      </c>
      <c r="F15">
        <v>0.16782474735025879</v>
      </c>
      <c r="G15">
        <v>0.14827212225782599</v>
      </c>
      <c r="H15">
        <v>0.15260414099087993</v>
      </c>
      <c r="I15">
        <v>0.19615849149617945</v>
      </c>
      <c r="J15">
        <v>0.17367882671925067</v>
      </c>
      <c r="K15" s="30">
        <f t="shared" si="0"/>
        <v>0.15774272177032836</v>
      </c>
    </row>
    <row r="16" spans="1:11" x14ac:dyDescent="0.3">
      <c r="A16" s="24">
        <v>14</v>
      </c>
      <c r="B16">
        <v>0.17777668227754501</v>
      </c>
      <c r="C16">
        <v>0.14639881685974857</v>
      </c>
      <c r="D16">
        <v>0.15810697559773232</v>
      </c>
      <c r="E16">
        <v>0.15482869115109688</v>
      </c>
      <c r="F16">
        <v>0.17215676608331282</v>
      </c>
      <c r="G16">
        <v>0.14874044860734531</v>
      </c>
      <c r="H16">
        <v>0.15272122257825979</v>
      </c>
      <c r="I16">
        <v>0.20330046832634951</v>
      </c>
      <c r="J16">
        <v>0.17379590830663053</v>
      </c>
      <c r="K16" s="30">
        <f t="shared" si="0"/>
        <v>0.16531399775422451</v>
      </c>
    </row>
    <row r="17" spans="1:11" x14ac:dyDescent="0.3">
      <c r="A17" s="24">
        <v>15</v>
      </c>
      <c r="B17">
        <v>0.15956269000082163</v>
      </c>
      <c r="C17">
        <v>0.14410358411159496</v>
      </c>
      <c r="D17">
        <v>0.15626706013383362</v>
      </c>
      <c r="E17">
        <v>0.15262452185979422</v>
      </c>
      <c r="F17">
        <v>0.16437604414865936</v>
      </c>
      <c r="G17">
        <v>0.14374583481682324</v>
      </c>
      <c r="H17">
        <v>0.14408190233615426</v>
      </c>
      <c r="I17">
        <v>0.17528197719533684</v>
      </c>
      <c r="J17">
        <v>0.16619731328567908</v>
      </c>
      <c r="K17" s="30">
        <f t="shared" si="0"/>
        <v>0.15624899198763301</v>
      </c>
    </row>
    <row r="18" spans="1:11" x14ac:dyDescent="0.3">
      <c r="A18" s="24">
        <v>16</v>
      </c>
      <c r="B18">
        <v>0.17970462574973298</v>
      </c>
      <c r="C18">
        <v>0.16661895154541614</v>
      </c>
      <c r="D18">
        <v>0.18088122343031554</v>
      </c>
      <c r="E18">
        <v>0.1765405319870853</v>
      </c>
      <c r="F18">
        <v>0.18848140844813263</v>
      </c>
      <c r="G18">
        <v>0.16537875399020743</v>
      </c>
      <c r="H18">
        <v>0.16465530541633572</v>
      </c>
      <c r="I18">
        <v>0.19496064567566504</v>
      </c>
      <c r="J18">
        <v>0.19065175416974778</v>
      </c>
      <c r="K18" s="30">
        <f t="shared" si="0"/>
        <v>0.17865257782362651</v>
      </c>
    </row>
    <row r="19" spans="1:11" x14ac:dyDescent="0.3">
      <c r="A19" s="24">
        <v>17</v>
      </c>
      <c r="B19">
        <v>0.2371116794018569</v>
      </c>
      <c r="C19">
        <v>0.24480654150576511</v>
      </c>
      <c r="D19">
        <v>0.26687642072686441</v>
      </c>
      <c r="E19">
        <v>0.25977347109248766</v>
      </c>
      <c r="F19">
        <v>0.26806024566592723</v>
      </c>
      <c r="G19">
        <v>0.23833778380302906</v>
      </c>
      <c r="H19">
        <v>0.23102343685810534</v>
      </c>
      <c r="I19">
        <v>0.24311536302138967</v>
      </c>
      <c r="J19">
        <v>0.2716117204831156</v>
      </c>
      <c r="K19" s="30">
        <f t="shared" si="0"/>
        <v>0.25119074028428234</v>
      </c>
    </row>
    <row r="20" spans="1:11" x14ac:dyDescent="0.3">
      <c r="A20" s="24">
        <v>18</v>
      </c>
      <c r="B20">
        <v>0.20995349348784506</v>
      </c>
      <c r="C20">
        <v>0.21633304348343996</v>
      </c>
      <c r="D20">
        <v>0.23691983987186083</v>
      </c>
      <c r="E20">
        <v>0.23013695456504318</v>
      </c>
      <c r="F20">
        <v>0.2398399363065461</v>
      </c>
      <c r="G20">
        <v>0.21291933956773035</v>
      </c>
      <c r="H20">
        <v>0.21800880784774862</v>
      </c>
      <c r="I20">
        <v>0.20954699808962543</v>
      </c>
      <c r="J20">
        <v>0.24178897054738099</v>
      </c>
      <c r="K20" s="30">
        <f t="shared" si="0"/>
        <v>0.22393859819635781</v>
      </c>
    </row>
    <row r="21" spans="1:11" x14ac:dyDescent="0.3">
      <c r="A21" s="24">
        <v>19</v>
      </c>
      <c r="B21">
        <v>0.220648547696804</v>
      </c>
      <c r="C21">
        <v>0.23406045415479226</v>
      </c>
      <c r="D21">
        <v>0.25689059488545374</v>
      </c>
      <c r="E21">
        <v>0.24923961771728279</v>
      </c>
      <c r="F21">
        <v>0.25375493820176803</v>
      </c>
      <c r="G21">
        <v>0.22644439645571343</v>
      </c>
      <c r="H21">
        <v>0.22718179992279733</v>
      </c>
      <c r="I21">
        <v>0.21454282032968897</v>
      </c>
      <c r="J21">
        <v>0.25633066977566532</v>
      </c>
      <c r="K21" s="30">
        <f t="shared" si="0"/>
        <v>0.23767709323777397</v>
      </c>
    </row>
    <row r="22" spans="1:11" x14ac:dyDescent="0.3">
      <c r="A22" s="24">
        <v>20</v>
      </c>
      <c r="B22">
        <v>0.18883218317580658</v>
      </c>
      <c r="C22">
        <v>0.20526411057327495</v>
      </c>
      <c r="D22">
        <v>0.22568461144598009</v>
      </c>
      <c r="E22">
        <v>0.21875090389876312</v>
      </c>
      <c r="F22">
        <v>0.21841856905194848</v>
      </c>
      <c r="G22">
        <v>0.19577090313405779</v>
      </c>
      <c r="H22">
        <v>0.19299613930851997</v>
      </c>
      <c r="I22">
        <v>0.1794128164050309</v>
      </c>
      <c r="J22">
        <v>0.22101243132086393</v>
      </c>
      <c r="K22" s="30">
        <f t="shared" si="0"/>
        <v>0.2051269631460273</v>
      </c>
    </row>
    <row r="23" spans="1:11" x14ac:dyDescent="0.3">
      <c r="A23" s="24">
        <v>21</v>
      </c>
      <c r="B23">
        <v>0.26230482372684732</v>
      </c>
      <c r="C23">
        <v>0.29113695401562789</v>
      </c>
      <c r="D23">
        <v>0.32057271390010905</v>
      </c>
      <c r="E23">
        <v>0.31047319099534554</v>
      </c>
      <c r="F23">
        <v>0.3049231655629443</v>
      </c>
      <c r="G23">
        <v>0.27434240238519431</v>
      </c>
      <c r="H23">
        <v>0.26635839488236723</v>
      </c>
      <c r="I23">
        <v>0.24413514791187133</v>
      </c>
      <c r="J23">
        <v>0.30899859101406868</v>
      </c>
      <c r="K23" s="30">
        <f t="shared" si="0"/>
        <v>0.28702726493270841</v>
      </c>
    </row>
    <row r="24" spans="1:11" x14ac:dyDescent="0.3">
      <c r="A24" s="24">
        <v>22</v>
      </c>
      <c r="B24">
        <v>0.38581998792645539</v>
      </c>
      <c r="C24">
        <v>0.43601661043059253</v>
      </c>
      <c r="D24">
        <v>0.48070030272542708</v>
      </c>
      <c r="E24">
        <v>0.46523832128376447</v>
      </c>
      <c r="F24">
        <v>0.450477619145149</v>
      </c>
      <c r="G24">
        <v>0.40663635144137839</v>
      </c>
      <c r="H24">
        <v>0.38953862204052198</v>
      </c>
      <c r="I24">
        <v>0.35250119906106825</v>
      </c>
      <c r="J24">
        <v>0.45708447403738828</v>
      </c>
      <c r="K24" s="30">
        <f t="shared" si="0"/>
        <v>0.42489038756574948</v>
      </c>
    </row>
    <row r="25" spans="1:11" x14ac:dyDescent="0.3">
      <c r="A25" s="24">
        <v>23</v>
      </c>
      <c r="B25">
        <v>0.23494658613816302</v>
      </c>
      <c r="C25">
        <v>0.26973010518654744</v>
      </c>
      <c r="D25">
        <v>0.29769134098108957</v>
      </c>
      <c r="E25">
        <v>0.28794723224229979</v>
      </c>
      <c r="F25">
        <v>0.27538712650030778</v>
      </c>
      <c r="G25">
        <v>0.2493066944543669</v>
      </c>
      <c r="H25">
        <v>0.23599640474424452</v>
      </c>
      <c r="I25">
        <v>0.21108760278006536</v>
      </c>
      <c r="J25">
        <v>0.27974191519416303</v>
      </c>
      <c r="K25" s="30">
        <f t="shared" si="0"/>
        <v>0.26020388980236081</v>
      </c>
    </row>
    <row r="26" spans="1:11" x14ac:dyDescent="0.3">
      <c r="A26" s="24">
        <v>24</v>
      </c>
      <c r="B26">
        <v>9.703999112556834E-2</v>
      </c>
      <c r="C26">
        <v>0.11296634332130991</v>
      </c>
      <c r="D26">
        <v>0.12479297343682583</v>
      </c>
      <c r="E26">
        <v>0.12064684697355053</v>
      </c>
      <c r="F26">
        <v>0.11413788640685466</v>
      </c>
      <c r="G26">
        <v>0.10359409557087516</v>
      </c>
      <c r="H26">
        <v>9.7024242883219591E-2</v>
      </c>
      <c r="I26">
        <v>8.5865047303622252E-2</v>
      </c>
      <c r="J26">
        <v>0.1160591879841161</v>
      </c>
      <c r="K26" s="30">
        <f t="shared" si="0"/>
        <v>0.10801406833399359</v>
      </c>
    </row>
    <row r="27" spans="1:11" x14ac:dyDescent="0.3">
      <c r="A27" s="24">
        <v>25</v>
      </c>
      <c r="B27">
        <v>0.3499172565569173</v>
      </c>
      <c r="C27">
        <v>0.41241715017390002</v>
      </c>
      <c r="D27">
        <v>0.45596607116222065</v>
      </c>
      <c r="E27">
        <v>0.44062044579019155</v>
      </c>
      <c r="F27">
        <v>0.41285406121982032</v>
      </c>
      <c r="G27">
        <v>0.37557608018668609</v>
      </c>
      <c r="H27">
        <v>0.34839952985125461</v>
      </c>
      <c r="I27">
        <v>0.30532834268347903</v>
      </c>
      <c r="J27">
        <v>0.42018083423395935</v>
      </c>
      <c r="K27" s="30">
        <f t="shared" si="0"/>
        <v>0.39125108576204765</v>
      </c>
    </row>
    <row r="28" spans="1:11" x14ac:dyDescent="0.3">
      <c r="A28" s="24">
        <v>26</v>
      </c>
      <c r="B28">
        <v>0.46258895293924518</v>
      </c>
      <c r="C28">
        <v>0.55129356867257462</v>
      </c>
      <c r="D28">
        <v>0.60994795285777581</v>
      </c>
      <c r="E28">
        <v>0.58918741305306588</v>
      </c>
      <c r="F28">
        <v>0.54732987243038078</v>
      </c>
      <c r="G28">
        <v>0.49893816371939509</v>
      </c>
      <c r="H28">
        <v>0.45883085844327237</v>
      </c>
      <c r="I28">
        <v>0.39849519690140572</v>
      </c>
      <c r="J28">
        <v>0.55749391694621819</v>
      </c>
      <c r="K28" s="30">
        <f t="shared" si="0"/>
        <v>0.51934509955148156</v>
      </c>
    </row>
    <row r="29" spans="1:11" x14ac:dyDescent="0.3">
      <c r="A29" s="24">
        <v>27</v>
      </c>
      <c r="B29">
        <v>0.23740255250301487</v>
      </c>
      <c r="C29">
        <v>0.28577112500256324</v>
      </c>
      <c r="D29">
        <v>0.31637951843774409</v>
      </c>
      <c r="E29">
        <v>0.30550347067493899</v>
      </c>
      <c r="F29">
        <v>0.28161196368416896</v>
      </c>
      <c r="G29">
        <v>0.25719340697424942</v>
      </c>
      <c r="H29">
        <v>0.23465423698767512</v>
      </c>
      <c r="I29">
        <v>0.20210077352540784</v>
      </c>
      <c r="J29">
        <v>0.28705190044027362</v>
      </c>
      <c r="K29" s="30">
        <f t="shared" si="0"/>
        <v>0.26751877202555957</v>
      </c>
    </row>
    <row r="30" spans="1:11" x14ac:dyDescent="0.3">
      <c r="A30" s="24">
        <v>28</v>
      </c>
      <c r="B30">
        <v>0.16253265960069016</v>
      </c>
      <c r="C30">
        <v>0.19660340152822281</v>
      </c>
      <c r="D30">
        <v>0.21791225043135318</v>
      </c>
      <c r="E30">
        <v>0.21030194725166376</v>
      </c>
      <c r="F30">
        <v>0.20116958343603647</v>
      </c>
      <c r="G30">
        <v>0.18149987675622381</v>
      </c>
      <c r="H30">
        <v>0.16721592309588365</v>
      </c>
      <c r="I30">
        <v>0.13689179196450579</v>
      </c>
      <c r="J30">
        <v>0.20234039930983486</v>
      </c>
      <c r="K30" s="30">
        <f t="shared" si="0"/>
        <v>0.1862742037082683</v>
      </c>
    </row>
    <row r="31" spans="1:11" x14ac:dyDescent="0.3">
      <c r="A31" s="24">
        <v>29</v>
      </c>
      <c r="B31">
        <v>0.29098872319447866</v>
      </c>
      <c r="C31">
        <v>0.33484748582696572</v>
      </c>
      <c r="D31">
        <v>0.36325343028510398</v>
      </c>
      <c r="E31">
        <v>0.36103473420425602</v>
      </c>
      <c r="F31">
        <v>0.3489675252649741</v>
      </c>
      <c r="G31">
        <v>0.31381377865417798</v>
      </c>
      <c r="H31">
        <v>0.29011841672828859</v>
      </c>
      <c r="I31">
        <v>0.23592330128995151</v>
      </c>
      <c r="J31">
        <v>0.34329101963684172</v>
      </c>
      <c r="K31" s="30">
        <f t="shared" si="0"/>
        <v>0.3202487127872265</v>
      </c>
    </row>
    <row r="32" spans="1:11" x14ac:dyDescent="0.3">
      <c r="A32" s="24">
        <v>30</v>
      </c>
      <c r="B32">
        <v>0.24534056363486975</v>
      </c>
      <c r="C32">
        <v>0.27441426341303099</v>
      </c>
      <c r="D32">
        <v>0.29379985210746856</v>
      </c>
      <c r="E32">
        <v>0.29740440391093581</v>
      </c>
      <c r="F32">
        <v>0.29165803960233339</v>
      </c>
      <c r="G32">
        <v>0.26117623859995071</v>
      </c>
      <c r="H32">
        <v>0.24160956371703232</v>
      </c>
      <c r="I32">
        <v>0.20487716703639802</v>
      </c>
      <c r="J32">
        <v>0.2827941828937639</v>
      </c>
      <c r="K32" s="30">
        <f t="shared" si="0"/>
        <v>0.26589714165730932</v>
      </c>
    </row>
    <row r="33" spans="1:11" x14ac:dyDescent="0.3">
      <c r="A33" s="24">
        <v>31</v>
      </c>
      <c r="B33">
        <v>0.22565388012488705</v>
      </c>
      <c r="C33">
        <v>0.24583172089392819</v>
      </c>
      <c r="D33">
        <v>0.25987233998849729</v>
      </c>
      <c r="E33">
        <v>0.2677333929011585</v>
      </c>
      <c r="F33">
        <v>0.26612430161860151</v>
      </c>
      <c r="G33">
        <v>0.23738877249198914</v>
      </c>
      <c r="H33">
        <v>0.21973384479500452</v>
      </c>
      <c r="I33">
        <v>0.1933887314107304</v>
      </c>
      <c r="J33">
        <v>0.25458610631829759</v>
      </c>
      <c r="K33" s="30">
        <f t="shared" si="0"/>
        <v>0.24114589894923266</v>
      </c>
    </row>
    <row r="34" spans="1:11" x14ac:dyDescent="0.3">
      <c r="A34" s="24">
        <v>32</v>
      </c>
      <c r="B34">
        <v>0.23663476706926298</v>
      </c>
      <c r="C34">
        <v>0.25155096130145427</v>
      </c>
      <c r="D34">
        <v>0.26266980938295953</v>
      </c>
      <c r="E34">
        <v>0.27523793238024807</v>
      </c>
      <c r="F34">
        <v>0.27704781858516142</v>
      </c>
      <c r="G34">
        <v>0.2462483362090214</v>
      </c>
      <c r="H34">
        <v>0.22805932133760576</v>
      </c>
      <c r="I34">
        <v>0.20750994166461262</v>
      </c>
      <c r="J34">
        <v>0.26172730260455179</v>
      </c>
      <c r="K34" s="30">
        <f t="shared" si="0"/>
        <v>0.24963179894831977</v>
      </c>
    </row>
    <row r="35" spans="1:11" x14ac:dyDescent="0.3">
      <c r="A35" s="24">
        <v>33</v>
      </c>
      <c r="B35">
        <v>0.21224198915454764</v>
      </c>
      <c r="C35">
        <v>0.22051731575055458</v>
      </c>
      <c r="D35">
        <v>0.2275433818092186</v>
      </c>
      <c r="E35">
        <v>0.24235069016514665</v>
      </c>
      <c r="F35">
        <v>0.24683257333004682</v>
      </c>
      <c r="G35">
        <v>0.21866391422233172</v>
      </c>
      <c r="H35">
        <v>0.20261554104017748</v>
      </c>
      <c r="I35">
        <v>0.18996955878728125</v>
      </c>
      <c r="J35">
        <v>0.23045871333497658</v>
      </c>
      <c r="K35" s="30">
        <f t="shared" si="0"/>
        <v>0.22124374195492014</v>
      </c>
    </row>
    <row r="36" spans="1:11" x14ac:dyDescent="0.3">
      <c r="A36" s="24">
        <v>34</v>
      </c>
      <c r="B36">
        <v>0.33248126694601926</v>
      </c>
      <c r="C36">
        <v>0.33812928272122261</v>
      </c>
      <c r="D36">
        <v>0.34491181907813662</v>
      </c>
      <c r="E36">
        <v>0.37317472886369246</v>
      </c>
      <c r="F36">
        <v>0.38429338180921857</v>
      </c>
      <c r="G36">
        <v>0.33938673896968202</v>
      </c>
      <c r="H36">
        <v>0.31462749568646786</v>
      </c>
      <c r="I36">
        <v>0.30311017993591327</v>
      </c>
      <c r="J36">
        <v>0.35486960808479179</v>
      </c>
      <c r="K36" s="30">
        <f t="shared" si="0"/>
        <v>0.34277605578834947</v>
      </c>
    </row>
    <row r="37" spans="1:11" x14ac:dyDescent="0.3">
      <c r="A37" s="24">
        <v>35</v>
      </c>
      <c r="B37">
        <v>0.34659955016021687</v>
      </c>
      <c r="C37">
        <v>0.34548259181661328</v>
      </c>
      <c r="D37">
        <v>0.34850856544244518</v>
      </c>
      <c r="E37">
        <v>0.38282342247966483</v>
      </c>
      <c r="F37">
        <v>0.39833790362336702</v>
      </c>
      <c r="G37">
        <v>0.35077760660586638</v>
      </c>
      <c r="H37">
        <v>0.32533167981266953</v>
      </c>
      <c r="I37">
        <v>0.32126602169090457</v>
      </c>
      <c r="J37">
        <v>0.36405114616711859</v>
      </c>
      <c r="K37" s="30">
        <f t="shared" si="0"/>
        <v>0.3536864986443185</v>
      </c>
    </row>
    <row r="38" spans="1:11" x14ac:dyDescent="0.3">
      <c r="A38" s="24">
        <v>36</v>
      </c>
      <c r="B38">
        <v>0.52103687042970992</v>
      </c>
      <c r="C38">
        <v>0.50965185687289449</v>
      </c>
      <c r="D38">
        <v>0.50859656149864441</v>
      </c>
      <c r="E38">
        <v>0.56690416769369822</v>
      </c>
      <c r="F38">
        <v>0.5956635034097445</v>
      </c>
      <c r="G38">
        <v>0.52313224057185115</v>
      </c>
      <c r="H38">
        <v>0.48538513680059164</v>
      </c>
      <c r="I38">
        <v>0.4902760249774053</v>
      </c>
      <c r="J38">
        <v>0.53911387724919901</v>
      </c>
      <c r="K38" s="30">
        <f t="shared" si="0"/>
        <v>0.52664002661152653</v>
      </c>
    </row>
    <row r="39" spans="1:11" x14ac:dyDescent="0.3">
      <c r="A39" s="24">
        <v>37</v>
      </c>
      <c r="B39">
        <v>0.2915392017911429</v>
      </c>
      <c r="C39">
        <v>0.28014716333908474</v>
      </c>
      <c r="D39">
        <v>0.27665715635527072</v>
      </c>
      <c r="E39">
        <v>0.31276062977569635</v>
      </c>
      <c r="F39">
        <v>0.33166540341796069</v>
      </c>
      <c r="G39">
        <v>0.29054615479418289</v>
      </c>
      <c r="H39">
        <v>0.26968670405061207</v>
      </c>
      <c r="I39">
        <v>0.27811599293402345</v>
      </c>
      <c r="J39">
        <v>0.29743328403582292</v>
      </c>
      <c r="K39" s="30">
        <f t="shared" si="0"/>
        <v>0.29206129894375521</v>
      </c>
    </row>
    <row r="40" spans="1:11" x14ac:dyDescent="0.3">
      <c r="A40" s="24">
        <v>38</v>
      </c>
      <c r="B40">
        <v>0.30252008873551878</v>
      </c>
      <c r="C40">
        <v>0.28586640374661076</v>
      </c>
      <c r="D40">
        <v>0.27945462574973295</v>
      </c>
      <c r="E40">
        <v>0.32026516925478593</v>
      </c>
      <c r="F40">
        <v>0.34258892038452055</v>
      </c>
      <c r="G40">
        <v>0.29940571851121517</v>
      </c>
      <c r="H40">
        <v>0.27801218059321336</v>
      </c>
      <c r="I40">
        <v>0.29223720318790575</v>
      </c>
      <c r="J40">
        <v>0.30457448032207712</v>
      </c>
      <c r="K40" s="30">
        <f t="shared" si="0"/>
        <v>0.30054719894284226</v>
      </c>
    </row>
    <row r="41" spans="1:11" x14ac:dyDescent="0.3">
      <c r="A41" s="24">
        <v>39</v>
      </c>
      <c r="B41">
        <v>0.76135951236545873</v>
      </c>
      <c r="C41">
        <v>0.70813656437433248</v>
      </c>
      <c r="D41">
        <v>0.685469373921617</v>
      </c>
      <c r="E41">
        <v>0.79601214978226931</v>
      </c>
      <c r="F41">
        <v>0.85853020499548105</v>
      </c>
      <c r="G41">
        <v>0.74864425684002955</v>
      </c>
      <c r="H41">
        <v>0.69539145304412131</v>
      </c>
      <c r="I41">
        <v>0.74401328978719916</v>
      </c>
      <c r="J41">
        <v>0.7570237860488046</v>
      </c>
      <c r="K41" s="30">
        <f t="shared" si="0"/>
        <v>0.75050895457325717</v>
      </c>
    </row>
    <row r="42" spans="1:11" x14ac:dyDescent="0.3">
      <c r="A42" s="24">
        <v>40</v>
      </c>
      <c r="B42">
        <v>0.69531827705200888</v>
      </c>
      <c r="C42">
        <v>0.63708189548927796</v>
      </c>
      <c r="D42">
        <v>0.61082049543998029</v>
      </c>
      <c r="E42">
        <v>0.71844481759921119</v>
      </c>
      <c r="F42">
        <v>0.78093418782351498</v>
      </c>
      <c r="G42">
        <v>0.67955324131131378</v>
      </c>
      <c r="H42">
        <v>0.63142100073946272</v>
      </c>
      <c r="I42">
        <v>0.68674205077643591</v>
      </c>
      <c r="J42">
        <v>0.68326472763125468</v>
      </c>
      <c r="K42" s="30">
        <f t="shared" si="0"/>
        <v>0.6803978548736066</v>
      </c>
    </row>
    <row r="43" spans="1:11" x14ac:dyDescent="0.3">
      <c r="A43" s="24">
        <v>41</v>
      </c>
      <c r="B43">
        <v>0.43130924944540294</v>
      </c>
      <c r="C43">
        <v>0.38960244638895741</v>
      </c>
      <c r="D43">
        <v>0.37008904362829687</v>
      </c>
      <c r="E43">
        <v>0.44071558417549922</v>
      </c>
      <c r="F43">
        <v>0.48260503450825731</v>
      </c>
      <c r="G43">
        <v>0.41912281242297267</v>
      </c>
      <c r="H43">
        <v>0.3895567845698793</v>
      </c>
      <c r="I43">
        <v>0.43020107222085291</v>
      </c>
      <c r="J43">
        <v>0.41914037466107967</v>
      </c>
      <c r="K43" s="30">
        <f t="shared" si="0"/>
        <v>0.41914915578013306</v>
      </c>
    </row>
    <row r="44" spans="1:11" x14ac:dyDescent="0.3">
      <c r="A44" s="24">
        <v>42</v>
      </c>
      <c r="B44">
        <v>0.74237922109933441</v>
      </c>
      <c r="C44">
        <v>0.66159292580724682</v>
      </c>
      <c r="D44">
        <v>0.62280964998767574</v>
      </c>
      <c r="E44">
        <v>0.75060712965245269</v>
      </c>
      <c r="F44">
        <v>0.82774926053734266</v>
      </c>
      <c r="G44">
        <v>0.71752280009859515</v>
      </c>
      <c r="H44">
        <v>0.66710161449346816</v>
      </c>
      <c r="I44">
        <v>0.74726152329307372</v>
      </c>
      <c r="J44">
        <v>0.7138698545723442</v>
      </c>
      <c r="K44" s="30">
        <f t="shared" si="0"/>
        <v>0.71676599772683713</v>
      </c>
    </row>
    <row r="45" spans="1:11" x14ac:dyDescent="0.3">
      <c r="A45" s="24">
        <v>43</v>
      </c>
      <c r="B45">
        <v>0.45954581587379834</v>
      </c>
      <c r="C45">
        <v>0.40430906457973881</v>
      </c>
      <c r="D45">
        <v>0.377282536356914</v>
      </c>
      <c r="E45">
        <v>0.46001297140744396</v>
      </c>
      <c r="F45">
        <v>0.51069407813655399</v>
      </c>
      <c r="G45">
        <v>0.44190454769534143</v>
      </c>
      <c r="H45">
        <v>0.41096515282228252</v>
      </c>
      <c r="I45">
        <v>0.46651275573083556</v>
      </c>
      <c r="J45">
        <v>0.43750345082573339</v>
      </c>
      <c r="K45" s="30">
        <f t="shared" si="0"/>
        <v>0.44097004149207131</v>
      </c>
    </row>
    <row r="46" spans="1:11" x14ac:dyDescent="0.3">
      <c r="A46" s="24">
        <v>44</v>
      </c>
      <c r="B46">
        <v>0.3157760660586641</v>
      </c>
      <c r="C46">
        <v>0.27444158245008632</v>
      </c>
      <c r="D46">
        <v>0.2539195218141484</v>
      </c>
      <c r="E46">
        <v>0.31310777668227757</v>
      </c>
      <c r="F46">
        <v>0.34982573330046829</v>
      </c>
      <c r="G46">
        <v>0.30219694355435045</v>
      </c>
      <c r="H46">
        <v>0.28111289129898942</v>
      </c>
      <c r="I46">
        <v>0.32311239832388466</v>
      </c>
      <c r="J46">
        <v>0.29778999260537342</v>
      </c>
      <c r="K46" s="30">
        <f t="shared" si="0"/>
        <v>0.30125365623202699</v>
      </c>
    </row>
    <row r="47" spans="1:11" x14ac:dyDescent="0.3">
      <c r="A47" s="24">
        <v>45</v>
      </c>
      <c r="B47">
        <v>0.37938629734615065</v>
      </c>
      <c r="C47">
        <v>0.3259010865992934</v>
      </c>
      <c r="D47">
        <v>0.29903691151096873</v>
      </c>
      <c r="E47">
        <v>0.37279694560841348</v>
      </c>
      <c r="F47">
        <v>0.41905353915043947</v>
      </c>
      <c r="G47">
        <v>0.3614226645304412</v>
      </c>
      <c r="H47">
        <v>0.33629051639142227</v>
      </c>
      <c r="I47">
        <v>0.3910856749650809</v>
      </c>
      <c r="J47">
        <v>0.3545628543258566</v>
      </c>
      <c r="K47" s="30">
        <f t="shared" si="0"/>
        <v>0.35994849893645187</v>
      </c>
    </row>
    <row r="48" spans="1:11" x14ac:dyDescent="0.3">
      <c r="A48" s="24">
        <v>46</v>
      </c>
      <c r="B48">
        <v>0.72496762796812086</v>
      </c>
      <c r="C48">
        <v>0.61586632158409338</v>
      </c>
      <c r="D48">
        <v>0.56054956453865756</v>
      </c>
      <c r="E48">
        <v>0.70627418659107732</v>
      </c>
      <c r="F48">
        <v>0.79852881850299895</v>
      </c>
      <c r="G48">
        <v>0.68766699531673658</v>
      </c>
      <c r="H48">
        <v>0.6400011297346152</v>
      </c>
      <c r="I48">
        <v>0.75252707254950291</v>
      </c>
      <c r="J48">
        <v>0.67173609399392009</v>
      </c>
      <c r="K48" s="30">
        <f t="shared" si="0"/>
        <v>0.68423531230885803</v>
      </c>
    </row>
    <row r="49" spans="1:11" x14ac:dyDescent="0.3">
      <c r="A49" s="24">
        <v>47</v>
      </c>
      <c r="B49">
        <v>0.51618930244022687</v>
      </c>
      <c r="C49">
        <v>0.43364678333744144</v>
      </c>
      <c r="D49">
        <v>0.39149741188070009</v>
      </c>
      <c r="E49">
        <v>0.49862706433325116</v>
      </c>
      <c r="F49">
        <v>0.56185112151836336</v>
      </c>
      <c r="G49">
        <v>0.48106482622627555</v>
      </c>
      <c r="H49">
        <v>0.57590091200394389</v>
      </c>
      <c r="I49">
        <v>0.55833867389696823</v>
      </c>
      <c r="J49">
        <v>0.4740399309834854</v>
      </c>
      <c r="K49" s="30">
        <f t="shared" si="0"/>
        <v>0.49901733629118389</v>
      </c>
    </row>
    <row r="50" spans="1:11" x14ac:dyDescent="0.3">
      <c r="A50" s="24">
        <v>48</v>
      </c>
      <c r="B50">
        <v>0.41717535535288791</v>
      </c>
      <c r="C50">
        <v>0.35452460767397914</v>
      </c>
      <c r="D50">
        <v>0.32122543340727971</v>
      </c>
      <c r="E50">
        <v>0.40791420179114302</v>
      </c>
      <c r="F50">
        <v>0.45617328074932212</v>
      </c>
      <c r="G50">
        <v>0.39694834031714737</v>
      </c>
      <c r="H50">
        <v>0.45645193492728614</v>
      </c>
      <c r="I50">
        <v>0.4402954564127845</v>
      </c>
      <c r="J50">
        <v>0.37901612439405141</v>
      </c>
      <c r="K50" s="30">
        <f t="shared" si="0"/>
        <v>0.40330274833620905</v>
      </c>
    </row>
    <row r="51" spans="1:11" x14ac:dyDescent="0.3">
      <c r="A51" s="24">
        <v>49</v>
      </c>
      <c r="B51">
        <v>0.37100813408922856</v>
      </c>
      <c r="C51">
        <v>0.31868086024155784</v>
      </c>
      <c r="D51">
        <v>0.28968092186344596</v>
      </c>
      <c r="E51">
        <v>0.36688686221345834</v>
      </c>
      <c r="F51">
        <v>0.40749075671678564</v>
      </c>
      <c r="G51">
        <v>0.35976361843726901</v>
      </c>
      <c r="H51">
        <v>0.39856445649494698</v>
      </c>
      <c r="I51">
        <v>0.38350425191027854</v>
      </c>
      <c r="J51">
        <v>0.33370828198175989</v>
      </c>
      <c r="K51" s="30">
        <f t="shared" si="0"/>
        <v>0.35880979377208122</v>
      </c>
    </row>
    <row r="52" spans="1:11" x14ac:dyDescent="0.3">
      <c r="A52" s="24">
        <v>50</v>
      </c>
      <c r="B52">
        <v>0.64072898693615965</v>
      </c>
      <c r="C52">
        <v>0.55580580888998443</v>
      </c>
      <c r="D52">
        <v>0.5067095965820394</v>
      </c>
      <c r="E52">
        <v>0.64022163339084714</v>
      </c>
      <c r="F52">
        <v>0.7066264070331113</v>
      </c>
      <c r="G52">
        <v>0.63214300386163835</v>
      </c>
      <c r="H52">
        <v>0.67647399556322396</v>
      </c>
      <c r="I52">
        <v>0.64935399720647435</v>
      </c>
      <c r="J52">
        <v>0.57090933366198349</v>
      </c>
      <c r="K52" s="30">
        <f t="shared" si="0"/>
        <v>0.61988586256949585</v>
      </c>
    </row>
    <row r="53" spans="1:11" x14ac:dyDescent="0.3">
      <c r="A53" s="24">
        <v>51</v>
      </c>
      <c r="B53">
        <v>0.72942219209596582</v>
      </c>
      <c r="C53">
        <v>0.63852453578177637</v>
      </c>
      <c r="D53">
        <v>0.58367942239750259</v>
      </c>
      <c r="E53">
        <v>0.73586167940185698</v>
      </c>
      <c r="F53">
        <v>0.80751170815873785</v>
      </c>
      <c r="G53">
        <v>0.73114797469394477</v>
      </c>
      <c r="H53">
        <v>0.75754128666502341</v>
      </c>
      <c r="I53">
        <v>0.72548766535206655</v>
      </c>
      <c r="J53">
        <v>0.64420201708980374</v>
      </c>
      <c r="K53" s="30">
        <f t="shared" si="0"/>
        <v>0.70593094240407517</v>
      </c>
    </row>
    <row r="54" spans="1:11" x14ac:dyDescent="0.3">
      <c r="A54" s="24">
        <v>52</v>
      </c>
      <c r="B54">
        <v>0.41129590830663049</v>
      </c>
      <c r="C54">
        <v>0.36308873551885629</v>
      </c>
      <c r="D54">
        <v>0.33271543012077903</v>
      </c>
      <c r="E54">
        <v>0.41862521567660838</v>
      </c>
      <c r="F54">
        <v>0.45694601922602901</v>
      </c>
      <c r="G54">
        <v>0.41833017007641116</v>
      </c>
      <c r="H54">
        <v>0.42052427902390926</v>
      </c>
      <c r="I54">
        <v>0.40182869115109682</v>
      </c>
      <c r="J54">
        <v>0.36022023662805031</v>
      </c>
      <c r="K54" s="30">
        <f t="shared" si="0"/>
        <v>0.39817496508093009</v>
      </c>
    </row>
    <row r="55" spans="1:11" x14ac:dyDescent="0.3">
      <c r="A55" s="24">
        <v>53</v>
      </c>
      <c r="B55">
        <v>0.35393763864924827</v>
      </c>
      <c r="C55">
        <v>0.31490946717607421</v>
      </c>
      <c r="D55">
        <v>0.2892168885054639</v>
      </c>
      <c r="E55">
        <v>0.36322611124804866</v>
      </c>
      <c r="F55">
        <v>0.39452592227425842</v>
      </c>
      <c r="G55">
        <v>0.36487696163010441</v>
      </c>
      <c r="H55">
        <v>0.35653684988908058</v>
      </c>
      <c r="I55">
        <v>0.3399473646372525</v>
      </c>
      <c r="J55">
        <v>0.307547962369567</v>
      </c>
      <c r="K55" s="30">
        <f t="shared" si="0"/>
        <v>0.34274724070878865</v>
      </c>
    </row>
    <row r="56" spans="1:11" x14ac:dyDescent="0.3">
      <c r="A56" s="24">
        <v>54</v>
      </c>
      <c r="B56">
        <v>0.80328311149453624</v>
      </c>
      <c r="C56">
        <v>0.71993897379015692</v>
      </c>
      <c r="D56">
        <v>0.6625760208692798</v>
      </c>
      <c r="E56">
        <v>0.83071532741763221</v>
      </c>
      <c r="F56">
        <v>0.89817968942568405</v>
      </c>
      <c r="G56">
        <v>0.83851998603237188</v>
      </c>
      <c r="H56">
        <v>0.79780096130145417</v>
      </c>
      <c r="I56">
        <v>0.75908247062690015</v>
      </c>
      <c r="J56">
        <v>0.69280726727466924</v>
      </c>
      <c r="K56" s="30">
        <f t="shared" si="0"/>
        <v>0.77810042313696492</v>
      </c>
    </row>
    <row r="57" spans="1:11" x14ac:dyDescent="0.3">
      <c r="A57" s="24">
        <v>55</v>
      </c>
      <c r="B57">
        <v>0.67737552378604882</v>
      </c>
      <c r="C57">
        <v>0.61124491619423227</v>
      </c>
      <c r="D57">
        <v>0.5636249075671681</v>
      </c>
      <c r="E57">
        <v>0.70554535370963767</v>
      </c>
      <c r="F57">
        <v>0.75960192260290849</v>
      </c>
      <c r="G57">
        <v>0.71534508257332996</v>
      </c>
      <c r="H57">
        <v>0.66372615232930732</v>
      </c>
      <c r="I57">
        <v>0.6302296955878729</v>
      </c>
      <c r="J57">
        <v>0.580098286911511</v>
      </c>
      <c r="K57" s="30">
        <f t="shared" si="0"/>
        <v>0.65631020458466838</v>
      </c>
    </row>
    <row r="58" spans="1:11" x14ac:dyDescent="0.3">
      <c r="A58" s="24">
        <v>56</v>
      </c>
      <c r="B58">
        <v>0.69751941089474967</v>
      </c>
      <c r="C58">
        <v>0.63344885383288141</v>
      </c>
      <c r="D58">
        <v>0.58514216169583433</v>
      </c>
      <c r="E58">
        <v>0.73141453044121274</v>
      </c>
      <c r="F58">
        <v>0.78432955385753012</v>
      </c>
      <c r="G58">
        <v>0.74462835839290098</v>
      </c>
      <c r="H58">
        <v>0.67470606359378849</v>
      </c>
      <c r="I58">
        <v>0.63939191520828198</v>
      </c>
      <c r="J58">
        <v>0.59335426423465609</v>
      </c>
      <c r="K58" s="30">
        <f t="shared" si="0"/>
        <v>0.67599279023909287</v>
      </c>
    </row>
    <row r="59" spans="1:11" x14ac:dyDescent="0.3">
      <c r="A59" s="24">
        <v>57</v>
      </c>
      <c r="B59">
        <v>0.95688439733793429</v>
      </c>
      <c r="C59">
        <v>0.87420372196204099</v>
      </c>
      <c r="D59">
        <v>0.80887922109933441</v>
      </c>
      <c r="E59">
        <v>1.0097116095637171</v>
      </c>
      <c r="F59">
        <v>1.078742913482869</v>
      </c>
      <c r="G59">
        <v>1.0318821789499628</v>
      </c>
      <c r="H59">
        <v>0.9142479664776928</v>
      </c>
      <c r="I59">
        <v>0.86473884643825483</v>
      </c>
      <c r="J59">
        <v>0.80881365541040184</v>
      </c>
      <c r="K59" s="30">
        <f t="shared" si="0"/>
        <v>0.92756716785802296</v>
      </c>
    </row>
    <row r="60" spans="1:11" x14ac:dyDescent="0.3">
      <c r="A60" s="24">
        <v>58</v>
      </c>
      <c r="B60">
        <v>0.6558286089885792</v>
      </c>
      <c r="C60">
        <v>0.60253931476460432</v>
      </c>
      <c r="D60">
        <v>0.55837926218059319</v>
      </c>
      <c r="E60">
        <v>0.69613589680387822</v>
      </c>
      <c r="F60">
        <v>0.74114205899268759</v>
      </c>
      <c r="G60">
        <v>0.71395103113959413</v>
      </c>
      <c r="H60">
        <v>0.61925856544244517</v>
      </c>
      <c r="I60">
        <v>0.58463675951031147</v>
      </c>
      <c r="J60">
        <v>0.55099219456084136</v>
      </c>
      <c r="K60" s="30">
        <f t="shared" si="0"/>
        <v>0.6358737435981705</v>
      </c>
    </row>
    <row r="61" spans="1:11" x14ac:dyDescent="0.3">
      <c r="A61" s="24">
        <v>59</v>
      </c>
      <c r="B61">
        <v>0.67373428641853583</v>
      </c>
      <c r="C61">
        <v>0.62227614822118149</v>
      </c>
      <c r="D61">
        <v>0.57750571029496345</v>
      </c>
      <c r="E61">
        <v>0.71913072056527827</v>
      </c>
      <c r="F61">
        <v>0.76312217566346208</v>
      </c>
      <c r="G61">
        <v>0.73998060964587964</v>
      </c>
      <c r="H61">
        <v>0.62901848656642834</v>
      </c>
      <c r="I61">
        <v>0.59278095472845294</v>
      </c>
      <c r="J61">
        <v>0.56277528551474809</v>
      </c>
      <c r="K61" s="30">
        <f t="shared" si="0"/>
        <v>0.65336937529099226</v>
      </c>
    </row>
    <row r="62" spans="1:11" x14ac:dyDescent="0.3">
      <c r="A62" s="24">
        <v>60</v>
      </c>
      <c r="B62">
        <v>0.77809495932955397</v>
      </c>
      <c r="C62">
        <v>0.72226460438747853</v>
      </c>
      <c r="D62">
        <v>0.67121117821050036</v>
      </c>
      <c r="E62">
        <v>0.83489123736751303</v>
      </c>
      <c r="F62">
        <v>0.88324007887601663</v>
      </c>
      <c r="G62">
        <v>0.8617614616711855</v>
      </c>
      <c r="H62">
        <v>0.71862570865171305</v>
      </c>
      <c r="I62">
        <v>0.67604079368991865</v>
      </c>
      <c r="J62">
        <v>0.64637817352723681</v>
      </c>
      <c r="K62" s="30">
        <f t="shared" si="0"/>
        <v>0.7547231328567906</v>
      </c>
    </row>
    <row r="63" spans="1:11" x14ac:dyDescent="0.3">
      <c r="A63" s="24">
        <v>61</v>
      </c>
      <c r="B63">
        <v>1.241704872237285</v>
      </c>
      <c r="C63">
        <v>1.1580621764850874</v>
      </c>
      <c r="D63">
        <v>1.0775775614164818</v>
      </c>
      <c r="E63">
        <v>1.3389606441541371</v>
      </c>
      <c r="F63">
        <v>1.4123942157587703</v>
      </c>
      <c r="G63">
        <v>1.3860695916522883</v>
      </c>
      <c r="H63">
        <v>1.1349420754251909</v>
      </c>
      <c r="I63">
        <v>1.0658713540382876</v>
      </c>
      <c r="J63">
        <v>1.026097567989483</v>
      </c>
      <c r="K63" s="30">
        <f t="shared" si="0"/>
        <v>1.2046311176841125</v>
      </c>
    </row>
    <row r="64" spans="1:11" x14ac:dyDescent="0.3">
      <c r="A64" s="24">
        <v>62</v>
      </c>
      <c r="B64">
        <v>1.4549026374168106</v>
      </c>
      <c r="C64">
        <v>1.362973297181826</v>
      </c>
      <c r="D64">
        <v>1.2697701092761484</v>
      </c>
      <c r="E64">
        <v>1.5762303836989568</v>
      </c>
      <c r="F64">
        <v>1.6581250513515735</v>
      </c>
      <c r="G64">
        <v>1.6361386903294717</v>
      </c>
      <c r="H64">
        <v>1.3165964998767561</v>
      </c>
      <c r="I64">
        <v>1.2344270807657551</v>
      </c>
      <c r="J64">
        <v>1.1962491167529374</v>
      </c>
      <c r="K64" s="30">
        <f t="shared" si="0"/>
        <v>1.4117125407389151</v>
      </c>
    </row>
    <row r="65" spans="1:11" x14ac:dyDescent="0.3">
      <c r="A65" s="24">
        <v>63</v>
      </c>
      <c r="B65">
        <v>1.3975443677594279</v>
      </c>
      <c r="C65">
        <v>1.3147940288390434</v>
      </c>
      <c r="D65">
        <v>1.2262715676608331</v>
      </c>
      <c r="E65">
        <v>1.5208312792703969</v>
      </c>
      <c r="F65">
        <v>1.5957049543998025</v>
      </c>
      <c r="G65">
        <v>1.5826854818831648</v>
      </c>
      <c r="H65">
        <v>1.2526090707419273</v>
      </c>
      <c r="I65">
        <v>1.1725457542519102</v>
      </c>
      <c r="J65">
        <v>1.1435768424944537</v>
      </c>
      <c r="K65" s="30">
        <f t="shared" si="0"/>
        <v>1.3562848163667733</v>
      </c>
    </row>
    <row r="66" spans="1:11" x14ac:dyDescent="0.3">
      <c r="A66" s="24">
        <v>64</v>
      </c>
      <c r="B66">
        <v>1.0494861761564376</v>
      </c>
      <c r="C66">
        <v>0.99132043381809232</v>
      </c>
      <c r="D66">
        <v>0.92556468244187029</v>
      </c>
      <c r="E66">
        <v>1.1468941541368831</v>
      </c>
      <c r="F66">
        <v>1.2004062936488373</v>
      </c>
      <c r="G66">
        <v>1.1964266904937966</v>
      </c>
      <c r="H66">
        <v>0.93199987675622376</v>
      </c>
      <c r="I66">
        <v>0.8710651548763455</v>
      </c>
      <c r="J66">
        <v>0.85482476789088813</v>
      </c>
      <c r="K66" s="30">
        <f t="shared" si="0"/>
        <v>1.0186653589132637</v>
      </c>
    </row>
    <row r="67" spans="1:11" x14ac:dyDescent="0.3">
      <c r="A67" s="24">
        <v>65</v>
      </c>
      <c r="B67">
        <v>0.78116835099827464</v>
      </c>
      <c r="C67">
        <v>0.7406971489606442</v>
      </c>
      <c r="D67">
        <v>0.69226439898118497</v>
      </c>
      <c r="E67">
        <v>0.85709966313367847</v>
      </c>
      <c r="F67">
        <v>0.8950028756881111</v>
      </c>
      <c r="G67">
        <v>0.89615808068359226</v>
      </c>
      <c r="H67">
        <v>0.68757801331032775</v>
      </c>
      <c r="I67">
        <v>0.64164612603730198</v>
      </c>
      <c r="J67">
        <v>0.63347383123818923</v>
      </c>
      <c r="K67" s="30">
        <f t="shared" ref="K67:K130" si="1">AVERAGE(B67:J67)</f>
        <v>0.75834316544792257</v>
      </c>
    </row>
    <row r="68" spans="1:11" x14ac:dyDescent="0.3">
      <c r="A68" s="24">
        <v>66</v>
      </c>
      <c r="B68">
        <v>1.0987267890888175</v>
      </c>
      <c r="C68">
        <v>1.0455967258236791</v>
      </c>
      <c r="D68">
        <v>0.97816241475638843</v>
      </c>
      <c r="E68">
        <v>1.2101299194807329</v>
      </c>
      <c r="F68">
        <v>1.2608516144934683</v>
      </c>
      <c r="G68">
        <v>1.268008031386082</v>
      </c>
      <c r="H68">
        <v>0.95883965984717767</v>
      </c>
      <c r="I68">
        <v>0.89346169172623457</v>
      </c>
      <c r="J68">
        <v>0.88722826801413202</v>
      </c>
      <c r="K68" s="30">
        <f t="shared" si="1"/>
        <v>1.0667783460685236</v>
      </c>
    </row>
    <row r="69" spans="1:11" x14ac:dyDescent="0.3">
      <c r="A69" s="24">
        <v>67</v>
      </c>
      <c r="B69">
        <v>2.0424492646454686</v>
      </c>
      <c r="C69">
        <v>1.9504270396844958</v>
      </c>
      <c r="D69">
        <v>1.8262932380248134</v>
      </c>
      <c r="E69">
        <v>2.2577232766411965</v>
      </c>
      <c r="F69">
        <v>2.3474077725741513</v>
      </c>
      <c r="G69">
        <v>2.3705430942404075</v>
      </c>
      <c r="H69">
        <v>1.7677446388957356</v>
      </c>
      <c r="I69">
        <v>1.644836291183962</v>
      </c>
      <c r="J69">
        <v>1.642600032865007</v>
      </c>
      <c r="K69" s="30">
        <f t="shared" si="1"/>
        <v>1.9833360720839157</v>
      </c>
    </row>
    <row r="70" spans="1:11" x14ac:dyDescent="0.3">
      <c r="A70" s="24">
        <v>68</v>
      </c>
      <c r="B70">
        <v>1.0436067291101796</v>
      </c>
      <c r="C70">
        <v>0.99988456166296924</v>
      </c>
      <c r="D70">
        <v>0.93705467915536955</v>
      </c>
      <c r="E70">
        <v>1.1576051680223483</v>
      </c>
      <c r="F70">
        <v>1.2011790321255442</v>
      </c>
      <c r="G70">
        <v>1.2178085202530606</v>
      </c>
      <c r="H70">
        <v>0.89607222085284688</v>
      </c>
      <c r="I70">
        <v>0.83259838961465782</v>
      </c>
      <c r="J70">
        <v>0.83602888012488685</v>
      </c>
      <c r="K70" s="30">
        <f t="shared" si="1"/>
        <v>1.013537575657985</v>
      </c>
    </row>
    <row r="71" spans="1:11" x14ac:dyDescent="0.3">
      <c r="A71" s="24">
        <v>69</v>
      </c>
      <c r="B71">
        <v>2.0253787692054881</v>
      </c>
      <c r="C71">
        <v>1.9466556466190121</v>
      </c>
      <c r="D71">
        <v>1.8258292046668312</v>
      </c>
      <c r="E71">
        <v>2.2540625256757867</v>
      </c>
      <c r="F71">
        <v>2.3344429381316241</v>
      </c>
      <c r="G71">
        <v>2.3756564374332432</v>
      </c>
      <c r="H71">
        <v>1.7257170322898689</v>
      </c>
      <c r="I71">
        <v>1.6012794039109359</v>
      </c>
      <c r="J71">
        <v>1.6164397132528139</v>
      </c>
      <c r="K71" s="30">
        <f t="shared" si="1"/>
        <v>1.9672735190206225</v>
      </c>
    </row>
    <row r="72" spans="1:11" x14ac:dyDescent="0.3">
      <c r="A72" s="24">
        <v>70</v>
      </c>
      <c r="B72">
        <v>1.1971436200805194</v>
      </c>
      <c r="C72">
        <v>1.1542137047079122</v>
      </c>
      <c r="D72">
        <v>1.0833793443431108</v>
      </c>
      <c r="E72">
        <v>1.3366658450414921</v>
      </c>
      <c r="F72">
        <v>1.3819569057595926</v>
      </c>
      <c r="G72">
        <v>1.4111492482129653</v>
      </c>
      <c r="H72">
        <v>1.0125449839783092</v>
      </c>
      <c r="I72">
        <v>0.93999342699860322</v>
      </c>
      <c r="J72">
        <v>0.95201380330293317</v>
      </c>
      <c r="K72" s="30">
        <f t="shared" si="1"/>
        <v>1.1632289869361596</v>
      </c>
    </row>
    <row r="73" spans="1:11" x14ac:dyDescent="0.3">
      <c r="A73" s="24">
        <v>71</v>
      </c>
      <c r="B73">
        <v>0.96590999999999994</v>
      </c>
      <c r="C73">
        <v>0.97426168260943125</v>
      </c>
      <c r="D73">
        <v>0.90992000000000017</v>
      </c>
      <c r="E73">
        <v>1.0801266666666667</v>
      </c>
      <c r="F73">
        <v>1.1196258333333333</v>
      </c>
      <c r="G73">
        <v>1.14235</v>
      </c>
      <c r="H73">
        <v>0.81399999999999995</v>
      </c>
      <c r="I73">
        <v>0.72966666666666669</v>
      </c>
      <c r="J73">
        <v>0.75405000000000011</v>
      </c>
      <c r="K73" s="30">
        <f t="shared" si="1"/>
        <v>0.94332342769734412</v>
      </c>
    </row>
    <row r="74" spans="1:11" x14ac:dyDescent="0.3">
      <c r="A74" s="24">
        <v>72</v>
      </c>
      <c r="B74">
        <v>0.33056222222222226</v>
      </c>
      <c r="C74">
        <v>0.33398224976211016</v>
      </c>
      <c r="D74">
        <v>0.31446555555555555</v>
      </c>
      <c r="E74">
        <v>0.36698444444444439</v>
      </c>
      <c r="F74">
        <v>0.37984222222222225</v>
      </c>
      <c r="G74">
        <v>0.38817777777777784</v>
      </c>
      <c r="H74">
        <v>0.27988888888888891</v>
      </c>
      <c r="I74">
        <v>0.24688888888888896</v>
      </c>
      <c r="J74">
        <v>0.26192222222222222</v>
      </c>
      <c r="K74" s="30">
        <f t="shared" si="1"/>
        <v>0.32252383022048137</v>
      </c>
    </row>
    <row r="75" spans="1:11" x14ac:dyDescent="0.3">
      <c r="A75" s="24">
        <v>73</v>
      </c>
      <c r="B75">
        <v>1.5601104444444442</v>
      </c>
      <c r="C75">
        <v>1.5781832425311457</v>
      </c>
      <c r="D75">
        <v>1.497872444444444</v>
      </c>
      <c r="E75">
        <v>1.720062666666667</v>
      </c>
      <c r="F75">
        <v>1.7777888333333329</v>
      </c>
      <c r="G75">
        <v>1.8196322222222219</v>
      </c>
      <c r="H75">
        <v>1.326844444444444</v>
      </c>
      <c r="I75">
        <v>1.180666666666667</v>
      </c>
      <c r="J75">
        <v>1.2534744444444443</v>
      </c>
      <c r="K75" s="30">
        <f t="shared" si="1"/>
        <v>1.5238483787997568</v>
      </c>
    </row>
    <row r="76" spans="1:11" x14ac:dyDescent="0.3">
      <c r="A76" s="24">
        <v>74</v>
      </c>
      <c r="B76">
        <v>0.90414133333333335</v>
      </c>
      <c r="C76">
        <v>0.91535742891059491</v>
      </c>
      <c r="D76">
        <v>0.87563666666666695</v>
      </c>
      <c r="E76">
        <v>0.99025911111111109</v>
      </c>
      <c r="F76">
        <v>1.0220845555555558</v>
      </c>
      <c r="G76">
        <v>1.0477133333333335</v>
      </c>
      <c r="H76">
        <v>0.7722</v>
      </c>
      <c r="I76">
        <v>0.69275555555555579</v>
      </c>
      <c r="J76">
        <v>0.73597333333333359</v>
      </c>
      <c r="K76" s="30">
        <f t="shared" si="1"/>
        <v>0.88401347975549827</v>
      </c>
    </row>
    <row r="77" spans="1:11" x14ac:dyDescent="0.3">
      <c r="A77" s="24">
        <v>75</v>
      </c>
      <c r="B77">
        <v>1.2828199999999998</v>
      </c>
      <c r="C77">
        <v>1.2993022156073388</v>
      </c>
      <c r="D77">
        <v>1.2525920000000001</v>
      </c>
      <c r="E77">
        <v>1.39612</v>
      </c>
      <c r="F77">
        <v>1.4390750000000001</v>
      </c>
      <c r="G77">
        <v>1.4773000000000003</v>
      </c>
      <c r="H77">
        <v>1.1000000000000001</v>
      </c>
      <c r="I77">
        <v>0.99440000000000017</v>
      </c>
      <c r="J77">
        <v>1.0571000000000002</v>
      </c>
      <c r="K77" s="30">
        <f t="shared" si="1"/>
        <v>1.2554121350674821</v>
      </c>
    </row>
    <row r="78" spans="1:11" x14ac:dyDescent="0.3">
      <c r="A78" s="24">
        <v>76</v>
      </c>
      <c r="B78">
        <v>0.80284844444444459</v>
      </c>
      <c r="C78">
        <v>0.81324474764850352</v>
      </c>
      <c r="D78">
        <v>0.79002244444444469</v>
      </c>
      <c r="E78">
        <v>0.86845733333333353</v>
      </c>
      <c r="F78">
        <v>0.89402866666666658</v>
      </c>
      <c r="G78">
        <v>0.91906222222222211</v>
      </c>
      <c r="H78">
        <v>0.69104444444444435</v>
      </c>
      <c r="I78">
        <v>0.6292000000000002</v>
      </c>
      <c r="J78">
        <v>0.66926444444444433</v>
      </c>
      <c r="K78" s="30">
        <f t="shared" si="1"/>
        <v>0.78635252751650042</v>
      </c>
    </row>
    <row r="79" spans="1:11" x14ac:dyDescent="0.3">
      <c r="A79" s="24">
        <v>77</v>
      </c>
      <c r="B79">
        <v>0.89645599999999992</v>
      </c>
      <c r="C79">
        <v>0.9078765138306194</v>
      </c>
      <c r="D79">
        <v>0.88862399999999997</v>
      </c>
      <c r="E79">
        <v>0.96406933333333322</v>
      </c>
      <c r="F79">
        <v>0.99122466666666664</v>
      </c>
      <c r="G79">
        <v>1.0203599999999999</v>
      </c>
      <c r="H79">
        <v>0.77439999999999998</v>
      </c>
      <c r="I79">
        <v>0.70986666666666676</v>
      </c>
      <c r="J79">
        <v>0.75548000000000004</v>
      </c>
      <c r="K79" s="30">
        <f t="shared" si="1"/>
        <v>0.87870635338858749</v>
      </c>
    </row>
    <row r="80" spans="1:11" x14ac:dyDescent="0.3">
      <c r="A80" s="24">
        <v>78</v>
      </c>
      <c r="B80">
        <v>1.1463466666666666</v>
      </c>
      <c r="C80">
        <v>1.1603872869907119</v>
      </c>
      <c r="D80">
        <v>1.1442566666666671</v>
      </c>
      <c r="E80">
        <v>1.2259133333333332</v>
      </c>
      <c r="F80">
        <v>1.2589316666666666</v>
      </c>
      <c r="G80">
        <v>1.2976333333333334</v>
      </c>
      <c r="H80">
        <v>0.99366666666666659</v>
      </c>
      <c r="I80">
        <v>0.91666666666666707</v>
      </c>
      <c r="J80">
        <v>0.97606666666666664</v>
      </c>
      <c r="K80" s="30">
        <f t="shared" si="1"/>
        <v>1.1244298837397089</v>
      </c>
    </row>
    <row r="81" spans="1:11" x14ac:dyDescent="0.3">
      <c r="A81" s="24">
        <v>79</v>
      </c>
      <c r="B81">
        <v>0.85955711111111111</v>
      </c>
      <c r="C81">
        <v>0.86944260448162014</v>
      </c>
      <c r="D81">
        <v>0.86367111111111139</v>
      </c>
      <c r="E81">
        <v>0.91427600000000009</v>
      </c>
      <c r="F81">
        <v>0.9378105000000001</v>
      </c>
      <c r="G81">
        <v>0.96786555555555587</v>
      </c>
      <c r="H81">
        <v>0.74751111111111113</v>
      </c>
      <c r="I81">
        <v>0.69373333333333354</v>
      </c>
      <c r="J81">
        <v>0.73904111111111104</v>
      </c>
      <c r="K81" s="30">
        <f t="shared" si="1"/>
        <v>0.84365649309055035</v>
      </c>
    </row>
    <row r="82" spans="1:11" x14ac:dyDescent="0.3">
      <c r="A82" s="24">
        <v>80</v>
      </c>
      <c r="B82">
        <v>1.1979</v>
      </c>
      <c r="C82">
        <v>1.2105026220052142</v>
      </c>
      <c r="D82">
        <v>1.2112100000000001</v>
      </c>
      <c r="E82">
        <v>1.2675666666666667</v>
      </c>
      <c r="F82">
        <v>1.2987333333333333</v>
      </c>
      <c r="G82">
        <v>1.3419999999999999</v>
      </c>
      <c r="H82">
        <v>1.0449999999999999</v>
      </c>
      <c r="I82">
        <v>0.97533333333333361</v>
      </c>
      <c r="J82">
        <v>1.0395000000000003</v>
      </c>
      <c r="K82" s="30">
        <f t="shared" si="1"/>
        <v>1.1764162172598385</v>
      </c>
    </row>
    <row r="83" spans="1:11" x14ac:dyDescent="0.3">
      <c r="A83" s="24">
        <v>81</v>
      </c>
      <c r="B83">
        <v>1.4684120000000003</v>
      </c>
      <c r="C83">
        <v>1.4821108550596314</v>
      </c>
      <c r="D83">
        <v>1.4936240000000001</v>
      </c>
      <c r="E83">
        <v>1.5460720000000001</v>
      </c>
      <c r="F83">
        <v>1.5823610000000004</v>
      </c>
      <c r="G83">
        <v>1.6370200000000001</v>
      </c>
      <c r="H83">
        <v>1.2847999999999999</v>
      </c>
      <c r="I83">
        <v>1.2056</v>
      </c>
      <c r="J83">
        <v>1.2854599999999998</v>
      </c>
      <c r="K83" s="30">
        <f t="shared" si="1"/>
        <v>1.4428288727844039</v>
      </c>
    </row>
    <row r="84" spans="1:11" x14ac:dyDescent="0.3">
      <c r="A84" s="24">
        <v>82</v>
      </c>
      <c r="B84">
        <v>1.4160471111111108</v>
      </c>
      <c r="C84">
        <v>1.4272978025301892</v>
      </c>
      <c r="D84">
        <v>1.448585111111111</v>
      </c>
      <c r="E84">
        <v>1.4837826666666667</v>
      </c>
      <c r="F84">
        <v>1.5170063333333332</v>
      </c>
      <c r="G84">
        <v>1.5712155555555558</v>
      </c>
      <c r="H84">
        <v>1.2425111111111111</v>
      </c>
      <c r="I84">
        <v>1.1718666666666673</v>
      </c>
      <c r="J84">
        <v>1.2499911111111108</v>
      </c>
      <c r="K84" s="30">
        <f t="shared" si="1"/>
        <v>1.3920337187996508</v>
      </c>
    </row>
    <row r="85" spans="1:11" x14ac:dyDescent="0.3">
      <c r="A85" s="24">
        <v>83</v>
      </c>
      <c r="B85">
        <v>1.1902146666666666</v>
      </c>
      <c r="C85">
        <v>1.1978157716961109</v>
      </c>
      <c r="D85">
        <v>1.2241973333333336</v>
      </c>
      <c r="E85">
        <v>1.2413768888888888</v>
      </c>
      <c r="F85">
        <v>1.2678734444444442</v>
      </c>
      <c r="G85">
        <v>1.3146466666666665</v>
      </c>
      <c r="H85">
        <v>1.0471999999999997</v>
      </c>
      <c r="I85">
        <v>0.99244444444444468</v>
      </c>
      <c r="J85">
        <v>1.0590066666666667</v>
      </c>
      <c r="K85" s="30">
        <f t="shared" si="1"/>
        <v>1.1705306536452469</v>
      </c>
    </row>
    <row r="86" spans="1:11" x14ac:dyDescent="0.3">
      <c r="A86" s="24">
        <v>84</v>
      </c>
      <c r="B86">
        <v>0.78060399999999996</v>
      </c>
      <c r="C86">
        <v>0.78424818748223746</v>
      </c>
      <c r="D86">
        <v>0.80707000000000018</v>
      </c>
      <c r="E86">
        <v>0.81052400000000002</v>
      </c>
      <c r="F86">
        <v>0.82700200000000001</v>
      </c>
      <c r="G86">
        <v>0.85843999999999998</v>
      </c>
      <c r="H86">
        <v>0.68859999999999999</v>
      </c>
      <c r="I86">
        <v>0.65560000000000018</v>
      </c>
      <c r="J86">
        <v>0.69982</v>
      </c>
      <c r="K86" s="30">
        <f t="shared" si="1"/>
        <v>0.76798979860913752</v>
      </c>
    </row>
    <row r="87" spans="1:11" x14ac:dyDescent="0.3">
      <c r="A87" s="24">
        <v>85</v>
      </c>
      <c r="B87">
        <v>0.88452222222222221</v>
      </c>
      <c r="C87">
        <v>0.88700401977317145</v>
      </c>
      <c r="D87">
        <v>0.91906222222222234</v>
      </c>
      <c r="E87">
        <v>0.91446666666666654</v>
      </c>
      <c r="F87">
        <v>0.93215833333333331</v>
      </c>
      <c r="G87">
        <v>0.9686111111111112</v>
      </c>
      <c r="H87">
        <v>0.78222222222222215</v>
      </c>
      <c r="I87">
        <v>0.74800000000000011</v>
      </c>
      <c r="J87">
        <v>0.79872222222222244</v>
      </c>
      <c r="K87" s="30">
        <f t="shared" si="1"/>
        <v>0.87052989108590806</v>
      </c>
    </row>
    <row r="88" spans="1:11" x14ac:dyDescent="0.3">
      <c r="A88" s="24">
        <v>86</v>
      </c>
      <c r="B88">
        <v>2.2542666666666666</v>
      </c>
      <c r="C88">
        <v>2.2560962592816742</v>
      </c>
      <c r="D88">
        <v>2.35345</v>
      </c>
      <c r="E88">
        <v>2.320877777777778</v>
      </c>
      <c r="F88">
        <v>2.3635638888888892</v>
      </c>
      <c r="G88">
        <v>2.4585000000000004</v>
      </c>
      <c r="H88">
        <v>1.9983333333333333</v>
      </c>
      <c r="I88">
        <v>1.9188888888888889</v>
      </c>
      <c r="J88">
        <v>2.049666666666667</v>
      </c>
      <c r="K88" s="30">
        <f t="shared" si="1"/>
        <v>2.2192937201670997</v>
      </c>
    </row>
    <row r="89" spans="1:11" x14ac:dyDescent="0.3">
      <c r="A89" s="24">
        <v>87</v>
      </c>
      <c r="B89">
        <v>1.4702257777777779</v>
      </c>
      <c r="C89">
        <v>1.4683112805022029</v>
      </c>
      <c r="D89">
        <v>1.5419164444444451</v>
      </c>
      <c r="E89">
        <v>1.507576888888889</v>
      </c>
      <c r="F89">
        <v>1.5339084444444444</v>
      </c>
      <c r="G89">
        <v>1.5971022222222222</v>
      </c>
      <c r="H89">
        <v>1.3063111111111114</v>
      </c>
      <c r="I89">
        <v>1.2593777777777784</v>
      </c>
      <c r="J89">
        <v>1.3456177777777776</v>
      </c>
      <c r="K89" s="30">
        <f t="shared" si="1"/>
        <v>1.447816413882961</v>
      </c>
    </row>
    <row r="90" spans="1:11" x14ac:dyDescent="0.3">
      <c r="A90" s="24">
        <v>88</v>
      </c>
      <c r="B90">
        <v>2.5274039999999998</v>
      </c>
      <c r="C90">
        <v>2.5184958433539961</v>
      </c>
      <c r="D90">
        <v>2.6622420000000004</v>
      </c>
      <c r="E90">
        <v>2.5815239999999999</v>
      </c>
      <c r="F90">
        <v>2.6242920000000001</v>
      </c>
      <c r="G90">
        <v>2.7350400000000001</v>
      </c>
      <c r="H90">
        <v>2.2505999999999999</v>
      </c>
      <c r="I90">
        <v>2.1780000000000008</v>
      </c>
      <c r="J90">
        <v>2.3278200000000004</v>
      </c>
      <c r="K90" s="30">
        <f t="shared" si="1"/>
        <v>2.4894908714837771</v>
      </c>
    </row>
    <row r="91" spans="1:11" x14ac:dyDescent="0.3">
      <c r="A91" s="24">
        <v>89</v>
      </c>
      <c r="B91">
        <v>2.1924979999999996</v>
      </c>
      <c r="C91">
        <v>2.1796812685016338</v>
      </c>
      <c r="D91">
        <v>2.3191666666666668</v>
      </c>
      <c r="E91">
        <v>2.2310102222222219</v>
      </c>
      <c r="F91">
        <v>2.266022611111111</v>
      </c>
      <c r="G91">
        <v>2.3638633333333332</v>
      </c>
      <c r="H91">
        <v>1.9565333333333332</v>
      </c>
      <c r="I91">
        <v>1.9003111111111115</v>
      </c>
      <c r="J91">
        <v>2.0315899999999996</v>
      </c>
      <c r="K91" s="30">
        <f t="shared" si="1"/>
        <v>2.1600751718088236</v>
      </c>
    </row>
    <row r="92" spans="1:11" x14ac:dyDescent="0.3">
      <c r="A92" s="24">
        <v>90</v>
      </c>
      <c r="B92">
        <v>1.8438444444444448</v>
      </c>
      <c r="C92">
        <v>1.9692444444444444</v>
      </c>
      <c r="D92">
        <v>1.9158333333333335</v>
      </c>
      <c r="E92">
        <v>1.869388888888889</v>
      </c>
      <c r="F92">
        <v>1.8949333333333334</v>
      </c>
      <c r="G92">
        <v>1.9855000000000003</v>
      </c>
      <c r="H92">
        <v>1.6418111111111113</v>
      </c>
      <c r="I92">
        <v>1.669677777777778</v>
      </c>
      <c r="J92">
        <v>1.7323777777777778</v>
      </c>
      <c r="K92" s="30">
        <f t="shared" si="1"/>
        <v>1.8358456790123461</v>
      </c>
    </row>
    <row r="93" spans="1:11" x14ac:dyDescent="0.3">
      <c r="A93" s="24">
        <v>91</v>
      </c>
      <c r="B93">
        <v>2.4441297222222227</v>
      </c>
      <c r="C93">
        <v>2.6048702777777777</v>
      </c>
      <c r="D93">
        <v>2.5358147222222223</v>
      </c>
      <c r="E93">
        <v>2.4915000000000003</v>
      </c>
      <c r="F93">
        <v>2.518703611111111</v>
      </c>
      <c r="G93">
        <v>2.632370277777778</v>
      </c>
      <c r="H93">
        <v>2.1847222222222222</v>
      </c>
      <c r="I93">
        <v>2.2271944444444443</v>
      </c>
      <c r="J93">
        <v>2.3155000000000001</v>
      </c>
      <c r="K93" s="30">
        <f t="shared" si="1"/>
        <v>2.4394228086419751</v>
      </c>
    </row>
    <row r="94" spans="1:11" x14ac:dyDescent="0.3">
      <c r="A94" s="24">
        <v>92</v>
      </c>
      <c r="B94">
        <v>1.5757162666666671</v>
      </c>
      <c r="C94">
        <v>1.6759815111111114</v>
      </c>
      <c r="D94">
        <v>1.6325681777777783</v>
      </c>
      <c r="E94">
        <v>1.6129422222222223</v>
      </c>
      <c r="F94">
        <v>1.6282659555555559</v>
      </c>
      <c r="G94">
        <v>1.6974926222222224</v>
      </c>
      <c r="H94">
        <v>1.4255999999999998</v>
      </c>
      <c r="I94">
        <v>1.4506311111111114</v>
      </c>
      <c r="J94">
        <v>1.5049955555555554</v>
      </c>
      <c r="K94" s="30">
        <f t="shared" si="1"/>
        <v>1.578243713580247</v>
      </c>
    </row>
    <row r="95" spans="1:11" x14ac:dyDescent="0.3">
      <c r="A95" s="24">
        <v>93</v>
      </c>
      <c r="B95">
        <v>2.3807842666666668</v>
      </c>
      <c r="C95">
        <v>2.5272690666666673</v>
      </c>
      <c r="D95">
        <v>2.4633224000000005</v>
      </c>
      <c r="E95">
        <v>2.4469866666666671</v>
      </c>
      <c r="F95">
        <v>2.4668424000000004</v>
      </c>
      <c r="G95">
        <v>2.5654024000000004</v>
      </c>
      <c r="H95">
        <v>2.1794666666666664</v>
      </c>
      <c r="I95">
        <v>2.2137866666666666</v>
      </c>
      <c r="J95">
        <v>2.2921066666666663</v>
      </c>
      <c r="K95" s="30">
        <f t="shared" si="1"/>
        <v>2.3928852444444448</v>
      </c>
    </row>
    <row r="96" spans="1:11" x14ac:dyDescent="0.3">
      <c r="A96" s="24">
        <v>94</v>
      </c>
      <c r="B96">
        <v>2.4979105555555554</v>
      </c>
      <c r="C96">
        <v>2.6464227777777776</v>
      </c>
      <c r="D96">
        <v>2.5810338888888893</v>
      </c>
      <c r="E96">
        <v>2.577666666666667</v>
      </c>
      <c r="F96">
        <v>2.5950894444444446</v>
      </c>
      <c r="G96">
        <v>2.6922561111111114</v>
      </c>
      <c r="H96">
        <v>2.3130555555555556</v>
      </c>
      <c r="I96">
        <v>2.3454444444444449</v>
      </c>
      <c r="J96">
        <v>2.4236666666666666</v>
      </c>
      <c r="K96" s="30">
        <f t="shared" si="1"/>
        <v>2.5191717901234569</v>
      </c>
    </row>
    <row r="97" spans="1:11" x14ac:dyDescent="0.3">
      <c r="A97" s="24">
        <v>95</v>
      </c>
      <c r="B97">
        <v>1.0063350000000002</v>
      </c>
      <c r="C97">
        <v>1.0641094444444446</v>
      </c>
      <c r="D97">
        <v>1.038442777777778</v>
      </c>
      <c r="E97">
        <v>1.0425555555555555</v>
      </c>
      <c r="F97">
        <v>1.0482205555555555</v>
      </c>
      <c r="G97">
        <v>1.0848872222222221</v>
      </c>
      <c r="H97">
        <v>0.94233333333333336</v>
      </c>
      <c r="I97">
        <v>0.95394444444444448</v>
      </c>
      <c r="J97">
        <v>0.98388888888888903</v>
      </c>
      <c r="K97" s="30">
        <f t="shared" si="1"/>
        <v>1.0183019135802469</v>
      </c>
    </row>
    <row r="98" spans="1:11" x14ac:dyDescent="0.3">
      <c r="A98" s="24">
        <v>96</v>
      </c>
      <c r="B98">
        <v>2.0270115555555557</v>
      </c>
      <c r="C98">
        <v>2.1392995555555556</v>
      </c>
      <c r="D98">
        <v>2.0889440000000001</v>
      </c>
      <c r="E98">
        <v>2.1080888888888891</v>
      </c>
      <c r="F98">
        <v>2.1168106666666668</v>
      </c>
      <c r="G98">
        <v>2.1857440000000001</v>
      </c>
      <c r="H98">
        <v>1.9188888888888884</v>
      </c>
      <c r="I98">
        <v>1.9394222222222226</v>
      </c>
      <c r="J98">
        <v>1.9966222222222225</v>
      </c>
      <c r="K98" s="30">
        <f t="shared" si="1"/>
        <v>2.0578702222222223</v>
      </c>
    </row>
    <row r="99" spans="1:11" x14ac:dyDescent="0.3">
      <c r="A99" s="24">
        <v>97</v>
      </c>
      <c r="B99">
        <v>2.2454884222222229</v>
      </c>
      <c r="C99">
        <v>2.3654182444444452</v>
      </c>
      <c r="D99">
        <v>2.3111026888888895</v>
      </c>
      <c r="E99">
        <v>2.3441733333333334</v>
      </c>
      <c r="F99">
        <v>2.3508982444444446</v>
      </c>
      <c r="G99">
        <v>2.4218849111111114</v>
      </c>
      <c r="H99">
        <v>2.148422222222222</v>
      </c>
      <c r="I99">
        <v>2.1680511111111116</v>
      </c>
      <c r="J99">
        <v>2.2280133333333332</v>
      </c>
      <c r="K99" s="30">
        <f t="shared" si="1"/>
        <v>2.2870502790123464</v>
      </c>
    </row>
    <row r="100" spans="1:11" x14ac:dyDescent="0.3">
      <c r="A100" s="24">
        <v>98</v>
      </c>
      <c r="B100">
        <v>2.2612641333333334</v>
      </c>
      <c r="C100">
        <v>2.3776069777777784</v>
      </c>
      <c r="D100">
        <v>2.3243669777777782</v>
      </c>
      <c r="E100">
        <v>2.3694488888888894</v>
      </c>
      <c r="F100">
        <v>2.373304755555556</v>
      </c>
      <c r="G100">
        <v>2.439451422222223</v>
      </c>
      <c r="H100">
        <v>2.1860666666666666</v>
      </c>
      <c r="I100">
        <v>2.2027377777777781</v>
      </c>
      <c r="J100">
        <v>2.2597422222222225</v>
      </c>
      <c r="K100" s="30">
        <f t="shared" si="1"/>
        <v>2.3104433135802469</v>
      </c>
    </row>
    <row r="101" spans="1:11" x14ac:dyDescent="0.3">
      <c r="A101" s="24">
        <v>99</v>
      </c>
      <c r="B101">
        <v>1.4490253555555557</v>
      </c>
      <c r="C101">
        <v>1.5207790888888892</v>
      </c>
      <c r="D101">
        <v>1.4875835333333334</v>
      </c>
      <c r="E101">
        <v>1.5239155555555552</v>
      </c>
      <c r="F101">
        <v>1.5245435333333335</v>
      </c>
      <c r="G101">
        <v>1.5635568666666668</v>
      </c>
      <c r="H101">
        <v>1.4150888888888888</v>
      </c>
      <c r="I101">
        <v>1.4238155555555558</v>
      </c>
      <c r="J101">
        <v>1.4582088888888891</v>
      </c>
      <c r="K101" s="30">
        <f t="shared" si="1"/>
        <v>1.4851685851851852</v>
      </c>
    </row>
    <row r="102" spans="1:11" x14ac:dyDescent="0.3">
      <c r="A102" s="24">
        <v>100</v>
      </c>
      <c r="B102">
        <v>2.2928155555555567</v>
      </c>
      <c r="C102">
        <v>2.4019844444444445</v>
      </c>
      <c r="D102">
        <v>2.3508955555555562</v>
      </c>
      <c r="E102">
        <v>2.4200000000000004</v>
      </c>
      <c r="F102">
        <v>2.4181177777777783</v>
      </c>
      <c r="G102">
        <v>2.4745844444444449</v>
      </c>
      <c r="H102">
        <v>2.2613555555555558</v>
      </c>
      <c r="I102">
        <v>2.2721111111111112</v>
      </c>
      <c r="J102">
        <v>2.3232000000000008</v>
      </c>
      <c r="K102" s="30">
        <f t="shared" si="1"/>
        <v>2.3572293827160502</v>
      </c>
    </row>
    <row r="103" spans="1:11" x14ac:dyDescent="0.3">
      <c r="A103" s="24">
        <v>101</v>
      </c>
      <c r="B103">
        <v>1.4691035333333333</v>
      </c>
      <c r="C103">
        <v>1.5362920222222223</v>
      </c>
      <c r="D103">
        <v>1.5044653555555556</v>
      </c>
      <c r="E103">
        <v>1.5560844444444444</v>
      </c>
      <c r="F103">
        <v>1.5530609111111113</v>
      </c>
      <c r="G103">
        <v>1.5859142444444445</v>
      </c>
      <c r="H103">
        <v>1.4629999999999994</v>
      </c>
      <c r="I103">
        <v>1.4679622222222222</v>
      </c>
      <c r="J103">
        <v>1.498591111111111</v>
      </c>
      <c r="K103" s="30">
        <f t="shared" si="1"/>
        <v>1.5149415382716047</v>
      </c>
    </row>
    <row r="104" spans="1:11" x14ac:dyDescent="0.3">
      <c r="A104" s="24">
        <v>102</v>
      </c>
      <c r="B104">
        <v>2.1130608888888891</v>
      </c>
      <c r="C104">
        <v>2.2057835555555556</v>
      </c>
      <c r="D104">
        <v>2.161294666666667</v>
      </c>
      <c r="E104">
        <v>2.2459555555555557</v>
      </c>
      <c r="F104">
        <v>2.2390279999999998</v>
      </c>
      <c r="G104">
        <v>2.2815613333333338</v>
      </c>
      <c r="H104">
        <v>2.124222222222222</v>
      </c>
      <c r="I104">
        <v>2.1286222222222229</v>
      </c>
      <c r="J104">
        <v>2.169688888888889</v>
      </c>
      <c r="K104" s="30">
        <f t="shared" si="1"/>
        <v>2.1854685925925925</v>
      </c>
    </row>
    <row r="105" spans="1:11" x14ac:dyDescent="0.3">
      <c r="A105" s="24">
        <v>103</v>
      </c>
      <c r="B105">
        <v>2.3401426888888897</v>
      </c>
      <c r="C105">
        <v>2.4385506444444451</v>
      </c>
      <c r="D105">
        <v>2.3906884222222224</v>
      </c>
      <c r="E105">
        <v>2.4958266666666669</v>
      </c>
      <c r="F105">
        <v>2.4853373111111114</v>
      </c>
      <c r="G105">
        <v>2.5272839777777785</v>
      </c>
      <c r="H105">
        <v>2.3742888888888887</v>
      </c>
      <c r="I105">
        <v>2.3761711111111117</v>
      </c>
      <c r="J105">
        <v>2.4183866666666671</v>
      </c>
      <c r="K105" s="30">
        <f t="shared" si="1"/>
        <v>2.4274084864197536</v>
      </c>
    </row>
    <row r="106" spans="1:11" x14ac:dyDescent="0.3">
      <c r="A106" s="24">
        <v>104</v>
      </c>
      <c r="B106">
        <v>2.4630056000000002</v>
      </c>
      <c r="C106">
        <v>2.5621366222222224</v>
      </c>
      <c r="D106">
        <v>2.5132232888888892</v>
      </c>
      <c r="E106">
        <v>2.6356977777777777</v>
      </c>
      <c r="F106">
        <v>2.6217321777777776</v>
      </c>
      <c r="G106">
        <v>2.6605255111111119</v>
      </c>
      <c r="H106">
        <v>2.5215666666666667</v>
      </c>
      <c r="I106">
        <v>2.520442222222222</v>
      </c>
      <c r="J106">
        <v>2.5614844444444445</v>
      </c>
      <c r="K106" s="30">
        <f t="shared" si="1"/>
        <v>2.5622015901234567</v>
      </c>
    </row>
    <row r="107" spans="1:11" x14ac:dyDescent="0.3">
      <c r="A107" s="24">
        <v>105</v>
      </c>
      <c r="B107">
        <v>2.1560000000000001</v>
      </c>
      <c r="C107">
        <v>2.2391111111111113</v>
      </c>
      <c r="D107">
        <v>2.1975555555555557</v>
      </c>
      <c r="E107">
        <v>2.3124444444444445</v>
      </c>
      <c r="F107">
        <v>2.3002222222222222</v>
      </c>
      <c r="G107">
        <v>2.3295555555555554</v>
      </c>
      <c r="H107">
        <v>2.2440000000000002</v>
      </c>
      <c r="I107">
        <v>2.2317777777777779</v>
      </c>
      <c r="J107">
        <v>2.2562222222222221</v>
      </c>
      <c r="K107" s="30">
        <f t="shared" si="1"/>
        <v>2.2518765432098768</v>
      </c>
    </row>
    <row r="108" spans="1:11" x14ac:dyDescent="0.3">
      <c r="A108" s="24">
        <v>106</v>
      </c>
      <c r="B108">
        <v>2.1611822222222226</v>
      </c>
      <c r="C108">
        <v>2.2405093333333337</v>
      </c>
      <c r="D108">
        <v>2.2000293333333336</v>
      </c>
      <c r="E108">
        <v>2.3115448888888888</v>
      </c>
      <c r="F108">
        <v>2.3020555555555555</v>
      </c>
      <c r="G108">
        <v>2.3298440000000005</v>
      </c>
      <c r="H108">
        <v>2.2409444444444446</v>
      </c>
      <c r="I108">
        <v>2.2342222222222228</v>
      </c>
      <c r="J108">
        <v>2.2571511111111109</v>
      </c>
      <c r="K108" s="30">
        <f t="shared" si="1"/>
        <v>2.2530536790123459</v>
      </c>
    </row>
    <row r="109" spans="1:11" x14ac:dyDescent="0.3">
      <c r="A109" s="24">
        <v>107</v>
      </c>
      <c r="B109">
        <v>2.3830143333333336</v>
      </c>
      <c r="C109">
        <v>2.4660176444444453</v>
      </c>
      <c r="D109">
        <v>2.4228878666666671</v>
      </c>
      <c r="E109">
        <v>2.5418577555555557</v>
      </c>
      <c r="F109">
        <v>2.5342777777777785</v>
      </c>
      <c r="G109">
        <v>2.5629978000000007</v>
      </c>
      <c r="H109">
        <v>2.4660472222222229</v>
      </c>
      <c r="I109">
        <v>2.4603333333333337</v>
      </c>
      <c r="J109">
        <v>2.4838745555555564</v>
      </c>
      <c r="K109" s="30">
        <f t="shared" si="1"/>
        <v>2.4801453654320991</v>
      </c>
    </row>
    <row r="110" spans="1:11" x14ac:dyDescent="0.3">
      <c r="A110" s="24">
        <v>108</v>
      </c>
      <c r="B110">
        <v>2.1715711111111111</v>
      </c>
      <c r="C110">
        <v>2.2431591111111113</v>
      </c>
      <c r="D110">
        <v>2.2052213333333333</v>
      </c>
      <c r="E110">
        <v>2.310014666666667</v>
      </c>
      <c r="F110">
        <v>2.3057222222222222</v>
      </c>
      <c r="G110">
        <v>2.3301520000000004</v>
      </c>
      <c r="H110">
        <v>2.242777777777778</v>
      </c>
      <c r="I110">
        <v>2.2391111111111113</v>
      </c>
      <c r="J110">
        <v>2.2589844444444447</v>
      </c>
      <c r="K110" s="30">
        <f t="shared" si="1"/>
        <v>2.2563015308641976</v>
      </c>
    </row>
    <row r="111" spans="1:11" x14ac:dyDescent="0.3">
      <c r="A111" s="24">
        <v>109</v>
      </c>
      <c r="B111">
        <v>1.8502507222222224</v>
      </c>
      <c r="C111">
        <v>1.9078114000000002</v>
      </c>
      <c r="D111">
        <v>1.8766447333333331</v>
      </c>
      <c r="E111">
        <v>1.9628621222222222</v>
      </c>
      <c r="F111">
        <v>1.9614222222222222</v>
      </c>
      <c r="G111">
        <v>1.9807601000000001</v>
      </c>
      <c r="H111">
        <v>1.9071402777777782</v>
      </c>
      <c r="I111">
        <v>1.9053222222222224</v>
      </c>
      <c r="J111">
        <v>1.9209159444444448</v>
      </c>
      <c r="K111" s="30">
        <f t="shared" si="1"/>
        <v>1.9192366382716048</v>
      </c>
    </row>
    <row r="112" spans="1:11" x14ac:dyDescent="0.3">
      <c r="A112" s="24">
        <v>110</v>
      </c>
      <c r="B112">
        <v>1.7455680000000002</v>
      </c>
      <c r="C112">
        <v>1.7966471111111115</v>
      </c>
      <c r="D112">
        <v>1.7683306666666667</v>
      </c>
      <c r="E112">
        <v>1.846787555555556</v>
      </c>
      <c r="F112">
        <v>1.8475111111111113</v>
      </c>
      <c r="G112">
        <v>1.8643680000000005</v>
      </c>
      <c r="H112">
        <v>1.7956888888888891</v>
      </c>
      <c r="I112">
        <v>1.7952000000000004</v>
      </c>
      <c r="J112">
        <v>1.8086542222222226</v>
      </c>
      <c r="K112" s="30">
        <f t="shared" si="1"/>
        <v>1.8076395061728401</v>
      </c>
    </row>
    <row r="113" spans="1:22" x14ac:dyDescent="0.3">
      <c r="A113" s="24">
        <v>111</v>
      </c>
      <c r="B113">
        <v>2.5152276111111114</v>
      </c>
      <c r="C113">
        <v>2.5842038444444446</v>
      </c>
      <c r="D113">
        <v>2.5449607333333337</v>
      </c>
      <c r="E113">
        <v>2.6538772333333331</v>
      </c>
      <c r="F113">
        <v>2.6579055555555553</v>
      </c>
      <c r="G113">
        <v>2.6802060999999999</v>
      </c>
      <c r="H113">
        <v>2.5823569444444443</v>
      </c>
      <c r="I113">
        <v>2.5834111111111113</v>
      </c>
      <c r="J113">
        <v>2.6009946111111111</v>
      </c>
      <c r="K113" s="30">
        <f t="shared" si="1"/>
        <v>2.6003493049382715</v>
      </c>
    </row>
    <row r="114" spans="1:22" x14ac:dyDescent="0.3">
      <c r="A114" s="24">
        <v>112</v>
      </c>
      <c r="B114">
        <v>2.6308186666666669</v>
      </c>
      <c r="C114">
        <v>2.6981504000000003</v>
      </c>
      <c r="D114">
        <v>2.6587264000000004</v>
      </c>
      <c r="E114">
        <v>2.7683450666666669</v>
      </c>
      <c r="F114">
        <v>2.7756666666666665</v>
      </c>
      <c r="G114">
        <v>2.7969216000000006</v>
      </c>
      <c r="H114">
        <v>2.6957333333333335</v>
      </c>
      <c r="I114">
        <v>2.698666666666667</v>
      </c>
      <c r="J114">
        <v>2.7151813333333337</v>
      </c>
      <c r="K114" s="30">
        <f t="shared" si="1"/>
        <v>2.7153566814814818</v>
      </c>
    </row>
    <row r="115" spans="1:22" x14ac:dyDescent="0.3">
      <c r="A115" s="24">
        <v>113</v>
      </c>
      <c r="B115">
        <v>2.9667000000000003</v>
      </c>
      <c r="C115">
        <v>3.037100000000001</v>
      </c>
      <c r="D115">
        <v>2.9947500000000002</v>
      </c>
      <c r="E115">
        <v>3.11355</v>
      </c>
      <c r="F115">
        <v>3.1251000000000011</v>
      </c>
      <c r="G115">
        <v>3.1465500000000004</v>
      </c>
      <c r="H115">
        <v>3.0195000000000003</v>
      </c>
      <c r="I115">
        <v>3.0392999999999999</v>
      </c>
      <c r="J115">
        <v>3.0558000000000001</v>
      </c>
      <c r="K115" s="30">
        <f t="shared" si="1"/>
        <v>3.055372222222223</v>
      </c>
    </row>
    <row r="116" spans="1:22" x14ac:dyDescent="0.3">
      <c r="A116" s="24">
        <v>114</v>
      </c>
      <c r="B116">
        <v>3.0921327180000002</v>
      </c>
      <c r="C116">
        <v>3.2068164060000002</v>
      </c>
      <c r="D116">
        <v>3.1399905420000005</v>
      </c>
      <c r="E116">
        <v>3.3128185680000009</v>
      </c>
      <c r="F116">
        <v>3.3328809180000003</v>
      </c>
      <c r="G116">
        <v>3.3614059320000016</v>
      </c>
      <c r="H116">
        <v>3.1807822500000005</v>
      </c>
      <c r="I116">
        <v>3.2107455000000003</v>
      </c>
      <c r="J116">
        <v>3.2303492820000002</v>
      </c>
      <c r="K116" s="30">
        <f t="shared" si="1"/>
        <v>3.2297691240000002</v>
      </c>
      <c r="N116" s="23"/>
      <c r="O116" s="23"/>
      <c r="P116" s="23"/>
      <c r="Q116" s="23"/>
      <c r="R116" s="23"/>
      <c r="S116" s="23"/>
      <c r="T116" s="23"/>
      <c r="U116" s="23"/>
      <c r="V116" s="23"/>
    </row>
    <row r="117" spans="1:22" x14ac:dyDescent="0.3">
      <c r="A117" s="24">
        <v>115</v>
      </c>
      <c r="B117">
        <v>3.3137187849999998</v>
      </c>
      <c r="C117">
        <v>3.440938595</v>
      </c>
      <c r="D117">
        <v>3.3695488599999996</v>
      </c>
      <c r="E117">
        <v>3.2947989300000016</v>
      </c>
      <c r="F117">
        <v>3.3168154050000003</v>
      </c>
      <c r="G117">
        <v>3.3403430700000007</v>
      </c>
      <c r="H117">
        <v>3.1794795000000007</v>
      </c>
      <c r="I117">
        <v>3.2081400000000007</v>
      </c>
      <c r="J117">
        <v>3.4603042149999999</v>
      </c>
      <c r="K117" s="30">
        <f t="shared" si="1"/>
        <v>3.3248985955555557</v>
      </c>
      <c r="N117" s="23"/>
      <c r="O117" s="23"/>
      <c r="P117" s="23"/>
      <c r="Q117" s="23"/>
      <c r="R117" s="23"/>
      <c r="S117" s="23"/>
      <c r="T117" s="23"/>
      <c r="U117" s="23"/>
      <c r="V117" s="23"/>
    </row>
    <row r="118" spans="1:22" x14ac:dyDescent="0.3">
      <c r="A118" s="24">
        <v>116</v>
      </c>
      <c r="B118">
        <v>3.7622935679999996</v>
      </c>
      <c r="C118">
        <v>3.9116593559999999</v>
      </c>
      <c r="D118">
        <v>3.830862221999999</v>
      </c>
      <c r="E118">
        <v>3.276779292000001</v>
      </c>
      <c r="F118">
        <v>3.3007498920000002</v>
      </c>
      <c r="G118">
        <v>3.3192802079999999</v>
      </c>
      <c r="H118">
        <v>3.1781767500000004</v>
      </c>
      <c r="I118">
        <v>3.2055345000000011</v>
      </c>
      <c r="J118">
        <v>3.9269704320000005</v>
      </c>
      <c r="K118" s="30">
        <f t="shared" si="1"/>
        <v>3.5235895800000003</v>
      </c>
      <c r="N118" s="23"/>
      <c r="O118" s="23"/>
      <c r="P118" s="23"/>
      <c r="Q118" s="23"/>
      <c r="R118" s="23"/>
      <c r="S118" s="23"/>
      <c r="T118" s="23"/>
      <c r="U118" s="23"/>
      <c r="V118" s="23"/>
    </row>
    <row r="119" spans="1:22" x14ac:dyDescent="0.3">
      <c r="A119" s="24">
        <v>117</v>
      </c>
      <c r="B119">
        <v>3.9813069449999996</v>
      </c>
      <c r="C119">
        <v>4.1446023150000002</v>
      </c>
      <c r="D119">
        <v>4.0593744799999989</v>
      </c>
      <c r="E119">
        <v>3.2587596540000012</v>
      </c>
      <c r="F119">
        <v>3.2846843789999998</v>
      </c>
      <c r="G119">
        <v>3.2982173460000008</v>
      </c>
      <c r="H119">
        <v>3.1768740000000006</v>
      </c>
      <c r="I119">
        <v>3.202929000000001</v>
      </c>
      <c r="J119">
        <v>4.1537080550000001</v>
      </c>
      <c r="K119" s="30">
        <f t="shared" si="1"/>
        <v>3.6178284637777787</v>
      </c>
      <c r="N119" s="23"/>
      <c r="O119" s="23"/>
      <c r="P119" s="23"/>
      <c r="Q119" s="23"/>
      <c r="R119" s="23"/>
      <c r="S119" s="23"/>
      <c r="T119" s="23"/>
      <c r="U119" s="23"/>
      <c r="V119" s="23"/>
    </row>
    <row r="120" spans="1:22" x14ac:dyDescent="0.3">
      <c r="A120" s="24">
        <v>118</v>
      </c>
      <c r="B120">
        <v>3.7453138140000006</v>
      </c>
      <c r="C120">
        <v>3.9038764380000002</v>
      </c>
      <c r="D120">
        <v>3.8239582259999993</v>
      </c>
      <c r="E120">
        <v>3.2407400160000011</v>
      </c>
      <c r="F120">
        <v>3.2686188659999997</v>
      </c>
      <c r="G120">
        <v>3.2771544840000013</v>
      </c>
      <c r="H120">
        <v>3.1755712500000008</v>
      </c>
      <c r="I120">
        <v>3.2003235000000005</v>
      </c>
      <c r="J120">
        <v>3.9057361860000013</v>
      </c>
      <c r="K120" s="30">
        <f t="shared" si="1"/>
        <v>3.5045880866666668</v>
      </c>
      <c r="N120" s="23"/>
      <c r="O120" s="23"/>
      <c r="P120" s="23"/>
      <c r="Q120" s="23"/>
      <c r="R120" s="23"/>
      <c r="S120" s="23"/>
      <c r="T120" s="23"/>
      <c r="U120" s="23"/>
      <c r="V120" s="23"/>
    </row>
    <row r="121" spans="1:22" x14ac:dyDescent="0.3">
      <c r="A121" s="24">
        <v>119</v>
      </c>
      <c r="B121">
        <v>4.1897722929999999</v>
      </c>
      <c r="C121">
        <v>4.3727104310000007</v>
      </c>
      <c r="D121">
        <v>4.2835978920000004</v>
      </c>
      <c r="E121">
        <v>3.2227203780000004</v>
      </c>
      <c r="F121">
        <v>3.2525533529999993</v>
      </c>
      <c r="G121">
        <v>3.2560916220000005</v>
      </c>
      <c r="H121">
        <v>3.174268500000001</v>
      </c>
      <c r="I121">
        <v>3.1977180000000005</v>
      </c>
      <c r="J121">
        <v>4.3672547070000007</v>
      </c>
      <c r="K121" s="30">
        <f t="shared" si="1"/>
        <v>3.7018541306666668</v>
      </c>
      <c r="N121" s="23"/>
      <c r="O121" s="23"/>
      <c r="P121" s="23"/>
      <c r="Q121" s="23"/>
      <c r="R121" s="23"/>
      <c r="S121" s="23"/>
      <c r="T121" s="23"/>
      <c r="U121" s="23"/>
      <c r="V121" s="23"/>
    </row>
    <row r="122" spans="1:22" x14ac:dyDescent="0.3">
      <c r="A122" s="24">
        <v>120</v>
      </c>
      <c r="B122">
        <v>4.2932331600000007</v>
      </c>
      <c r="C122">
        <v>4.4864107200000003</v>
      </c>
      <c r="D122">
        <v>4.3953957799999994</v>
      </c>
      <c r="E122">
        <v>3.2047007399999998</v>
      </c>
      <c r="F122">
        <v>3.2364878399999992</v>
      </c>
      <c r="G122">
        <v>3.2350287600000009</v>
      </c>
      <c r="H122">
        <v>3.1729657499999999</v>
      </c>
      <c r="I122">
        <v>3.1951125000000009</v>
      </c>
      <c r="J122">
        <v>4.4730628400000016</v>
      </c>
      <c r="K122" s="30">
        <f t="shared" si="1"/>
        <v>3.7435997877777782</v>
      </c>
      <c r="N122" s="23"/>
      <c r="O122" s="23"/>
      <c r="P122" s="23"/>
      <c r="Q122" s="23"/>
      <c r="R122" s="23"/>
      <c r="S122" s="23"/>
      <c r="T122" s="23"/>
      <c r="U122" s="23"/>
      <c r="V122" s="23"/>
    </row>
    <row r="123" spans="1:22" x14ac:dyDescent="0.3">
      <c r="A123" s="24">
        <v>121</v>
      </c>
      <c r="B123">
        <v>3.6071216320000006</v>
      </c>
      <c r="C123">
        <v>3.7742565439999995</v>
      </c>
      <c r="D123">
        <v>3.6980385279999997</v>
      </c>
      <c r="E123">
        <v>3.1866811020000005</v>
      </c>
      <c r="F123">
        <v>3.2204223269999992</v>
      </c>
      <c r="G123">
        <v>3.2139658980000014</v>
      </c>
      <c r="H123">
        <v>3.1716630000000001</v>
      </c>
      <c r="I123">
        <v>3.192507</v>
      </c>
      <c r="J123">
        <v>3.7564943680000016</v>
      </c>
      <c r="K123" s="30">
        <f t="shared" si="1"/>
        <v>3.4245722665555558</v>
      </c>
      <c r="N123" s="23"/>
      <c r="O123" s="23"/>
      <c r="P123" s="23"/>
      <c r="Q123" s="23"/>
      <c r="R123" s="23"/>
      <c r="S123" s="23"/>
      <c r="T123" s="23"/>
      <c r="U123" s="23"/>
      <c r="V123" s="23"/>
    </row>
    <row r="124" spans="1:22" x14ac:dyDescent="0.3">
      <c r="A124" s="24">
        <v>122</v>
      </c>
      <c r="B124">
        <v>3.8238195880000001</v>
      </c>
      <c r="C124">
        <v>4.0061381960000011</v>
      </c>
      <c r="D124">
        <v>3.9256093320000001</v>
      </c>
      <c r="E124">
        <v>3.1686614640000008</v>
      </c>
      <c r="F124">
        <v>3.2043568140000001</v>
      </c>
      <c r="G124">
        <v>3.192903036000001</v>
      </c>
      <c r="H124">
        <v>3.1703602500000003</v>
      </c>
      <c r="I124">
        <v>3.1899015000000004</v>
      </c>
      <c r="J124">
        <v>3.9803364120000007</v>
      </c>
      <c r="K124" s="30">
        <f t="shared" si="1"/>
        <v>3.5180096213333338</v>
      </c>
      <c r="N124" s="23"/>
      <c r="O124" s="23"/>
      <c r="P124" s="23"/>
      <c r="Q124" s="23"/>
      <c r="R124" s="23"/>
      <c r="S124" s="23"/>
      <c r="T124" s="23"/>
      <c r="U124" s="23"/>
      <c r="V124" s="23"/>
    </row>
    <row r="125" spans="1:22" x14ac:dyDescent="0.3">
      <c r="A125" s="24">
        <v>123</v>
      </c>
      <c r="B125">
        <v>3.2540323770000001</v>
      </c>
      <c r="C125">
        <v>3.4135804590000007</v>
      </c>
      <c r="D125">
        <v>3.3452802679999993</v>
      </c>
      <c r="E125">
        <v>3.1506418260000002</v>
      </c>
      <c r="F125">
        <v>3.1882913009999996</v>
      </c>
      <c r="G125">
        <v>3.1718401740000015</v>
      </c>
      <c r="H125">
        <v>3.1690575000000005</v>
      </c>
      <c r="I125">
        <v>3.1872959999999995</v>
      </c>
      <c r="J125">
        <v>3.3856626230000004</v>
      </c>
      <c r="K125" s="30">
        <f t="shared" si="1"/>
        <v>3.2517425031111116</v>
      </c>
      <c r="N125" s="23"/>
      <c r="O125" s="23"/>
      <c r="P125" s="23"/>
      <c r="Q125" s="23"/>
      <c r="R125" s="23"/>
      <c r="S125" s="23"/>
      <c r="T125" s="23"/>
      <c r="U125" s="23"/>
      <c r="V125" s="23"/>
    </row>
    <row r="126" spans="1:22" x14ac:dyDescent="0.3">
      <c r="A126" s="24">
        <v>124</v>
      </c>
      <c r="B126">
        <v>3.246571576</v>
      </c>
      <c r="C126">
        <v>3.4101606919999994</v>
      </c>
      <c r="D126">
        <v>3.3422466940000004</v>
      </c>
      <c r="E126">
        <v>3.1326221880000009</v>
      </c>
      <c r="F126">
        <v>3.1722257879999995</v>
      </c>
      <c r="G126">
        <v>3.1507773120000007</v>
      </c>
      <c r="H126">
        <v>3.1677547500000007</v>
      </c>
      <c r="I126">
        <v>3.1846904999999999</v>
      </c>
      <c r="J126">
        <v>3.3763324239999997</v>
      </c>
      <c r="K126" s="30">
        <f t="shared" si="1"/>
        <v>3.2425979915555558</v>
      </c>
      <c r="N126" s="23"/>
      <c r="O126" s="23"/>
      <c r="P126" s="23"/>
      <c r="Q126" s="23"/>
      <c r="R126" s="23"/>
      <c r="S126" s="23"/>
      <c r="T126" s="23"/>
      <c r="U126" s="23"/>
      <c r="V126" s="23"/>
    </row>
    <row r="127" spans="1:22" x14ac:dyDescent="0.3">
      <c r="A127" s="24">
        <v>125</v>
      </c>
      <c r="B127">
        <v>4.2438019999999996</v>
      </c>
      <c r="C127">
        <v>4.4638219999999995</v>
      </c>
      <c r="D127">
        <v>4.3758140000000001</v>
      </c>
      <c r="E127">
        <v>3.1143420000000002</v>
      </c>
      <c r="F127">
        <v>3.1561602750000004</v>
      </c>
      <c r="G127">
        <v>3.1299750000000004</v>
      </c>
      <c r="H127">
        <v>3.1664520000000009</v>
      </c>
      <c r="I127">
        <v>3.1820850000000003</v>
      </c>
      <c r="J127">
        <v>4.4124839999999992</v>
      </c>
      <c r="K127" s="30">
        <f t="shared" si="1"/>
        <v>3.6938818083333333</v>
      </c>
      <c r="N127" s="23"/>
      <c r="O127" s="23"/>
      <c r="P127" s="23"/>
      <c r="Q127" s="23"/>
      <c r="R127" s="23"/>
      <c r="S127" s="23"/>
      <c r="T127" s="23"/>
      <c r="U127" s="23"/>
      <c r="V127" s="23"/>
    </row>
    <row r="128" spans="1:22" x14ac:dyDescent="0.3">
      <c r="A128" s="24">
        <v>126</v>
      </c>
      <c r="B128">
        <v>4.021138800000001</v>
      </c>
      <c r="C128">
        <v>4.1987574719999996</v>
      </c>
      <c r="D128">
        <v>4.1528311919999998</v>
      </c>
      <c r="E128">
        <v>3.1073801040000002</v>
      </c>
      <c r="F128">
        <v>3.1591982879999998</v>
      </c>
      <c r="G128">
        <v>3.1316737859999999</v>
      </c>
      <c r="H128">
        <v>3.1479737940000008</v>
      </c>
      <c r="I128">
        <v>3.1558424039999995</v>
      </c>
      <c r="J128">
        <v>4.1655321360000013</v>
      </c>
      <c r="K128" s="30">
        <f t="shared" si="1"/>
        <v>3.5822586640000003</v>
      </c>
      <c r="N128" s="23"/>
      <c r="O128" s="23"/>
      <c r="P128" s="23"/>
      <c r="Q128" s="23"/>
      <c r="R128" s="23"/>
      <c r="S128" s="23"/>
      <c r="T128" s="23"/>
      <c r="U128" s="23"/>
      <c r="V128" s="23"/>
    </row>
    <row r="129" spans="1:22" x14ac:dyDescent="0.3">
      <c r="A129" s="24">
        <v>127</v>
      </c>
      <c r="B129">
        <v>3.8979569999999999</v>
      </c>
      <c r="C129">
        <v>4.0531733900000013</v>
      </c>
      <c r="D129">
        <v>4.0268626649999995</v>
      </c>
      <c r="E129">
        <v>3.1006787579999995</v>
      </c>
      <c r="F129">
        <v>3.1621581360000008</v>
      </c>
      <c r="G129">
        <v>3.1331641320000001</v>
      </c>
      <c r="H129">
        <v>3.129365313000001</v>
      </c>
      <c r="I129">
        <v>3.1335080580000008</v>
      </c>
      <c r="J129">
        <v>4.0353469450000006</v>
      </c>
      <c r="K129" s="30">
        <f t="shared" si="1"/>
        <v>3.5191349330000006</v>
      </c>
      <c r="N129" s="23"/>
      <c r="O129" s="23"/>
      <c r="P129" s="23"/>
      <c r="Q129" s="23"/>
      <c r="R129" s="23"/>
      <c r="S129" s="23"/>
      <c r="T129" s="23"/>
      <c r="U129" s="23"/>
      <c r="V129" s="23"/>
    </row>
    <row r="130" spans="1:22" x14ac:dyDescent="0.3">
      <c r="A130" s="24">
        <v>128</v>
      </c>
      <c r="B130">
        <v>3.5533472000000006</v>
      </c>
      <c r="C130">
        <v>3.6792881920000013</v>
      </c>
      <c r="D130">
        <v>3.6720005119999999</v>
      </c>
      <c r="E130">
        <v>3.0939774120000001</v>
      </c>
      <c r="F130">
        <v>3.1651179840000006</v>
      </c>
      <c r="G130">
        <v>3.1346544779999999</v>
      </c>
      <c r="H130">
        <v>3.1107568320000012</v>
      </c>
      <c r="I130">
        <v>3.1111737120000011</v>
      </c>
      <c r="J130">
        <v>3.6762248959999995</v>
      </c>
      <c r="K130" s="30">
        <f t="shared" si="1"/>
        <v>3.3551712464444452</v>
      </c>
      <c r="N130" s="23"/>
      <c r="O130" s="23"/>
      <c r="P130" s="23"/>
      <c r="Q130" s="23"/>
      <c r="R130" s="23"/>
      <c r="S130" s="23"/>
      <c r="T130" s="23"/>
      <c r="U130" s="23"/>
      <c r="V130" s="23"/>
    </row>
    <row r="131" spans="1:22" x14ac:dyDescent="0.3">
      <c r="A131" s="24">
        <v>129</v>
      </c>
      <c r="B131">
        <v>4.3178460000000012</v>
      </c>
      <c r="C131">
        <v>4.4518717619999997</v>
      </c>
      <c r="D131">
        <v>4.4634257069999999</v>
      </c>
      <c r="E131">
        <v>3.0872760660000007</v>
      </c>
      <c r="F131">
        <v>3.1680778319999998</v>
      </c>
      <c r="G131">
        <v>3.1361448240000014</v>
      </c>
      <c r="H131">
        <v>3.092148351000001</v>
      </c>
      <c r="I131">
        <v>3.0888393659999998</v>
      </c>
      <c r="J131">
        <v>4.4642687310000007</v>
      </c>
      <c r="K131" s="30">
        <f t="shared" ref="K131:K153" si="2">AVERAGE(B131:J131)</f>
        <v>3.6966554043333337</v>
      </c>
      <c r="N131" s="23"/>
      <c r="O131" s="23"/>
      <c r="P131" s="23"/>
      <c r="Q131" s="23"/>
      <c r="R131" s="23"/>
      <c r="S131" s="23"/>
      <c r="T131" s="23"/>
      <c r="U131" s="23"/>
      <c r="V131" s="23"/>
    </row>
    <row r="132" spans="1:22" x14ac:dyDescent="0.3">
      <c r="A132" s="24">
        <v>130</v>
      </c>
      <c r="B132">
        <v>4.5258218999999995</v>
      </c>
      <c r="C132">
        <v>4.6462577600000019</v>
      </c>
      <c r="D132">
        <v>4.6798880099999991</v>
      </c>
      <c r="E132">
        <v>3.0805747200000004</v>
      </c>
      <c r="F132">
        <v>3.1710376799999995</v>
      </c>
      <c r="G132">
        <v>3.1376351700000011</v>
      </c>
      <c r="H132">
        <v>3.0735398700000003</v>
      </c>
      <c r="I132">
        <v>3.066505020000001</v>
      </c>
      <c r="J132">
        <v>4.6762480300000009</v>
      </c>
      <c r="K132" s="30">
        <f t="shared" si="2"/>
        <v>3.7841675733333338</v>
      </c>
      <c r="N132" s="23"/>
      <c r="O132" s="23"/>
      <c r="P132" s="23"/>
      <c r="Q132" s="23"/>
      <c r="R132" s="23"/>
      <c r="S132" s="23"/>
      <c r="T132" s="23"/>
      <c r="U132" s="23"/>
      <c r="V132" s="23"/>
    </row>
    <row r="133" spans="1:22" x14ac:dyDescent="0.3">
      <c r="A133" s="24">
        <v>131</v>
      </c>
      <c r="B133">
        <v>3.5218496000000004</v>
      </c>
      <c r="C133">
        <v>3.5998771840000003</v>
      </c>
      <c r="D133">
        <v>3.6428930240000001</v>
      </c>
      <c r="E133">
        <v>3.073873374000001</v>
      </c>
      <c r="F133">
        <v>3.1739975280000006</v>
      </c>
      <c r="G133">
        <v>3.139125516</v>
      </c>
      <c r="H133">
        <v>3.0549313890000005</v>
      </c>
      <c r="I133">
        <v>3.0441706740000001</v>
      </c>
      <c r="J133">
        <v>3.6365193919999999</v>
      </c>
      <c r="K133" s="30">
        <f t="shared" si="2"/>
        <v>3.320804186777778</v>
      </c>
      <c r="N133" s="23"/>
      <c r="O133" s="23"/>
      <c r="P133" s="23"/>
      <c r="Q133" s="23"/>
      <c r="R133" s="23"/>
      <c r="S133" s="23"/>
      <c r="T133" s="23"/>
      <c r="U133" s="23"/>
      <c r="V133" s="23"/>
    </row>
    <row r="134" spans="1:22" x14ac:dyDescent="0.3">
      <c r="A134" s="24">
        <v>132</v>
      </c>
      <c r="B134">
        <v>4.046431000000001</v>
      </c>
      <c r="C134">
        <v>4.132123</v>
      </c>
      <c r="D134">
        <v>4.1821100000000007</v>
      </c>
      <c r="E134">
        <v>3.0674429999999999</v>
      </c>
      <c r="F134">
        <v>3.1768740000000006</v>
      </c>
      <c r="G134">
        <v>3.1403970000000005</v>
      </c>
      <c r="H134">
        <v>3.0361770000000012</v>
      </c>
      <c r="I134">
        <v>3.0257550000000002</v>
      </c>
      <c r="J134">
        <v>4.1892509999999996</v>
      </c>
      <c r="K134" s="30">
        <f t="shared" si="2"/>
        <v>3.5551734444444452</v>
      </c>
      <c r="N134" s="23"/>
      <c r="O134" s="23"/>
      <c r="P134" s="23"/>
      <c r="Q134" s="23"/>
      <c r="R134" s="23"/>
      <c r="S134" s="23"/>
      <c r="T134" s="23"/>
      <c r="U134" s="23"/>
      <c r="V134" s="23"/>
    </row>
    <row r="135" spans="1:22" x14ac:dyDescent="0.3">
      <c r="A135" s="24">
        <v>133</v>
      </c>
      <c r="B135">
        <v>6.1121690000000006</v>
      </c>
      <c r="C135">
        <v>6.2459180000000005</v>
      </c>
      <c r="D135">
        <v>6.3161699999999996</v>
      </c>
      <c r="E135">
        <v>3.0544155000000002</v>
      </c>
      <c r="F135">
        <v>3.1716630000000001</v>
      </c>
      <c r="G135">
        <v>3.1438935810000008</v>
      </c>
      <c r="H135">
        <v>3.0244522500000013</v>
      </c>
      <c r="I135">
        <v>3.0296632499999996</v>
      </c>
      <c r="J135">
        <v>6.345892000000001</v>
      </c>
      <c r="K135" s="30">
        <f t="shared" si="2"/>
        <v>4.4938040645555555</v>
      </c>
      <c r="N135" s="23"/>
      <c r="O135" s="23"/>
      <c r="P135" s="23"/>
      <c r="Q135" s="23"/>
      <c r="R135" s="23"/>
      <c r="S135" s="23"/>
      <c r="T135" s="23"/>
      <c r="U135" s="23"/>
      <c r="V135" s="23"/>
    </row>
    <row r="136" spans="1:22" x14ac:dyDescent="0.3">
      <c r="A136" s="24">
        <v>134</v>
      </c>
      <c r="B136">
        <v>5.1196512500000013</v>
      </c>
      <c r="C136">
        <v>5.2353065000000019</v>
      </c>
      <c r="D136">
        <v>5.2897325000000013</v>
      </c>
      <c r="E136">
        <v>3.0413880000000004</v>
      </c>
      <c r="F136">
        <v>3.1664519999999996</v>
      </c>
      <c r="G136">
        <v>3.1479946379999997</v>
      </c>
      <c r="H136">
        <v>3.0127275000000004</v>
      </c>
      <c r="I136">
        <v>3.0335715000000003</v>
      </c>
      <c r="J136">
        <v>5.3305520000000008</v>
      </c>
      <c r="K136" s="30">
        <f t="shared" si="2"/>
        <v>4.0419306542222229</v>
      </c>
      <c r="N136" s="23"/>
      <c r="O136" s="23"/>
      <c r="P136" s="23"/>
      <c r="Q136" s="23"/>
      <c r="R136" s="23"/>
      <c r="S136" s="23"/>
      <c r="T136" s="23"/>
      <c r="U136" s="23"/>
      <c r="V136" s="23"/>
    </row>
    <row r="137" spans="1:22" x14ac:dyDescent="0.3">
      <c r="A137" s="24">
        <v>135</v>
      </c>
      <c r="B137">
        <v>4.2397533750000012</v>
      </c>
      <c r="C137">
        <v>4.3385452500000001</v>
      </c>
      <c r="D137">
        <v>4.3799437499999998</v>
      </c>
      <c r="E137">
        <v>3.0283604999999998</v>
      </c>
      <c r="F137">
        <v>3.1612410000000004</v>
      </c>
      <c r="G137">
        <v>3.1520956950000003</v>
      </c>
      <c r="H137">
        <v>3.0010027500000005</v>
      </c>
      <c r="I137">
        <v>3.0374797499999997</v>
      </c>
      <c r="J137">
        <v>4.4269875000000001</v>
      </c>
      <c r="K137" s="30">
        <f t="shared" si="2"/>
        <v>3.6406010633333334</v>
      </c>
      <c r="N137" s="23"/>
      <c r="O137" s="23"/>
      <c r="P137" s="23"/>
      <c r="Q137" s="23"/>
      <c r="R137" s="23"/>
      <c r="S137" s="23"/>
      <c r="T137" s="23"/>
      <c r="U137" s="23"/>
      <c r="V137" s="23"/>
    </row>
    <row r="138" spans="1:22" x14ac:dyDescent="0.3">
      <c r="A138" s="24">
        <v>136</v>
      </c>
      <c r="B138">
        <v>3.2548350000000008</v>
      </c>
      <c r="C138">
        <v>3.3330000000000006</v>
      </c>
      <c r="D138">
        <v>3.3619499999999998</v>
      </c>
      <c r="E138">
        <v>3.015333</v>
      </c>
      <c r="F138">
        <v>3.1560300000000008</v>
      </c>
      <c r="G138">
        <v>3.1561967519999996</v>
      </c>
      <c r="H138">
        <v>2.989278000000001</v>
      </c>
      <c r="I138">
        <v>3.0413880000000004</v>
      </c>
      <c r="J138">
        <v>3.4082699999999995</v>
      </c>
      <c r="K138" s="30">
        <f t="shared" si="2"/>
        <v>3.1906978613333337</v>
      </c>
      <c r="N138" s="23"/>
      <c r="O138" s="23"/>
      <c r="P138" s="23"/>
      <c r="Q138" s="23"/>
      <c r="R138" s="23"/>
      <c r="S138" s="23"/>
      <c r="T138" s="23"/>
      <c r="U138" s="23"/>
      <c r="V138" s="23"/>
    </row>
    <row r="139" spans="1:22" x14ac:dyDescent="0.3">
      <c r="A139" s="24">
        <v>137</v>
      </c>
      <c r="B139">
        <v>4.114540250000001</v>
      </c>
      <c r="C139">
        <v>4.2162994999999999</v>
      </c>
      <c r="D139">
        <v>4.2493025000000006</v>
      </c>
      <c r="E139">
        <v>3.0023055000000003</v>
      </c>
      <c r="F139">
        <v>3.1508190000000003</v>
      </c>
      <c r="G139">
        <v>3.1602978089999998</v>
      </c>
      <c r="H139">
        <v>2.977553250000001</v>
      </c>
      <c r="I139">
        <v>3.0452962499999998</v>
      </c>
      <c r="J139">
        <v>4.3208090000000006</v>
      </c>
      <c r="K139" s="30">
        <f t="shared" si="2"/>
        <v>3.5819136732222225</v>
      </c>
      <c r="N139" s="23"/>
      <c r="O139" s="23"/>
      <c r="P139" s="23"/>
      <c r="Q139" s="23"/>
      <c r="R139" s="23"/>
      <c r="S139" s="23"/>
      <c r="T139" s="23"/>
      <c r="U139" s="23"/>
      <c r="V139" s="23"/>
    </row>
    <row r="140" spans="1:22" x14ac:dyDescent="0.3">
      <c r="A140" s="24">
        <v>138</v>
      </c>
      <c r="B140">
        <v>4.106289499999999</v>
      </c>
      <c r="C140">
        <v>4.2107990000000006</v>
      </c>
      <c r="D140">
        <v>4.2401350000000004</v>
      </c>
      <c r="E140">
        <v>2.989278000000001</v>
      </c>
      <c r="F140">
        <v>3.1456079999999997</v>
      </c>
      <c r="G140">
        <v>3.1643988660000004</v>
      </c>
      <c r="H140">
        <v>2.9658285000000011</v>
      </c>
      <c r="I140">
        <v>3.0492044999999997</v>
      </c>
      <c r="J140">
        <v>4.3244759999999998</v>
      </c>
      <c r="K140" s="30">
        <f t="shared" si="2"/>
        <v>3.577335262888889</v>
      </c>
      <c r="N140" s="23"/>
      <c r="O140" s="23"/>
      <c r="P140" s="23"/>
      <c r="Q140" s="23"/>
      <c r="R140" s="23"/>
      <c r="S140" s="23"/>
      <c r="T140" s="23"/>
      <c r="U140" s="23"/>
      <c r="V140" s="23"/>
    </row>
    <row r="141" spans="1:22" x14ac:dyDescent="0.3">
      <c r="A141" s="24">
        <v>139</v>
      </c>
      <c r="B141">
        <v>4.0980387499999997</v>
      </c>
      <c r="C141">
        <v>4.2052985000000005</v>
      </c>
      <c r="D141">
        <v>4.2309674999999993</v>
      </c>
      <c r="E141">
        <v>2.9762504999999999</v>
      </c>
      <c r="F141">
        <v>3.1403969999999992</v>
      </c>
      <c r="G141">
        <v>3.1684999230000006</v>
      </c>
      <c r="H141">
        <v>2.9541037500000003</v>
      </c>
      <c r="I141">
        <v>3.0531127500000004</v>
      </c>
      <c r="J141">
        <v>4.3281429999999999</v>
      </c>
      <c r="K141" s="30">
        <f t="shared" si="2"/>
        <v>3.572756852555556</v>
      </c>
      <c r="N141" s="23"/>
      <c r="O141" s="23"/>
      <c r="P141" s="23"/>
      <c r="Q141" s="23"/>
      <c r="R141" s="23"/>
      <c r="S141" s="23"/>
      <c r="T141" s="23"/>
      <c r="U141" s="23"/>
      <c r="V141" s="23"/>
    </row>
    <row r="142" spans="1:22" x14ac:dyDescent="0.3">
      <c r="A142" s="24">
        <v>140</v>
      </c>
      <c r="B142">
        <v>5.166048</v>
      </c>
      <c r="C142">
        <v>5.3050079999999999</v>
      </c>
      <c r="D142">
        <v>5.3328000000000007</v>
      </c>
      <c r="E142">
        <v>2.9632230000000006</v>
      </c>
      <c r="F142">
        <v>3.135186</v>
      </c>
      <c r="G142">
        <v>3.1732263000000005</v>
      </c>
      <c r="H142">
        <v>2.9423790000000007</v>
      </c>
      <c r="I142">
        <v>3.0570209999999998</v>
      </c>
      <c r="J142">
        <v>5.4717600000000006</v>
      </c>
      <c r="K142" s="30">
        <f t="shared" si="2"/>
        <v>4.0607390333333342</v>
      </c>
      <c r="N142" s="23"/>
      <c r="O142" s="23"/>
      <c r="P142" s="23"/>
      <c r="Q142" s="23"/>
      <c r="R142" s="23"/>
      <c r="S142" s="23"/>
      <c r="T142" s="23"/>
      <c r="U142" s="23"/>
      <c r="V142" s="23"/>
    </row>
    <row r="143" spans="1:22" x14ac:dyDescent="0.3">
      <c r="A143" s="24">
        <v>141</v>
      </c>
      <c r="B143">
        <v>3.1967926950000005</v>
      </c>
      <c r="C143">
        <v>3.3499574950000008</v>
      </c>
      <c r="D143">
        <v>3.3649149950000004</v>
      </c>
      <c r="E143">
        <v>2.9088201600000003</v>
      </c>
      <c r="F143">
        <v>3.0067504830000007</v>
      </c>
      <c r="G143">
        <v>3.1066088760000001</v>
      </c>
      <c r="H143">
        <v>2.8450010429999995</v>
      </c>
      <c r="I143">
        <v>2.9742807420000013</v>
      </c>
      <c r="J143">
        <v>3.4243321679999994</v>
      </c>
      <c r="K143" s="30">
        <f t="shared" si="2"/>
        <v>3.1308287396666667</v>
      </c>
      <c r="N143" s="23"/>
      <c r="O143" s="23"/>
      <c r="P143" s="23"/>
      <c r="Q143" s="23"/>
      <c r="R143" s="23"/>
      <c r="S143" s="23"/>
      <c r="T143" s="23"/>
      <c r="U143" s="23"/>
      <c r="V143" s="23"/>
    </row>
    <row r="144" spans="1:22" x14ac:dyDescent="0.3">
      <c r="A144" s="24">
        <v>142</v>
      </c>
      <c r="B144">
        <v>3.7481514300000009</v>
      </c>
      <c r="C144">
        <v>3.9373879300000012</v>
      </c>
      <c r="D144">
        <v>3.9516699300000009</v>
      </c>
      <c r="E144">
        <v>2.8690081199999997</v>
      </c>
      <c r="F144">
        <v>2.9219831460000001</v>
      </c>
      <c r="G144">
        <v>3.0642747120000009</v>
      </c>
      <c r="H144">
        <v>2.777742666</v>
      </c>
      <c r="I144">
        <v>2.9218685040000012</v>
      </c>
      <c r="J144">
        <v>4.003242231999999</v>
      </c>
      <c r="K144" s="30">
        <f t="shared" si="2"/>
        <v>3.3550365188888893</v>
      </c>
      <c r="N144" s="23"/>
      <c r="O144" s="23"/>
      <c r="P144" s="23"/>
      <c r="Q144" s="23"/>
      <c r="R144" s="23"/>
      <c r="S144" s="23"/>
      <c r="T144" s="23"/>
      <c r="U144" s="23"/>
      <c r="V144" s="23"/>
    </row>
    <row r="145" spans="1:22" x14ac:dyDescent="0.3">
      <c r="A145" s="24">
        <v>143</v>
      </c>
      <c r="B145">
        <v>3.8797369649999998</v>
      </c>
      <c r="C145">
        <v>4.0859767650000007</v>
      </c>
      <c r="D145">
        <v>4.0972672649999993</v>
      </c>
      <c r="E145">
        <v>2.8291960799999996</v>
      </c>
      <c r="F145">
        <v>2.8372158090000008</v>
      </c>
      <c r="G145">
        <v>3.0219405479999999</v>
      </c>
      <c r="H145">
        <v>2.7104842889999992</v>
      </c>
      <c r="I145">
        <v>2.8694562660000016</v>
      </c>
      <c r="J145">
        <v>4.131236615999998</v>
      </c>
      <c r="K145" s="30">
        <f t="shared" si="2"/>
        <v>3.3847234003333333</v>
      </c>
      <c r="N145" s="23"/>
      <c r="O145" s="23"/>
      <c r="P145" s="23"/>
      <c r="Q145" s="23"/>
      <c r="R145" s="23"/>
      <c r="S145" s="23"/>
      <c r="T145" s="23"/>
      <c r="U145" s="23"/>
      <c r="V145" s="23"/>
    </row>
    <row r="146" spans="1:22" x14ac:dyDescent="0.3">
      <c r="A146" s="24">
        <v>144</v>
      </c>
      <c r="B146">
        <v>4.1993576400000006</v>
      </c>
      <c r="C146">
        <v>4.4342193400000003</v>
      </c>
      <c r="D146">
        <v>4.4425183400000012</v>
      </c>
      <c r="E146">
        <v>2.789384039999999</v>
      </c>
      <c r="F146">
        <v>2.7524484720000002</v>
      </c>
      <c r="G146">
        <v>2.9796063840000002</v>
      </c>
      <c r="H146">
        <v>2.6432259120000001</v>
      </c>
      <c r="I146">
        <v>2.8170440280000006</v>
      </c>
      <c r="J146">
        <v>4.4574897359999976</v>
      </c>
      <c r="K146" s="30">
        <f t="shared" si="2"/>
        <v>3.5016993213333336</v>
      </c>
      <c r="N146" s="23"/>
      <c r="O146" s="23"/>
      <c r="P146" s="23"/>
      <c r="Q146" s="23"/>
      <c r="R146" s="23"/>
      <c r="S146" s="23"/>
      <c r="T146" s="23"/>
      <c r="U146" s="23"/>
      <c r="V146" s="23"/>
    </row>
    <row r="147" spans="1:22" x14ac:dyDescent="0.3">
      <c r="A147" s="24">
        <v>145</v>
      </c>
      <c r="B147">
        <v>4.1689758375000006</v>
      </c>
      <c r="C147">
        <v>4.4141244374999999</v>
      </c>
      <c r="D147">
        <v>4.4183221874999994</v>
      </c>
      <c r="E147">
        <v>2.7495720000000001</v>
      </c>
      <c r="F147">
        <v>2.6676811350000009</v>
      </c>
      <c r="G147">
        <v>2.9372722199999997</v>
      </c>
      <c r="H147">
        <v>2.5759675349999998</v>
      </c>
      <c r="I147">
        <v>2.764631790000001</v>
      </c>
      <c r="J147">
        <v>4.4107242599999985</v>
      </c>
      <c r="K147" s="30">
        <f t="shared" si="2"/>
        <v>3.4563634891666668</v>
      </c>
      <c r="N147" s="23"/>
      <c r="O147" s="23"/>
      <c r="P147" s="23"/>
      <c r="Q147" s="23"/>
      <c r="R147" s="23"/>
      <c r="S147" s="23"/>
      <c r="T147" s="23"/>
      <c r="U147" s="23"/>
      <c r="V147" s="23"/>
    </row>
    <row r="148" spans="1:22" x14ac:dyDescent="0.3">
      <c r="A148" s="24">
        <v>146</v>
      </c>
      <c r="B148">
        <v>4.0901519999999998</v>
      </c>
      <c r="C148">
        <v>4.387372</v>
      </c>
      <c r="D148">
        <v>4.387372</v>
      </c>
      <c r="E148">
        <v>2.7078840000000004</v>
      </c>
      <c r="F148">
        <v>2.5776090000000007</v>
      </c>
      <c r="G148">
        <v>2.8902690000000009</v>
      </c>
      <c r="H148">
        <v>2.5046550000000001</v>
      </c>
      <c r="I148">
        <v>2.7078840000000004</v>
      </c>
      <c r="J148">
        <v>4.3534040000000003</v>
      </c>
      <c r="K148" s="30">
        <f t="shared" si="2"/>
        <v>3.4007334444444441</v>
      </c>
      <c r="N148" s="23"/>
      <c r="O148" s="23"/>
      <c r="P148" s="23"/>
      <c r="Q148" s="23"/>
      <c r="R148" s="23"/>
      <c r="S148" s="23"/>
      <c r="T148" s="23"/>
      <c r="U148" s="23"/>
      <c r="V148" s="23"/>
    </row>
    <row r="149" spans="1:22" x14ac:dyDescent="0.3">
      <c r="A149" s="24">
        <v>147</v>
      </c>
      <c r="B149">
        <v>4.1484736842105319</v>
      </c>
      <c r="C149">
        <v>4.2208631578947404</v>
      </c>
      <c r="D149">
        <v>4.2509326315789417</v>
      </c>
      <c r="E149">
        <v>4.5939473684210519</v>
      </c>
      <c r="F149">
        <v>4.3567326315789456</v>
      </c>
      <c r="G149">
        <v>4.5972884210526308</v>
      </c>
      <c r="H149">
        <v>4.3500505263157887</v>
      </c>
      <c r="I149">
        <v>4.5371494736842104</v>
      </c>
      <c r="J149">
        <v>4.5015115789473681</v>
      </c>
      <c r="K149" s="30">
        <f t="shared" si="2"/>
        <v>4.395216608187134</v>
      </c>
    </row>
    <row r="150" spans="1:22" x14ac:dyDescent="0.3">
      <c r="A150" s="24">
        <v>148</v>
      </c>
      <c r="B150">
        <v>3.9201684210526362</v>
      </c>
      <c r="C150">
        <v>3.9090315789473702</v>
      </c>
      <c r="D150">
        <v>3.9847621052631546</v>
      </c>
      <c r="E150">
        <v>4.4547368421052624</v>
      </c>
      <c r="F150">
        <v>4.2965936842105252</v>
      </c>
      <c r="G150">
        <v>4.4569642105263165</v>
      </c>
      <c r="H150">
        <v>4.3478231578947355</v>
      </c>
      <c r="I150">
        <v>4.5282399999999994</v>
      </c>
      <c r="J150">
        <v>4.4859199999999992</v>
      </c>
      <c r="K150" s="30">
        <f t="shared" si="2"/>
        <v>4.2649155555555556</v>
      </c>
    </row>
    <row r="151" spans="1:22" x14ac:dyDescent="0.3">
      <c r="A151" s="24">
        <v>149</v>
      </c>
      <c r="B151">
        <v>3.2905736842105293</v>
      </c>
      <c r="C151">
        <v>3.2062000000000008</v>
      </c>
      <c r="D151">
        <v>3.314396842105261</v>
      </c>
      <c r="E151">
        <v>3.8464473684210518</v>
      </c>
      <c r="F151">
        <v>3.7759705263157879</v>
      </c>
      <c r="G151">
        <v>3.8474399999999989</v>
      </c>
      <c r="H151">
        <v>3.8732484210526312</v>
      </c>
      <c r="I151">
        <v>4.0280989473684201</v>
      </c>
      <c r="J151">
        <v>3.9844231578947364</v>
      </c>
      <c r="K151" s="30">
        <f t="shared" si="2"/>
        <v>3.6851998830409354</v>
      </c>
    </row>
    <row r="152" spans="1:22" x14ac:dyDescent="0.3">
      <c r="A152" s="24">
        <v>150</v>
      </c>
      <c r="B152">
        <v>1.0541263157894742</v>
      </c>
      <c r="C152">
        <v>0.99989473684210528</v>
      </c>
      <c r="D152">
        <v>1.0507368421052632</v>
      </c>
      <c r="E152">
        <v>1.2710526315789472</v>
      </c>
      <c r="F152">
        <v>1.2710526315789472</v>
      </c>
      <c r="G152">
        <v>1.2710526315789472</v>
      </c>
      <c r="H152">
        <v>1.321894736842105</v>
      </c>
      <c r="I152">
        <v>1.372736842105263</v>
      </c>
      <c r="J152">
        <v>1.3557894736842102</v>
      </c>
      <c r="K152" s="30">
        <f t="shared" si="2"/>
        <v>1.2187040935672515</v>
      </c>
    </row>
    <row r="153" spans="1:22" x14ac:dyDescent="0.3">
      <c r="A153" s="24">
        <v>151</v>
      </c>
      <c r="B153">
        <v>2.1099473684210528</v>
      </c>
      <c r="C153">
        <v>1.964684210526316</v>
      </c>
      <c r="D153">
        <v>2.113578947368421</v>
      </c>
      <c r="E153">
        <v>2.5348421052631576</v>
      </c>
      <c r="F153">
        <v>2.7055263157894736</v>
      </c>
      <c r="G153">
        <v>2.6619473684210524</v>
      </c>
      <c r="H153">
        <v>2.8326315789473684</v>
      </c>
      <c r="I153">
        <v>2.9379473684210522</v>
      </c>
      <c r="J153">
        <v>2.9052631578947365</v>
      </c>
      <c r="K153" s="30">
        <f t="shared" si="2"/>
        <v>2.52959649122807</v>
      </c>
    </row>
  </sheetData>
  <pageMargins left="0.7" right="0.7" top="0.75" bottom="0.75" header="0.3" footer="0.3"/>
  <ignoredErrors>
    <ignoredError sqref="K2:K148 K149:K153" formulaRang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Field.Observations</vt:lpstr>
      <vt:lpstr>CC.time-series</vt:lpstr>
      <vt:lpstr>Root_growth.time-series</vt:lpstr>
      <vt:lpstr>ETc.time-series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2021-04-19T15:48:28Z</dcterms:modified>
</cp:coreProperties>
</file>