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КОМП FP\RETAIL TRADE EAST\Платежи\"/>
    </mc:Choice>
  </mc:AlternateContent>
  <bookViews>
    <workbookView xWindow="0" yWindow="0" windowWidth="28800" windowHeight="12336"/>
  </bookViews>
  <sheets>
    <sheet name="15.11.2024 " sheetId="96" r:id="rId1"/>
    <sheet name="12.11.2024" sheetId="95" r:id="rId2"/>
    <sheet name="08.11.2024" sheetId="94" r:id="rId3"/>
    <sheet name="05.11.2024" sheetId="93" r:id="rId4"/>
    <sheet name="01.11.2024" sheetId="92" r:id="rId5"/>
    <sheet name="29.10.2024" sheetId="91" r:id="rId6"/>
    <sheet name="25.10.2024 " sheetId="90" r:id="rId7"/>
    <sheet name="05.01.2024" sheetId="1" r:id="rId8"/>
    <sheet name="09.01.2024 " sheetId="2" r:id="rId9"/>
    <sheet name="10.01.2024" sheetId="3" r:id="rId10"/>
    <sheet name="12.01.2024" sheetId="4" r:id="rId11"/>
    <sheet name="16.01.2024" sheetId="5" r:id="rId12"/>
    <sheet name="19.01.2024 " sheetId="6" r:id="rId13"/>
    <sheet name="23.01.2024 " sheetId="7" r:id="rId14"/>
    <sheet name="25.01.2024 " sheetId="8" r:id="rId15"/>
    <sheet name="26.01.2024" sheetId="9" r:id="rId16"/>
    <sheet name="30.01.2024" sheetId="10" r:id="rId17"/>
    <sheet name="02.02.2024 " sheetId="11" r:id="rId18"/>
    <sheet name="06.02.2024" sheetId="12" r:id="rId19"/>
    <sheet name="09.02.2024 " sheetId="13" r:id="rId20"/>
    <sheet name="13.02.2024 " sheetId="14" r:id="rId21"/>
    <sheet name="16.02.2024 " sheetId="15" r:id="rId22"/>
    <sheet name="20.02.2024 " sheetId="16" r:id="rId23"/>
    <sheet name="23.02.2024 " sheetId="17" r:id="rId24"/>
    <sheet name="27.02.2024 " sheetId="18" r:id="rId25"/>
    <sheet name="28.02.2024 " sheetId="19" r:id="rId26"/>
    <sheet name="01.03.2024 " sheetId="20" r:id="rId27"/>
    <sheet name="07.03.2024 " sheetId="21" r:id="rId28"/>
    <sheet name="12.03.2024" sheetId="22" r:id="rId29"/>
    <sheet name="15.03.2024" sheetId="23" r:id="rId30"/>
    <sheet name="19.03.2024 " sheetId="24" r:id="rId31"/>
    <sheet name="25.03.2024 " sheetId="25" r:id="rId32"/>
    <sheet name="26.03.2024  " sheetId="27" r:id="rId33"/>
    <sheet name="29.03.2024" sheetId="26" r:id="rId34"/>
    <sheet name="01.04.2024" sheetId="28" r:id="rId35"/>
    <sheet name="02.04.2024" sheetId="29" r:id="rId36"/>
    <sheet name="05.04.2024 " sheetId="30" r:id="rId37"/>
    <sheet name="09.04.2024" sheetId="31" r:id="rId38"/>
    <sheet name="19.04.2024 " sheetId="32" r:id="rId39"/>
    <sheet name="25.04.2024" sheetId="33" r:id="rId40"/>
    <sheet name="26.04.2024 " sheetId="34" r:id="rId41"/>
    <sheet name="30.04.2024 " sheetId="35" r:id="rId42"/>
    <sheet name="03.05.2024" sheetId="36" r:id="rId43"/>
    <sheet name="06.05.2024" sheetId="37" r:id="rId44"/>
    <sheet name="07.05.2024" sheetId="38" r:id="rId45"/>
    <sheet name="10.05.2024 " sheetId="40" r:id="rId46"/>
    <sheet name="17.05.2024 " sheetId="41" r:id="rId47"/>
    <sheet name="20.05.2024 " sheetId="42" r:id="rId48"/>
    <sheet name="24.05.2024 " sheetId="43" r:id="rId49"/>
    <sheet name="28.05.2024" sheetId="44" r:id="rId50"/>
    <sheet name="04.06.2024" sheetId="45" r:id="rId51"/>
    <sheet name="07.06.2024" sheetId="46" r:id="rId52"/>
    <sheet name="10.06.2024" sheetId="47" r:id="rId53"/>
    <sheet name="11.06.2024 " sheetId="48" r:id="rId54"/>
    <sheet name="14.06.2024 " sheetId="49" r:id="rId55"/>
    <sheet name="20.06.2024" sheetId="50" r:id="rId56"/>
    <sheet name="21.06.2024" sheetId="51" r:id="rId57"/>
    <sheet name="25.06.2024" sheetId="52" r:id="rId58"/>
    <sheet name="28.06.2024" sheetId="53" r:id="rId59"/>
    <sheet name="02.07.2024 " sheetId="54" r:id="rId60"/>
    <sheet name="05.07.2024 " sheetId="55" r:id="rId61"/>
    <sheet name="09.07.2024 неоплачен" sheetId="56" r:id="rId62"/>
    <sheet name="10.07.2024" sheetId="57" r:id="rId63"/>
    <sheet name="12.07.2024" sheetId="59" r:id="rId64"/>
    <sheet name="16.07.2024" sheetId="60" r:id="rId65"/>
    <sheet name="19.07.2024" sheetId="61" r:id="rId66"/>
    <sheet name="22.07.2024" sheetId="62" r:id="rId67"/>
    <sheet name="23.07.2024" sheetId="63" r:id="rId68"/>
    <sheet name="25.07.2024" sheetId="64" r:id="rId69"/>
    <sheet name="30.07.2024 " sheetId="65" r:id="rId70"/>
    <sheet name="02.08.2024" sheetId="66" r:id="rId71"/>
    <sheet name="06.08.2024" sheetId="67" r:id="rId72"/>
    <sheet name="09.08.2024" sheetId="68" r:id="rId73"/>
    <sheet name="13.08.2024" sheetId="69" r:id="rId74"/>
    <sheet name="16.08.2024" sheetId="70" r:id="rId75"/>
    <sheet name="20.08.2024 " sheetId="71" r:id="rId76"/>
    <sheet name="21.08.2024" sheetId="73" r:id="rId77"/>
    <sheet name="04.09.2024" sheetId="74" r:id="rId78"/>
    <sheet name="06.09.2024" sheetId="75" r:id="rId79"/>
    <sheet name="10.09.2024" sheetId="76" r:id="rId80"/>
    <sheet name="13.09.2024" sheetId="77" r:id="rId81"/>
    <sheet name="17.09.2024" sheetId="78" r:id="rId82"/>
    <sheet name="20.09.2024" sheetId="79" r:id="rId83"/>
    <sheet name="25.09.2024 " sheetId="80" r:id="rId84"/>
    <sheet name="27.09.2024" sheetId="81" r:id="rId85"/>
    <sheet name="02.10.2024" sheetId="82" r:id="rId86"/>
    <sheet name="04.10.2024" sheetId="83" r:id="rId87"/>
    <sheet name="08.10.2024 " sheetId="84" r:id="rId88"/>
    <sheet name="10.10.2024" sheetId="85" r:id="rId89"/>
    <sheet name="11.10.2024" sheetId="86" r:id="rId90"/>
    <sheet name="15.10.2024" sheetId="87" r:id="rId91"/>
    <sheet name="18.10.2024" sheetId="88" r:id="rId92"/>
    <sheet name="22.10.2024" sheetId="89" r:id="rId9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96" l="1"/>
  <c r="D25" i="96" s="1"/>
  <c r="D21" i="95" l="1"/>
  <c r="D26" i="95" s="1"/>
  <c r="D35" i="94" l="1"/>
  <c r="D40" i="94" l="1"/>
  <c r="D24" i="93"/>
  <c r="D29" i="93" l="1"/>
  <c r="D28" i="92" l="1"/>
  <c r="D33" i="92" s="1"/>
  <c r="D34" i="91" l="1"/>
  <c r="D39" i="91" s="1"/>
  <c r="E47" i="90" l="1"/>
  <c r="E49" i="90"/>
  <c r="E54" i="90"/>
  <c r="E48" i="90"/>
  <c r="D45" i="90" l="1"/>
  <c r="D40" i="90" l="1"/>
  <c r="D35" i="89" l="1"/>
  <c r="D40" i="89" s="1"/>
  <c r="E52" i="88" l="1"/>
  <c r="D50" i="88" l="1"/>
  <c r="D55" i="88" s="1"/>
  <c r="D28" i="87" l="1"/>
  <c r="D33" i="87" s="1"/>
  <c r="D20" i="86" l="1"/>
  <c r="D25" i="86" l="1"/>
  <c r="D16" i="85" l="1"/>
  <c r="D21" i="85" l="1"/>
  <c r="C17" i="84" l="1"/>
  <c r="C22" i="84" s="1"/>
  <c r="C21" i="83" l="1"/>
  <c r="C26" i="83" s="1"/>
  <c r="C8" i="82" l="1"/>
  <c r="C13" i="82" s="1"/>
  <c r="C26" i="81" l="1"/>
  <c r="C31" i="81" s="1"/>
  <c r="C8" i="80" l="1"/>
  <c r="C13" i="80" l="1"/>
  <c r="D48" i="79"/>
  <c r="C46" i="79" l="1"/>
  <c r="C51" i="79" s="1"/>
  <c r="C11" i="78" l="1"/>
  <c r="C16" i="78" s="1"/>
  <c r="C34" i="77" l="1"/>
  <c r="C39" i="77" s="1"/>
  <c r="D42" i="76" l="1"/>
  <c r="C40" i="76" l="1"/>
  <c r="C45" i="76" l="1"/>
  <c r="C30" i="75" l="1"/>
  <c r="C35" i="75" s="1"/>
  <c r="C9" i="74" l="1"/>
  <c r="C14" i="74" s="1"/>
  <c r="D24" i="73" l="1"/>
  <c r="C21" i="73"/>
  <c r="C26" i="73" s="1"/>
  <c r="C51" i="71" l="1"/>
  <c r="C56" i="71" l="1"/>
  <c r="D58" i="70"/>
  <c r="C56" i="70" l="1"/>
  <c r="C61" i="70" l="1"/>
  <c r="D24" i="69" l="1"/>
  <c r="C22" i="69"/>
  <c r="C27" i="69" l="1"/>
  <c r="D45" i="68" l="1"/>
  <c r="C43" i="68" l="1"/>
  <c r="C48" i="68" l="1"/>
  <c r="C12" i="67"/>
  <c r="C17" i="67" s="1"/>
  <c r="D41" i="66" l="1"/>
  <c r="C39" i="66" l="1"/>
  <c r="C44" i="66" s="1"/>
  <c r="D27" i="65" l="1"/>
  <c r="C25" i="65" l="1"/>
  <c r="C30" i="65" s="1"/>
  <c r="C4" i="64" l="1"/>
  <c r="C15" i="64" l="1"/>
  <c r="C20" i="64" s="1"/>
  <c r="D37" i="63" l="1"/>
  <c r="C35" i="63" l="1"/>
  <c r="C40" i="63" l="1"/>
  <c r="C20" i="62" l="1"/>
  <c r="C25" i="62" s="1"/>
  <c r="D90" i="61" l="1"/>
  <c r="D88" i="61"/>
  <c r="C86" i="61" l="1"/>
  <c r="C91" i="61" l="1"/>
  <c r="D47" i="60"/>
  <c r="D49" i="60" l="1"/>
  <c r="C44" i="60" l="1"/>
  <c r="C49" i="60" l="1"/>
  <c r="D51" i="59"/>
  <c r="D50" i="59"/>
  <c r="C46" i="59" l="1"/>
  <c r="C51" i="59" l="1"/>
  <c r="D21" i="57"/>
  <c r="D19" i="57"/>
  <c r="D18" i="57"/>
  <c r="D17" i="57"/>
  <c r="D15" i="57" l="1"/>
  <c r="C13" i="57" l="1"/>
  <c r="C18" i="57" s="1"/>
  <c r="D35" i="56" l="1"/>
  <c r="C31" i="56" l="1"/>
  <c r="C36" i="56" s="1"/>
  <c r="C44" i="55" l="1"/>
  <c r="D53" i="55" l="1"/>
  <c r="C47" i="55" l="1"/>
  <c r="C52" i="55" l="1"/>
  <c r="D37" i="54"/>
  <c r="C35" i="54" l="1"/>
  <c r="C40" i="54" l="1"/>
  <c r="D40" i="53" l="1"/>
  <c r="C38" i="53"/>
  <c r="C43" i="53" l="1"/>
  <c r="D155" i="52" l="1"/>
  <c r="D148" i="52"/>
  <c r="D153" i="52" l="1"/>
  <c r="D150" i="52"/>
  <c r="C145" i="52" l="1"/>
  <c r="C150" i="52" l="1"/>
  <c r="C48" i="51"/>
  <c r="C53" i="51" s="1"/>
  <c r="D92" i="50"/>
  <c r="D86" i="50" l="1"/>
  <c r="D84" i="50" l="1"/>
  <c r="C82" i="50" l="1"/>
  <c r="C87" i="50" l="1"/>
  <c r="C11" i="49"/>
  <c r="C15" i="49" l="1"/>
  <c r="C20" i="49" s="1"/>
  <c r="D16" i="47" l="1"/>
  <c r="C59" i="48" l="1"/>
  <c r="C64" i="48" l="1"/>
  <c r="D17" i="47" l="1"/>
  <c r="D18" i="47" s="1"/>
  <c r="C14" i="47" l="1"/>
  <c r="C19" i="47" s="1"/>
  <c r="C50" i="46" l="1"/>
  <c r="C55" i="46" s="1"/>
  <c r="C25" i="45" l="1"/>
  <c r="C30" i="45" l="1"/>
  <c r="D82" i="44"/>
  <c r="C80" i="44" l="1"/>
  <c r="C85" i="44" l="1"/>
  <c r="D64" i="43" l="1"/>
  <c r="C62" i="43" l="1"/>
  <c r="C68" i="43" l="1"/>
  <c r="F22" i="42" l="1"/>
  <c r="C42" i="42" l="1"/>
  <c r="C48" i="42" l="1"/>
  <c r="C86" i="41" l="1"/>
  <c r="C92" i="41" l="1"/>
  <c r="C69" i="40" l="1"/>
  <c r="C75" i="40" l="1"/>
  <c r="C13" i="38" l="1"/>
  <c r="C19" i="38" s="1"/>
  <c r="C18" i="37" l="1"/>
  <c r="C24" i="37" s="1"/>
  <c r="C24" i="36" l="1"/>
  <c r="C30" i="36" l="1"/>
  <c r="C49" i="35"/>
  <c r="C55" i="35" l="1"/>
  <c r="C47" i="34" l="1"/>
  <c r="C53" i="34" l="1"/>
  <c r="C8" i="33"/>
  <c r="C14" i="33" s="1"/>
  <c r="D74" i="32" l="1"/>
  <c r="D72" i="32" l="1"/>
  <c r="C70" i="32" l="1"/>
  <c r="C76" i="32" l="1"/>
  <c r="D29" i="31" l="1"/>
  <c r="C28" i="31" l="1"/>
  <c r="C34" i="31" s="1"/>
  <c r="C23" i="30" l="1"/>
  <c r="C29" i="30" s="1"/>
  <c r="C13" i="29" l="1"/>
  <c r="C19" i="29" s="1"/>
  <c r="C28" i="28" l="1"/>
  <c r="C34" i="28" s="1"/>
  <c r="C74" i="27" l="1"/>
  <c r="C80" i="27" l="1"/>
  <c r="C31" i="26" l="1"/>
  <c r="C37" i="26" s="1"/>
  <c r="C25" i="25" l="1"/>
  <c r="C31" i="25" l="1"/>
  <c r="I15" i="24"/>
  <c r="G12" i="24"/>
  <c r="D33" i="24" l="1"/>
  <c r="C31" i="24" l="1"/>
  <c r="C37" i="24" l="1"/>
  <c r="D34" i="24"/>
  <c r="D35" i="24" s="1"/>
  <c r="C15" i="23"/>
  <c r="C21" i="23" s="1"/>
  <c r="C36" i="22" l="1"/>
  <c r="C42" i="22" s="1"/>
  <c r="C54" i="21" l="1"/>
  <c r="C60" i="21" l="1"/>
  <c r="C14" i="20"/>
  <c r="C20" i="20" l="1"/>
  <c r="C7" i="19" l="1"/>
  <c r="C13" i="19" s="1"/>
  <c r="C19" i="18" l="1"/>
  <c r="C20" i="18"/>
  <c r="C26" i="18" l="1"/>
  <c r="C15" i="17" l="1"/>
  <c r="C21" i="17" s="1"/>
  <c r="D40" i="16" l="1"/>
  <c r="C38" i="16" l="1"/>
  <c r="C44" i="16" l="1"/>
  <c r="C18" i="15"/>
  <c r="C24" i="15" s="1"/>
  <c r="C12" i="14" l="1"/>
  <c r="C18" i="14" s="1"/>
  <c r="C43" i="13" l="1"/>
  <c r="C49" i="13" l="1"/>
  <c r="C17" i="12" l="1"/>
  <c r="C23" i="12" s="1"/>
  <c r="C24" i="11" l="1"/>
  <c r="C30" i="11" s="1"/>
  <c r="C6" i="10" l="1"/>
  <c r="C12" i="10" s="1"/>
  <c r="C9" i="9" l="1"/>
  <c r="C15" i="9" s="1"/>
  <c r="C7" i="8" l="1"/>
  <c r="C13" i="8" s="1"/>
  <c r="C6" i="7" l="1"/>
  <c r="C12" i="7"/>
  <c r="D34" i="6"/>
  <c r="C32" i="6"/>
  <c r="C38" i="6"/>
  <c r="C9" i="5"/>
  <c r="C15" i="5"/>
  <c r="C48" i="4"/>
  <c r="C54" i="4"/>
  <c r="C11" i="3"/>
  <c r="C17" i="3"/>
  <c r="C9" i="2"/>
  <c r="C15" i="2"/>
  <c r="C16" i="1"/>
  <c r="C22" i="1"/>
</calcChain>
</file>

<file path=xl/sharedStrings.xml><?xml version="1.0" encoding="utf-8"?>
<sst xmlns="http://schemas.openxmlformats.org/spreadsheetml/2006/main" count="7192" uniqueCount="2302">
  <si>
    <t>№</t>
  </si>
  <si>
    <t>Вид затрат</t>
  </si>
  <si>
    <t>Сумма</t>
  </si>
  <si>
    <t>Наименование Получателя
Основание и назначение платежа</t>
  </si>
  <si>
    <t>Примечание</t>
  </si>
  <si>
    <t>безнал.</t>
  </si>
  <si>
    <t>Оплата за товар</t>
  </si>
  <si>
    <t>Остаток</t>
  </si>
  <si>
    <t>Сальдо на начало дня</t>
  </si>
  <si>
    <t>Остаток после оплаты</t>
  </si>
  <si>
    <t>Retail Trade East  05.01.2024</t>
  </si>
  <si>
    <t>OOO "HERMES INTERNATIONAL" согласно договора №303 от 25.09.2023</t>
  </si>
  <si>
    <t>OOO "ENM INFIN" согласно договора № 11B  от 17.07.2023</t>
  </si>
  <si>
    <t>Оплата услуги хранения (75, 77, 79 машины + Роллтон и пакеты)</t>
  </si>
  <si>
    <t>Оплата услуги хранения (60, 63, 71, 73, 78 машины)</t>
  </si>
  <si>
    <t>"POYTAXT TERMENAL SERVIS" MCHJ согласно счет-фактуры № 2264 от 03.01.2024. Договор 469 от 07.12.2022</t>
  </si>
  <si>
    <t>"POYTAXT TERMENAL SERVIS" MCHJ согласно счет-фактуры № 2265 от 03.01.2024. Договор 469 от 07.12.2022</t>
  </si>
  <si>
    <t xml:space="preserve"> За аренду складского помещения (9260) за январь 2024</t>
  </si>
  <si>
    <t xml:space="preserve"> За аренду  помещения (V022) за январь 2024</t>
  </si>
  <si>
    <t>Охрана склада за декабрь 2023</t>
  </si>
  <si>
    <t xml:space="preserve"> За размещение рекламных роликов на мониторах в вагонах метро</t>
  </si>
  <si>
    <t>ООО "SHARQ BUSINESS STORAGE" Дог.№008/А от 01.08.2023.</t>
  </si>
  <si>
    <t>ООО "PARK RETAIL" Дог..№1-128 от 26.06.2023г.</t>
  </si>
  <si>
    <t>Управление охраны г. Ташкента Национальной гвардии Руз</t>
  </si>
  <si>
    <t>ООО «LEGALSTAT» Дог.№02-11/23-А от 15.11.2023г.</t>
  </si>
  <si>
    <t>ООО "KAMOL BAXT PLUS" по Дог.№9 от 04.01.2023г.</t>
  </si>
  <si>
    <t>ЯТТ «Магай О.В.» Дог.№03/05/23/1 от 03.05.2023г.</t>
  </si>
  <si>
    <t>ЯТТ «Магай О.В.» Дог.№11/08/23 от 11.09.2023г.</t>
  </si>
  <si>
    <t xml:space="preserve">Предоплата   юридические услуги за январь 2024г 
</t>
  </si>
  <si>
    <t>Осуществление услуг по перевозке груза (внутренние перевозки)</t>
  </si>
  <si>
    <t>Сертификация по 79 машине (счет от Насти)</t>
  </si>
  <si>
    <t xml:space="preserve">АО Узбекэкспертиза согласно договора № 17/888 от 21.11.2022 и сф № 17-4023 от 04.01.2024 </t>
  </si>
  <si>
    <t>Retail Trade East  09.01.2024</t>
  </si>
  <si>
    <t>ООО «KLT VENTURE» согласно договора №10 от 24.10.2023</t>
  </si>
  <si>
    <t>OOO " RAVSHAN YODIK PRODUCTION" согласно договора №134/п от 25.07.2023</t>
  </si>
  <si>
    <t>ООО «В.Н.Т» согласно договора №1/4 от 27.06.2022</t>
  </si>
  <si>
    <t>За установку GSM усилителя в V012 и V019</t>
  </si>
  <si>
    <t>ООО «PROGRESSMAX TRADE» по договору № 20 от 20.12.2023г</t>
  </si>
  <si>
    <t>OOO «COUNCIL LOCAL» согласно договора № 5 от 21.06.2022</t>
  </si>
  <si>
    <t>Retail Trade East  10.01.2024</t>
  </si>
  <si>
    <t>Налог по зп за декабрь 2023</t>
  </si>
  <si>
    <t xml:space="preserve">ЗП за декабрь 2023 </t>
  </si>
  <si>
    <t>Отпускные за январь 2024</t>
  </si>
  <si>
    <t>Расчет (увольнение) за январь 2024</t>
  </si>
  <si>
    <t xml:space="preserve">Подох.налог за вычетом ИНПС </t>
  </si>
  <si>
    <t>ИНПС (индивидуальный напопительный пенсионный счет)</t>
  </si>
  <si>
    <t xml:space="preserve">Единый социальный налог </t>
  </si>
  <si>
    <t>Перечисление зп на пластиковую карту</t>
  </si>
  <si>
    <t>Акбаров С, Нурмухамедов С, Хасанов Х</t>
  </si>
  <si>
    <t>Евтеева А, Девятов М, Нуралиева Д</t>
  </si>
  <si>
    <t>на имя Чиндяева Зоя Александровна номер карты 8600314107957252</t>
  </si>
  <si>
    <t xml:space="preserve"> Алименты из ЗП за декабрь 2023г Шеховцева Дмитрия Валерьевича </t>
  </si>
  <si>
    <t>Retail Trade East  12.01.2024</t>
  </si>
  <si>
    <t>OOO «COUNCIL LOCAL» согласно договора №27 от 09.01.2024</t>
  </si>
  <si>
    <t>OOO «MUSTАNG GROUP DISTRIBUTION» согласно договора №Н/2 от 23.06.2022</t>
  </si>
  <si>
    <t>ИП OOO "Ark Group Asia" согласно договора №5 от 30.06.2022</t>
  </si>
  <si>
    <t>ООО "Green Line Trading" согласно договора №A22-003-002 от 28.06.2022</t>
  </si>
  <si>
    <t>OOO "Natural Juice" согласно договора №21/7 от 29.09.2022</t>
  </si>
  <si>
    <t>ООО Snacks Sales Hub согласно договора №3 от 18.01.2023</t>
  </si>
  <si>
    <t>ООО “MODERN RETAIL DISTRIBUTION” согласно договора №2023-08/16 от 16.09.2023</t>
  </si>
  <si>
    <t>Услуги инкассации за декабрь 2023</t>
  </si>
  <si>
    <t xml:space="preserve">Осуществление услуг по поиску и привлечению клиентов </t>
  </si>
  <si>
    <t xml:space="preserve">Возмещение затрат по электроэнергии  (V010) за деабрь 2023 </t>
  </si>
  <si>
    <t xml:space="preserve">Возмещение затрат по э/э  (V022) за декабрь 2023 </t>
  </si>
  <si>
    <t xml:space="preserve">Услуги такси за декабрь 2023 г. </t>
  </si>
  <si>
    <t>Вознаграждение</t>
  </si>
  <si>
    <t xml:space="preserve"> Возмещение расходов электроэнергии (склад) </t>
  </si>
  <si>
    <t>Возмещение расходов по электроэнергии (V020)за декабрь 2023</t>
  </si>
  <si>
    <t xml:space="preserve"> Возмещение расходов за ком.услуги </t>
  </si>
  <si>
    <t xml:space="preserve">Оплата почтовых и курьерских услуг </t>
  </si>
  <si>
    <t>Размещение РИМ пилоны</t>
  </si>
  <si>
    <t xml:space="preserve">Возмещение расходов по э/э </t>
  </si>
  <si>
    <t>Вознаграждение за принятые платежи</t>
  </si>
  <si>
    <t>ГУП "RESPUBLIKA INKASSATSIYA XIZMATI" Дог.№367-22 от 16.07.2022</t>
  </si>
  <si>
    <t>ГУП "RESPUBLIKA INKASSATSIYA XIZMATI" Дог.№336-22 от 07.07.2022</t>
  </si>
  <si>
    <t>ГУП "RESPUBLIKA INKASSATSIYA XIZMATI" Дог.№337-22 от 07.07.2022</t>
  </si>
  <si>
    <t>ГУП "RESPUBLIKA INKASSATSIYA XIZMATI" Дог.№338-22 от 07.07.2022</t>
  </si>
  <si>
    <t>ГУП "RESPUBLIKA INKASSATSIYA XIZMATI" Дог.№339-22 от 07.07.2022</t>
  </si>
  <si>
    <t>ГУП "RESPUBLIKA INKASSATSIYA XIZMATI" Дог.№340-22 от 07.07.2022</t>
  </si>
  <si>
    <t>ГУП "RESPUBLIKA INKASSATSIYA XIZMATI" Дог.№366-22 от 16.07.2022</t>
  </si>
  <si>
    <t>ГУП "RESPUBLIKA INKASSATSIYA XIZMATI" Дог.№329-22 от 05.07.2022</t>
  </si>
  <si>
    <t>ГУП "RESPUBLIKA INKASSATSIYA XIZMATI" Дог.№333-22 от 07.07.2022</t>
  </si>
  <si>
    <t>ГУП "RESPUBLIKA INKASSATSIYA XIZMATI" Дог.№334-22 от 07.07.2022</t>
  </si>
  <si>
    <t>ГУП "RESPUBLIKA INKASSATSIYA XIZMATI" Дог.№335-22 от 07.07.2022</t>
  </si>
  <si>
    <t>ГУП "RESPUBLIKA INKASSATSIYA XIZMATI"  Дог.№306-22 от 21.06.2022</t>
  </si>
  <si>
    <t>ГУП "RESPUBLIKA INKASSATSIYA XIZMATI" Дог.№307-22 от 21.06.2022</t>
  </si>
  <si>
    <t>ГУП "RESPUBLIKA INKASSATSIYA XIZMATI"  Дог.№308-22 от 21.06.2022</t>
  </si>
  <si>
    <t>ГУП "RESPUBLIKA INKASSATSIYA XIZMATI" Дог.№309-22 от 21.06.2022</t>
  </si>
  <si>
    <t>ГУП "RESPUBLIKA INKASSATSIYA XIZMATI" Дог.№322-22 от 01.07.2022</t>
  </si>
  <si>
    <t>ГУП "RESPUBLIKA INKASSATSIYA XIZMATI" Дог.№321-22 от 01.07.2022</t>
  </si>
  <si>
    <t>ГУП "RESPUBLIKA INKASSATSIYA XIZMATI" Дог.№323-22 от 01.07.2022</t>
  </si>
  <si>
    <t>ГУП "RESPUBLIKA INKASSATSIYA XIZMATI" Дог.№324-22 от 01.07.2022</t>
  </si>
  <si>
    <t>ГУП "RESPUBLIKA INKASSATSIYA XIZMATI" Дог.№112-23 от 02.03.2023</t>
  </si>
  <si>
    <t>ГУП "RESPUBLIKA INKASSATSIYA XIZMATI" Дог.№229-23 от 26.04.2023</t>
  </si>
  <si>
    <t>ГУП "RESPUBLIKA INKASSATSIYA XIZMATI" Дог.№428-23 от 07.08.2023</t>
  </si>
  <si>
    <t>СП ООО "SOLFY CA"  по Дог.№129 от 23.12.22г.</t>
  </si>
  <si>
    <t>ЧП "SAID-SATTOR" Дог.№10 от 01.07.2022</t>
  </si>
  <si>
    <t>ООО "PARK RETAIL" Дог.№1-128 от 26.06.2023г.</t>
  </si>
  <si>
    <t>ООО "MY TAXI OPS" Дог.MT-325/Corp от 23.08.2022</t>
  </si>
  <si>
    <t>ООО "SHARQ BUSINESS STORAGE" Дог.№008/А от 01.08.2023г.</t>
  </si>
  <si>
    <t xml:space="preserve">ООО «MUKAMBAR XOJI ONA SAXOVATI» Дог.№20 от 18.01.2023. </t>
  </si>
  <si>
    <t>ЧП "SHAVKATDA"  Дог.№4 от 19.06.22г.</t>
  </si>
  <si>
    <t>Bts Express Cargo Servis Mchj  Дог.№4264 от 13.12.22г.</t>
  </si>
  <si>
    <t xml:space="preserve">ООО "TRANS GROUP"  Дог.№34 от 13.04.2023г. </t>
  </si>
  <si>
    <t>ООО "ORXIDEYA-LYUKS"  Дог.№16 от 13.07.2022</t>
  </si>
  <si>
    <t>ООО "ORXIDEYA-LYUKS"  Дог.№14 от 09.07.2022</t>
  </si>
  <si>
    <t xml:space="preserve"> ООО "CLICK"   по Дог.№I/D1561 от 14.02.23г.</t>
  </si>
  <si>
    <t xml:space="preserve">За монтаж коммутационного  шкафа в магазине V021, постоплата 100% </t>
  </si>
  <si>
    <t xml:space="preserve">Фарзутдинов Артур Ренатович  по договору № 3 от 07.11.2023 </t>
  </si>
  <si>
    <t>Retail Trade East  16.01.2024</t>
  </si>
  <si>
    <t>OOO "UMUMIY" согласно договора № 027/23 от 17.11.2023</t>
  </si>
  <si>
    <t>OOO "GI-FMCG" согласно договора № K/9 от 19.07.2023</t>
  </si>
  <si>
    <t>"ZOR DISTR" MCHJ согласно договора № 1251 от 19.04.2023</t>
  </si>
  <si>
    <t>Авансовый платеж по налогу на прибыль</t>
  </si>
  <si>
    <t>ГНУ - за 1 квартал 2024 (январь 2024)</t>
  </si>
  <si>
    <t>Заем сотруднику (Галлямов Рамиль на 9 месяцев)</t>
  </si>
  <si>
    <t>согласно договора займа № 2 от 15.01.2024 на пк 8600 0329 2164 6998</t>
  </si>
  <si>
    <t>Retail Trade East  19.01.2024</t>
  </si>
  <si>
    <t>согласно договора № 121 от 11.01.2023г. сф 4724 от 18.11.2023</t>
  </si>
  <si>
    <t>согласно договора №17/888 от 21.11.2022г сф  17-2981 от 12.10.2023</t>
  </si>
  <si>
    <t>Оплата за услуги сертификации по 73 машине</t>
  </si>
  <si>
    <t>ООО "Garmoniya Food Trade" согласно договора №1397/8 от 23.06.2022г</t>
  </si>
  <si>
    <t>ООО "IMPORT FOOD PRODUCTS" согласно договора № 10/518-U
от 14.09.2023</t>
  </si>
  <si>
    <t>Предоставление доступа к вычисительной среде (облачный сервер)за январь 2023</t>
  </si>
  <si>
    <t>ООО "PRO DATA-TECH" по договору № Ю283 от 12.01.2024г</t>
  </si>
  <si>
    <t>За аренду помещения (V003)за январь 2024</t>
  </si>
  <si>
    <t>За аренду помещения (V002)за январь 2024</t>
  </si>
  <si>
    <t>За аренду помещения (V004)за январь 2024</t>
  </si>
  <si>
    <t>За аренду помещения (V001)за январь 2024</t>
  </si>
  <si>
    <t>НДФЛ АЗИМОВ ДИЛМУРОД БАХТИЕРОВИЧ(V001)за январь 2024</t>
  </si>
  <si>
    <t>За аренду помещения офиса за январь 2024</t>
  </si>
  <si>
    <t>За аренду помещения (V009)за январь 2024</t>
  </si>
  <si>
    <t>За аренду помещения (V007)за январь 2024</t>
  </si>
  <si>
    <t>За аренду помещения (V005)за январь 2024</t>
  </si>
  <si>
    <t>За аренду помещения  (V006) за январь 2024</t>
  </si>
  <si>
    <t>НДФЛ Абдуллаев Адыл (V006)за январь 2024</t>
  </si>
  <si>
    <t>За аренду помещения  (V016) за январь 2024</t>
  </si>
  <si>
    <t>За аренду помещения  (V014)за январь 2024</t>
  </si>
  <si>
    <t>За аренду помещения (V012)за январь 2024</t>
  </si>
  <si>
    <t>За аренду помещения (V011)за январь 2024</t>
  </si>
  <si>
    <t>За аренду помещения (V017)за январь 2024</t>
  </si>
  <si>
    <t>За аренду помещения (V019)за январь 2024</t>
  </si>
  <si>
    <t>За аренду помещения (V021)за январь 2024</t>
  </si>
  <si>
    <t>За аренду помещения (V010)за январь 2024</t>
  </si>
  <si>
    <t>За аренду помещения (V015)за январь 2024</t>
  </si>
  <si>
    <t>За аренду помещения (V008)за январь 2024</t>
  </si>
  <si>
    <t>За аренду помещения (V018)за январь 2024</t>
  </si>
  <si>
    <t>За аренду помещения (V020)за январь 2024</t>
  </si>
  <si>
    <t>ООО "CENTRAL ASIA VOYAGES-CAV" Дог.№3 от 17.06.2022</t>
  </si>
  <si>
    <t>ООО "NORIN VELOSALONI" Дог.№2 от 15.06.2022</t>
  </si>
  <si>
    <t>ЧП "SHAVKATDA" Дог.№4 от 19.06.2022</t>
  </si>
  <si>
    <t>АЗИМОВ ДИЛМУРОД БАХТИЕРОВИЧ Дог.№1 от 03.06.2022</t>
  </si>
  <si>
    <t>ООО "GLAESER-ST" Дог.№48 от 01.02.2023</t>
  </si>
  <si>
    <t>ООО "LUTFIYA SAVDO" Дог.№9 от 29.06.2022</t>
  </si>
  <si>
    <t>ЧП "NINO MAXPROFIT" Дог.№7 от 25.06.2022</t>
  </si>
  <si>
    <t>ООО "ZUHAL FAYZ SAVDO" Дог.№5 от 21.06.2022</t>
  </si>
  <si>
    <t>Абдуллаев Адыл Дог.№6 от 23.06.2022</t>
  </si>
  <si>
    <t>ООО "ORXIDEYA-LYUKS" Дог.№16 от 13.07.2022</t>
  </si>
  <si>
    <t>ООО "ORXIDEYA-LYUKS" Дог.№14 от 09.07.2022</t>
  </si>
  <si>
    <t>ТСЖ "IPAK YO'LI KOMMUNAL" Дог.№12 от 05.07.2022</t>
  </si>
  <si>
    <t>СП "AL QODS INTERNEISHNAL Дог.№11 от 03.07.2022</t>
  </si>
  <si>
    <t>ЧП "TADJ MAXAL GRAND"  Дог.№17 от 15.07.2022</t>
  </si>
  <si>
    <t>СП ООО "SK MEDIA"  Дог.№19 от 19.07.2022</t>
  </si>
  <si>
    <t>ООО "IMPULSE BUSINESS"Дог.№23 от 12.04.2023г</t>
  </si>
  <si>
    <t>ЧП "SAID-SATTOR"  Дог.№10 от 01.07.2022</t>
  </si>
  <si>
    <t>ООО "YULDASH CARDENAL"  Дог.№15 от 11.07.2022</t>
  </si>
  <si>
    <t>ООО "AVANTGARDE DESIGN STUDIO"  Дог.№8 от 27.06.2022</t>
  </si>
  <si>
    <t>ООО "DIAMOND PLATINIUM"  Дог.№21 от 27.02.2023</t>
  </si>
  <si>
    <t>ООО «MUKAMBAR XOJI ONA SAXOVATI» Дог.№20 от 18.01.2023</t>
  </si>
  <si>
    <t>Оплата НДФЛ АЗИМОВ ДИЛМУРОД БАХТИЕРОВИЧ по Дог.№ 1 от 03.06.2022</t>
  </si>
  <si>
    <t>Оплата НДФЛ Абдуллаев Адыл по Дог.№ 6 от 23.06.2022</t>
  </si>
  <si>
    <t>Retail Trade East  23.01.2024</t>
  </si>
  <si>
    <t>ООО «Global Goods Limited» согласно договора  № 41 от 21.06.2022г</t>
  </si>
  <si>
    <t>ООО "KAMOL BAXT PLUS" по Дог.№ 3 от 03.01.2024г.</t>
  </si>
  <si>
    <t>Retail Trade East  25.01.2024</t>
  </si>
  <si>
    <t>Аванс за январь 2024</t>
  </si>
  <si>
    <t>Расчет при увольнении за январь 2024</t>
  </si>
  <si>
    <t>Шевцова А, Исакова М, Жумагалиева З, Хонимкулов Г, Нурмухамедов С, Зарипова М, Семенеев Ш, Хусанов У</t>
  </si>
  <si>
    <t>Валиев О, Жабборов А</t>
  </si>
  <si>
    <t>Retail Trade East 26.01.2024</t>
  </si>
  <si>
    <t>СП ООО «PAKSHOO TASHKENT» согласно договора №17/П от 21.06.2022</t>
  </si>
  <si>
    <t>Оплата за услуги по перевозке грузов (80 машина)</t>
  </si>
  <si>
    <t>Оплата за услуги по перевозке грузов (81 машина)</t>
  </si>
  <si>
    <t>M I R O B I D T E K S T I L MCHJ согласно счет-фактуры № 47 от 23.01.2024. Договор 133 от 11.08.2023</t>
  </si>
  <si>
    <t>M I R O B I D T E K S T I L MCHJ согласно счет-фактуры № 48 от 23.01.2024. Договор 133 от 11.08.2023</t>
  </si>
  <si>
    <t>Retail Trade East 30.01.2024</t>
  </si>
  <si>
    <t>ИП ООО "INHAUS" согласно договора №23/23 от 05.05.2023</t>
  </si>
  <si>
    <t>Оплата за товар БПЭ (12 887 900,75 руб)</t>
  </si>
  <si>
    <t>курс  142,39</t>
  </si>
  <si>
    <t>Retail Trade East  02.02.2024</t>
  </si>
  <si>
    <t>OOO "United First Group" UFG согласно договора №211 от 10.11.2022</t>
  </si>
  <si>
    <t>ИП ООО "SUN IMPERIA" согласно договора №01/04 от 01.04.2023</t>
  </si>
  <si>
    <t>OOO "CANDY WORLD" согласно договора №Z10 от 06.12.2022</t>
  </si>
  <si>
    <t>OOO "ENM INFIN" согласно договора №11B от 17.07.2023</t>
  </si>
  <si>
    <t>За услуги Интернета на складе и магазинах, предоплата 100 % за февраль</t>
  </si>
  <si>
    <t xml:space="preserve">За услуги интернета на складе(резервный канал) предоплата 100% февраль </t>
  </si>
  <si>
    <t>За услуги Интернета а магазинах,предоплата 100 % за февраль</t>
  </si>
  <si>
    <t>За услуги Интернета в офисе, предоплата 100 % за февраль</t>
  </si>
  <si>
    <t>За ТО касс в магазинах, постоплата 100 % октябрь</t>
  </si>
  <si>
    <t xml:space="preserve">Выезд и ремонт V006/ V020 / V018( замена дисплея кассира/замена принтера Pirit) , постоплата 100 % октябрь </t>
  </si>
  <si>
    <t>За ТО касс в магазинах, постоплата 100 % ноябрь</t>
  </si>
  <si>
    <t>За ТО касс в магазинах, постоплата 100 % декабрь</t>
  </si>
  <si>
    <t xml:space="preserve">Выезд и ремонт V002( замена сканера ш/к)  , постоплата 100 % декабрь </t>
  </si>
  <si>
    <t>Преобретение ПК и ноутбука, предоплата 100%</t>
  </si>
  <si>
    <t xml:space="preserve">OOO "LIT-TEL" по договору № DL 22-04 от 21.07.2022г. </t>
  </si>
  <si>
    <t>ООО "IST Telecom" по договору №2302-250-ET от 23 ноября 2023 г.</t>
  </si>
  <si>
    <t>ООО "COSCOM"  по договору №TAS169-202206 6454424 от 01.06.2022г.</t>
  </si>
  <si>
    <t>ООО "NANO TELECOM"  по договору №I/O-2946 от 01.11.2022г.</t>
  </si>
  <si>
    <t xml:space="preserve">ООО "Soft Business Group" по договору №12SUP-01062022 от 01.06.2022 г. </t>
  </si>
  <si>
    <t>ЧП "EURASIA TECHNOGROUP" по договору № 130 от 30.01.2024</t>
  </si>
  <si>
    <t>Счет–фактура №  СБ00-000854 от  31.10.2023</t>
  </si>
  <si>
    <t>Счет–фактура № СБ00-000856 от  31.10.2023</t>
  </si>
  <si>
    <t>Счет–фактура № СБ00-000990 от  30.11.2023</t>
  </si>
  <si>
    <t>Счет–фактура № СБ00-001115 от  31.12.2023</t>
  </si>
  <si>
    <t>Счет–фактура № СБ00-001210 от  31.12.2023</t>
  </si>
  <si>
    <t xml:space="preserve"> За аренду складского помещения (9260) за февраль 2024</t>
  </si>
  <si>
    <t xml:space="preserve"> За аренду  помещения (V022) за февраль 2024</t>
  </si>
  <si>
    <t>Оплата  за услуги в феврале 2024г.</t>
  </si>
  <si>
    <t xml:space="preserve"> За аренду  помещения (V020) за февраль 2024</t>
  </si>
  <si>
    <t xml:space="preserve">ООО «MUKAMBAR XOJI ONA SAXOVATI»Дог.№20 от 18.01.2023. </t>
  </si>
  <si>
    <t>Возврат фин займа</t>
  </si>
  <si>
    <t>согласно договора займа  от 20.12.2023</t>
  </si>
  <si>
    <t>Retail Trade East  06.02.2024</t>
  </si>
  <si>
    <t>OOO "REMAX" согласно договора №100 от 26.12.2022</t>
  </si>
  <si>
    <t>ООО "BIOKOMFORT" согласно договора №БКХ0607/2022 от 06.07.2022</t>
  </si>
  <si>
    <t>Оплата за услуги по перевозке грузов (82 машина)</t>
  </si>
  <si>
    <t>Оплата за услуги по перевозке грузов (83 машина)</t>
  </si>
  <si>
    <t>Оплата за услуги по перевозке грузов (84 машина)</t>
  </si>
  <si>
    <t>"M I R O B I D T E K S T I L" MCHJ согласно счет-фактуры № 80 от 31.01.2024. Договор 133 от 11.08.2023</t>
  </si>
  <si>
    <t>"M I R O B I D T E K S T I L" MCHJ согласно счет-фактуры № 81 от 31.01.2024. Договор 133 от 11.08.2023</t>
  </si>
  <si>
    <t>"M I R O B I D T E K S T I L" MCHJ согласно счет-фактуры № 84 от 03.02.2024. Договор 133 от 11.08.2023</t>
  </si>
  <si>
    <t>Наличный расход по оформлению 85 - 87 машине + доп. расходы</t>
  </si>
  <si>
    <t>на пк Дедову Е. по договору ГПХ</t>
  </si>
  <si>
    <t>Активация - доступ к базе резюме на 92 дня</t>
  </si>
  <si>
    <t>ООО "HEL- DEN" согласно счета на оплату № 1394 от 05.02.2024</t>
  </si>
  <si>
    <t>Возмещение затрат по электроэнергии  (V010) за январь 2024</t>
  </si>
  <si>
    <t>Возмещение затрат по э/э  (V022) за январь  2024</t>
  </si>
  <si>
    <t xml:space="preserve">Предоплата за услуги электроэнергии (V012) </t>
  </si>
  <si>
    <t>"Hududiy  Elektr Tarmoqlari" Aj по Дог.№7714 от 01.03.2023г</t>
  </si>
  <si>
    <t>Retail Trade East  09.02.2024</t>
  </si>
  <si>
    <t>СП INVISIBLE GROUP согласно договора №8/12 от 04.04.2023</t>
  </si>
  <si>
    <t>OOO "PUREFEEL" согласно договора №35 от 03.10.2023</t>
  </si>
  <si>
    <t>Налог по зп за январь 2024</t>
  </si>
  <si>
    <t xml:space="preserve">ЗП за январь 2024 </t>
  </si>
  <si>
    <t>Отпускные за февраль 2024</t>
  </si>
  <si>
    <t>Расчет (увольнение) за февраль 2024</t>
  </si>
  <si>
    <t>Камолова З</t>
  </si>
  <si>
    <t>Акбаров С, Закиров Д, Уразбаев Ш</t>
  </si>
  <si>
    <t xml:space="preserve"> на имя Чиндяева Зоя Александровна номер карты 8600314107957252</t>
  </si>
  <si>
    <t xml:space="preserve"> Алименты из ЗП за январь 2024г Шеховцева Дмитрия Валерьевича </t>
  </si>
  <si>
    <t>Задолженность Солиева Бахтияра Салиевича</t>
  </si>
  <si>
    <t xml:space="preserve"> согл исп.листа №11062400151001 (через Мумис)</t>
  </si>
  <si>
    <t>Услуги инкассации за январь 2024</t>
  </si>
  <si>
    <t xml:space="preserve">Услуги такси за январь 2024 г. </t>
  </si>
  <si>
    <t>Медосмотр</t>
  </si>
  <si>
    <t>"TIBBIY KO'RIK" MCHJ по Дог.№12/3 от 25.12.23г.</t>
  </si>
  <si>
    <t>ГНУ - за 1 квартал 2024 (февраль 2024)</t>
  </si>
  <si>
    <t xml:space="preserve">Налог на прибыль </t>
  </si>
  <si>
    <t>Retail Trade East  13.02.2024</t>
  </si>
  <si>
    <t>OOO "LUCRO DOLCI" согласно договора №8-М от 12.10.2022</t>
  </si>
  <si>
    <t>OOO "UMUMIY" согласно договора №027/23 от 17.11.2023</t>
  </si>
  <si>
    <t>"ZOR DISTR" MCHJ согласно договора №1251 от 19.04.2023</t>
  </si>
  <si>
    <t>OOO «NAVRUZ INTERNATIONAL CORP.» согласно договора №154-V от 23.05.2023</t>
  </si>
  <si>
    <t>Пополнение кпк</t>
  </si>
  <si>
    <t>для собственных нужд (овежители 30 шт по 27000 сум = 810 тыс)</t>
  </si>
  <si>
    <t>Таможенное оформление 79 машина</t>
  </si>
  <si>
    <t>срок до 16.02.2024</t>
  </si>
  <si>
    <t xml:space="preserve">Возврат займа </t>
  </si>
  <si>
    <t>на пк Супроткин Д.В. (договор займа от 20.12.2023)</t>
  </si>
  <si>
    <t>Retail Trade East  16.02.2024</t>
  </si>
  <si>
    <t>OOO «BESHR» согласно договора №73 от 23.06.2022</t>
  </si>
  <si>
    <t>AIDA VENTES' MCHJ согласно договора №11 от 31.03.2023</t>
  </si>
  <si>
    <t>Возмещение затрат по электроэнергии  (V017) за январь 2024</t>
  </si>
  <si>
    <t>Возмещение расходов по электроэнергии (V020) за январь 2024</t>
  </si>
  <si>
    <t>Охрана склада за январь 2024г.</t>
  </si>
  <si>
    <t>ЧП "TADJ MAXAL GRAND"  по Дог.№17 от 15.07.2022</t>
  </si>
  <si>
    <t>Управление охраны г. Ташкента Национальной гвардии Руз Дог.№17606-Т от 14.09.22г</t>
  </si>
  <si>
    <t>Оплата за услуги по перевозке грузов (85 машина)</t>
  </si>
  <si>
    <t>Оплата за услуги по перевозке грузов (86 машина)</t>
  </si>
  <si>
    <t>"M I R O B I D T E K S T I L" MCHJ согласно счет-фактуры № 107 от 14.02.2024. Договор 133 от 11.08.2023</t>
  </si>
  <si>
    <t>"M I R O B I D T E K S T I L" MCHJ согласно счет-фактуры № 106 от 14.02.2024. Договор 133 от 11.08.2023</t>
  </si>
  <si>
    <t>ИТС на 3 месяца 1C</t>
  </si>
  <si>
    <t>ООО "FIDES SOLUTIONS" согласно счета на оплату № 289 от 15 февраля 2024 г.</t>
  </si>
  <si>
    <t>Аудит хоз.деятельности за 2023г (предоплата 50%)</t>
  </si>
  <si>
    <t>ООО АО «AUDIT-VARN» согласно договора № 17/И от 14.02.2023</t>
  </si>
  <si>
    <t>Наличный расход по оформлению 88 - 90 машине  + доп. расходы</t>
  </si>
  <si>
    <t>Retail Trade East  20.02.2024</t>
  </si>
  <si>
    <t>ЧП «AGRO - ZIYO» согласно договора №463 от 28.06.2022</t>
  </si>
  <si>
    <t>OOO "United First Group" согласно договора №211 от 10.11.2022</t>
  </si>
  <si>
    <t>ИП ООО "Coca-Cola Ichimligi Uzbekiston, Ltd" согласно договора №PT00371 от 07.12.2022</t>
  </si>
  <si>
    <t>OOO «COUNCIL LOCAL» согласно договора №29 от 15.02.2024</t>
  </si>
  <si>
    <t>OOO «HEKTAS TR» согласно договора №01/2024 от 19.02.2024</t>
  </si>
  <si>
    <t>предоплата 50% за пакеты на кассы в магазинах</t>
  </si>
  <si>
    <t>предоплата 100% за расходные материалы в магазины и в офис</t>
  </si>
  <si>
    <t>За аренду помещения (V003)за февраль 2024</t>
  </si>
  <si>
    <t>За аренду помещения (V002)за февраль 2024</t>
  </si>
  <si>
    <t>За аренду помещения (V004)за февраль 2024</t>
  </si>
  <si>
    <t>За аренду помещения (V001)за февраль 2024</t>
  </si>
  <si>
    <t>НДФЛ АЗИМОВ ДИЛМУРОД БАХТИЕРОВИЧ(V001)за февраль 2024</t>
  </si>
  <si>
    <t>За аренду помещения офиса за февраль 2024</t>
  </si>
  <si>
    <t>За аренду помещения (V009)за февраль 2024</t>
  </si>
  <si>
    <t>За аренду помещения (V007)за февраль 2024</t>
  </si>
  <si>
    <t>За аренду помещения (V005)за февраль 2024</t>
  </si>
  <si>
    <t>За аренду помещения  (V006) за февраль 2024</t>
  </si>
  <si>
    <t>НДФЛ Абдуллаев Адыл (V006)за февраль 2024</t>
  </si>
  <si>
    <t>За аренду помещения  (V016) за февраль 2024</t>
  </si>
  <si>
    <t>За аренду помещения  (V014)за февраль 2024</t>
  </si>
  <si>
    <t>За аренду помещения (V012)за февраль 2024</t>
  </si>
  <si>
    <t>За аренду помещения (V017)за февраль 2024</t>
  </si>
  <si>
    <t>За аренду помещения (V019)за февраль 2024</t>
  </si>
  <si>
    <t>За аренду помещения (V021)за февраль 2024</t>
  </si>
  <si>
    <t>За аренду помещения (V010)за февраль 2024</t>
  </si>
  <si>
    <t>За аренду помещения (V015)за февраль 2024</t>
  </si>
  <si>
    <t>За аренду помещения (V008)за февраль 2024</t>
  </si>
  <si>
    <t>За аренду помещения (V018)за февраль 2024</t>
  </si>
  <si>
    <t>За аренду помещения (V020)за февраль 2024</t>
  </si>
  <si>
    <t>За рекламную продукцию</t>
  </si>
  <si>
    <t>Оплата НДФЛ АЗИМОВ ДИЛМУРОД БАХТИЕРОВИЧ по Дог.№1 от 03.06.2022</t>
  </si>
  <si>
    <t>Оплата НДФЛ Абдуллаев Адыл по Дог.№6 от 23.06.2022</t>
  </si>
  <si>
    <t>KARIMOV ALISHER ERKINOVICH 2/2 от 10.02.2024г.</t>
  </si>
  <si>
    <t>За услуги Интернета в магазине 019,предоплата 100 % за февраль и март 2024</t>
  </si>
  <si>
    <t>OOO «BROSS TELEKOM» по договору № 4356 от 08.11.2022 г.</t>
  </si>
  <si>
    <t xml:space="preserve"> Осуществление услуг по перевозке груза (РЦ - магазины)</t>
  </si>
  <si>
    <t>согласно  договора  № 3 от 03.01.2024г.В том числе НДС 12%</t>
  </si>
  <si>
    <t>Оплата услуги хранения (71 машина)</t>
  </si>
  <si>
    <t>Оплата услуги хранения (75, 77 машина)</t>
  </si>
  <si>
    <t>Оплата услуги хранения (79 машина)</t>
  </si>
  <si>
    <t>"POYTAXT TERMENAL SERVIS" MCHJ согласно счет-фактуры № 64 от 17.02.2024. Договор 30 от 03.01.2024</t>
  </si>
  <si>
    <t>"POYTAXT TERMENAL SERVIS" MCHJ согласно счет-фактуры № 90 от 17.02.2024. Договор 30 от 03.01.2024</t>
  </si>
  <si>
    <t>"POYTAXT TERMENAL SERVIS" MCHJ согласно счет-фактуры № 148 от 17.02.2024. Договор 30 от 03.01.2024</t>
  </si>
  <si>
    <t>выслать пп</t>
  </si>
  <si>
    <t>Retail Trade East  23.02.2024</t>
  </si>
  <si>
    <t>магазин V003 по договору №PT00371 от 07.12.2022</t>
  </si>
  <si>
    <t>магазин V012 по договору №PT00371 от 07.12.2022</t>
  </si>
  <si>
    <t>магазин V007 по договору №PT00371 от 07.12.2022</t>
  </si>
  <si>
    <t>магазин V002 по договору №PT00371 от 07.12.2022</t>
  </si>
  <si>
    <t>склад</t>
  </si>
  <si>
    <t>ООО "GLAESER-ST"   согласно договора № 35 от 01.01.2024. В том числе НДС 12%</t>
  </si>
  <si>
    <t xml:space="preserve">За аренду помещения офиса за январь 2024 </t>
  </si>
  <si>
    <t>Аванс за февраль 2024</t>
  </si>
  <si>
    <t>Расчет при увольнении за февраль 2024</t>
  </si>
  <si>
    <t>Белошенко Д, Убайдуллаев Р, Ягъяева Е, Фатхуллаев А, Пулатов М</t>
  </si>
  <si>
    <t>Власенко П, Рахимов И, Абдушарипов Ж, Баратов А, Носиров З, Шеховцев Д</t>
  </si>
  <si>
    <t xml:space="preserve">Алименты из ЗП за февраль 2024г Шеховцева Дмитрия Валерьевича </t>
  </si>
  <si>
    <t>Retail Trade East  27.02.2024</t>
  </si>
  <si>
    <t>ООО «RADO MAX-TRADE» согласно договора №596 от 06.09.2022</t>
  </si>
  <si>
    <t>ЧП «TASHKENT MANUFACTURE» согласно договора №26 от 22.06.2022</t>
  </si>
  <si>
    <t>ООО "IMPORT FOOD PRODUCTS" согласно договора №10/518-U от 14.09.2023</t>
  </si>
  <si>
    <t>Оплата за услуги по перевозке грузов (87 машина)</t>
  </si>
  <si>
    <t>Оплата за услуги по перевозке грузов (88 машина)</t>
  </si>
  <si>
    <t>Оплата услуги хранения (78 машина)</t>
  </si>
  <si>
    <t>"POYTAXT TERMENAL SERVIS" MCHJ согласно счет-фактуры № 147 от 17.02.2024. Договор 30 от 03.01.2024</t>
  </si>
  <si>
    <t>ООО "M I R O B I D T E K S T I L" согласно счет-фактуры № 121 от 21.02.2024. Договор 133 от 11.08.2023</t>
  </si>
  <si>
    <t>ООО "M I R O B I D T E K S T I L"  согласно счет-фактуры № 120 от 21.02.2024. Договор 133 от 11.08.2023</t>
  </si>
  <si>
    <t>За регистрацию ОФД на V023 2 кассы</t>
  </si>
  <si>
    <t>За продление лицензии ОФД на V020 2 кассы</t>
  </si>
  <si>
    <t>OOO «BROSS TELEKOM» по договору №4356 от 08.11.2022 г.</t>
  </si>
  <si>
    <t>АК "Узбектелеком" филиал "Узмобаил" по договору №1926540795 от 12.12.2022 г.</t>
  </si>
  <si>
    <t xml:space="preserve">ГУП "Научно-информационный центр
"Янги технологиялар"
при ГНК
Республики Узбекистан согласно Публичной Оферты от 01.08.2023 г. </t>
  </si>
  <si>
    <t>За услуги Интернета на складе и магазинах, предоплата 100 % за март</t>
  </si>
  <si>
    <t>За услуги Интернета в магазине 019,предоплата 100 % за март</t>
  </si>
  <si>
    <t>За услуги Интернета а магазинах,предоплата 100 % за март</t>
  </si>
  <si>
    <t>За услуги Интернета в офисе, предоплата 100 % за март</t>
  </si>
  <si>
    <t>За услуги связи терминалы, предоплата 100 % за март</t>
  </si>
  <si>
    <t>За услуги интернета на складе(резервный канал) предоплата 100% март</t>
  </si>
  <si>
    <t>Оплата за товар БПЭ срок до 28.02.2024) 2 141 551,16 руб</t>
  </si>
  <si>
    <t>контракт V001 от 15.0.,2022</t>
  </si>
  <si>
    <t>Retail Trade East  28.02.2024</t>
  </si>
  <si>
    <t>Retail Trade East  01.03.2024</t>
  </si>
  <si>
    <t>ИП ООО "FIRSTGROUP" согласно договора №123/7648-J от 20.02.2023</t>
  </si>
  <si>
    <t>ООО «BIZNES AZIYA» согласно договора №TSH/J/28-1 от 28.06.2022</t>
  </si>
  <si>
    <t xml:space="preserve"> За аренду складского помещения (9260) за март 2024</t>
  </si>
  <si>
    <t xml:space="preserve"> За аренду  помещения (V022) за март 2024</t>
  </si>
  <si>
    <t>Охрана склада за февраль 2024</t>
  </si>
  <si>
    <t>Оплата  за услуги в марте 2024г.</t>
  </si>
  <si>
    <t>ООО «MUKAMBAR XOJI ONA SAXOVATI» Дог.20 от 18.01.2023</t>
  </si>
  <si>
    <t>За аренду помещения (V020 предоплата )за март 2024</t>
  </si>
  <si>
    <t>ГНУ - за 1 квартал 2024 (март 2024)</t>
  </si>
  <si>
    <t>Retail Trade East  07.03.2024</t>
  </si>
  <si>
    <t>магазин V022 по договору №PT00371 от 07.12.2022</t>
  </si>
  <si>
    <t>магазин V011 по договору №PT00371 от 07.12.2022</t>
  </si>
  <si>
    <t>магазин V018 по договору №PT00371 от 07.12.2022</t>
  </si>
  <si>
    <t>магазин V019 по договору №PT00371 от 07.12.2022</t>
  </si>
  <si>
    <t>магазин V001 по договору №PT00371 от 07.12.2022</t>
  </si>
  <si>
    <t>магазин V004 по договору №PT00371 от 07.12.2022</t>
  </si>
  <si>
    <t>магазин V020 по договору №PT00371 от 07.12.2022</t>
  </si>
  <si>
    <t>магазин V005 по договору №PT00371 от 07.12.2022</t>
  </si>
  <si>
    <t>магазин V009 по договору №PT00371 от 07.12.2022</t>
  </si>
  <si>
    <t>магазин V010 по договору №PT00371 от 07.12.2022</t>
  </si>
  <si>
    <t>магазин V017 по договору №PT00371 от 07.12.2022</t>
  </si>
  <si>
    <t>магазин V021 по договору №PT00371 от 07.12.2022</t>
  </si>
  <si>
    <t>магазин V008 по договору №PT00371 от 07.12.2022</t>
  </si>
  <si>
    <t>магазин V013 по договору №PT00371 от 07.12.2022</t>
  </si>
  <si>
    <t>магазин V014 по договору №PT00371 от 07.12.2022</t>
  </si>
  <si>
    <t>магазин V015 по договору №PT00371 от 07.12.2022</t>
  </si>
  <si>
    <t>магазин V016 по договору №PT00371 от 07.12.2022</t>
  </si>
  <si>
    <t>Оплата за услуги по перевозке грузов (90 машина)</t>
  </si>
  <si>
    <t>Оплата за услуги по перевозке грузов (89 машина)</t>
  </si>
  <si>
    <t>Оплата за услуги по перевозке грузов (91 машина)</t>
  </si>
  <si>
    <t>Оплата за услуги по перевозке грузов (92 машина)</t>
  </si>
  <si>
    <t>Оплата услуги хранения (80 машина)</t>
  </si>
  <si>
    <t>Оплата услуги хранения (84 машина)</t>
  </si>
  <si>
    <t>Оплата услуги хранения (85 машина)</t>
  </si>
  <si>
    <t>"M I R O B I D T E K S T I L" MCHJ согласно счет-фактуры № 141 от 27.02.2024. Договор 133 от 11.08.2023</t>
  </si>
  <si>
    <t>"M I R O B I D T E K S T I L" MCHJ согласно счет-фактуры № 146 от 28.02.2024. Договор 133 от 11.08.2023</t>
  </si>
  <si>
    <t>"M I R O B I D T E K S T I L" MCHJ согласно счет-фактуры № 156 от 04.03.2024. Договор 133 от 11.08.2023</t>
  </si>
  <si>
    <t>"M I R O B I D T E K S T I L" MCHJ согласно счет-фактуры № 157 от 04.03.2024. Договор 133 от 11.08.2023</t>
  </si>
  <si>
    <t>"POYTAXT TERMENAL SERVIS" MCHJ согласно счет-фактуры № 200 от 27.02.2024. Договор 30 от 03.01.2024</t>
  </si>
  <si>
    <t>"POYTAXT TERMENAL SERVIS" MCHJ согласно счет-фактуры № 195 от 26.02.2024. Договор 30 от 03.01.2024</t>
  </si>
  <si>
    <t>"POYTAXT TERMENAL SERVIS" MCHJ согласно счет-фактуры № 226 от 01.03.2024. Договор 30 от 03.01.2024</t>
  </si>
  <si>
    <t>Налог по зп за февраль 2024</t>
  </si>
  <si>
    <t xml:space="preserve">ЗП за февраль 2024 </t>
  </si>
  <si>
    <t>Отпускные за март 2024</t>
  </si>
  <si>
    <t>Расчет (увольнение) за март 2024</t>
  </si>
  <si>
    <t>Возврат займа</t>
  </si>
  <si>
    <t>ИНПС (индивидуальный накопительный пенсионный счет)</t>
  </si>
  <si>
    <t>Мирова Л, Байбутаева И</t>
  </si>
  <si>
    <t>Убайдуллаев Р</t>
  </si>
  <si>
    <t>Супроткин Д.В.</t>
  </si>
  <si>
    <t>по исп.листу №10122401243001</t>
  </si>
  <si>
    <t>по исп.листу №11062401151901</t>
  </si>
  <si>
    <t>по исп.листу №11062400115901</t>
  </si>
  <si>
    <t>Удержание из ЗП по Мип (Задолженность Сулеймановой Ш.З)</t>
  </si>
  <si>
    <t>Удердание из ЗП по Мип (Задолженность Солиева Б.С)</t>
  </si>
  <si>
    <t>Удержание из ЗП по Мип (Задолженность Солиева Б.С.)</t>
  </si>
  <si>
    <t xml:space="preserve">Услуги такси за февраль 2024 г. </t>
  </si>
  <si>
    <t xml:space="preserve"> Возмещение расходов электроэнергии (V014) </t>
  </si>
  <si>
    <t xml:space="preserve"> Возмещение расходов электроэнергии (V016) </t>
  </si>
  <si>
    <t xml:space="preserve">Размещение РИМ пилоны </t>
  </si>
  <si>
    <t>Услуги по перевозке груза</t>
  </si>
  <si>
    <t>Услуги ЭДО Солик сервис</t>
  </si>
  <si>
    <t>ГУП "Налог-сервис" по Дог.публичной оферты</t>
  </si>
  <si>
    <t>ООО "ORXIDEYA-LYUKS" Дог.№14 от 09.07.2022г</t>
  </si>
  <si>
    <t>ООО "ORXIDEYA-LYUKS" Дог.№16 от 13.07.2022г</t>
  </si>
  <si>
    <t>ООО "TRANS GROUP" по Дог.№34 от 13.04.2023г.</t>
  </si>
  <si>
    <t>ООО "KAMOL BAXT PLUS" по Дог.№3 от 03.01.2024г.</t>
  </si>
  <si>
    <t>Retail Trade East  12.03.2024</t>
  </si>
  <si>
    <t>Услуги инкассации за февраль 2024</t>
  </si>
  <si>
    <t>Вознаграждение за принятые платежи за февраль 2024 г</t>
  </si>
  <si>
    <t>Возмещение затрат по электроэнергии   (V020)</t>
  </si>
  <si>
    <t xml:space="preserve"> ООО "CLICK"  Дог.№I/D1561 от 14.02.23г.</t>
  </si>
  <si>
    <t xml:space="preserve">ООО "TRANS GROUP"   Дог.№34 от 13.04.2023г. </t>
  </si>
  <si>
    <t>Retail Trade East  15.03.2024</t>
  </si>
  <si>
    <t>ООО "TOSOL-N" согласно договора №010S от 06.10.2022</t>
  </si>
  <si>
    <t>OOO "GI-FMCG" согласно договора №K/9 от 19.07.2023</t>
  </si>
  <si>
    <t>«YAKAR CANDY VALLEY» согласно договора №17 от 21.06.2023</t>
  </si>
  <si>
    <t>ООО "Garmoniya Food Trade" согласно договора №1397/8 от 23.06.2022</t>
  </si>
  <si>
    <t>оставшиеся 50% по оплате за товар</t>
  </si>
  <si>
    <t>Оплата за услуги по перевозке грузов (93 машина)</t>
  </si>
  <si>
    <t>Оплата услуги хранения (81 машина)</t>
  </si>
  <si>
    <t>Оплата услуги хранения (82 машина)</t>
  </si>
  <si>
    <t>Оплата услуги хранения (89 машина)</t>
  </si>
  <si>
    <t>"M I R O B I D T E K S T I L" MCHJ согласно счет-фактуры № 177 от 11.03.2024. Договор 133 от 11.08.2023</t>
  </si>
  <si>
    <t>"POYTAXT TERMENAL SERVIS" MCHJ согласно счет-фактуры № 239 от 05.03.2024. Договор 30 от 03.01.2024</t>
  </si>
  <si>
    <t>"POYTAXT TERMENAL SERVIS" MCHJ согласно счет-фактуры № 271 от 11.03.2024. Договор 30 от 03.01.2024</t>
  </si>
  <si>
    <t>"POYTAXT TERMENAL SERVIS" MCHJ согласно счет-фактуры № 279 от 12.03.2024. Договор 30 от 03.01.2024</t>
  </si>
  <si>
    <t>Retail Trade East  19.03.2024</t>
  </si>
  <si>
    <t>За аренду помещения (V003)за март 2024</t>
  </si>
  <si>
    <t>За аренду помещения (V002)за март 2024</t>
  </si>
  <si>
    <t>За аренду помещения (V004)за март 2024</t>
  </si>
  <si>
    <t>За аренду помещения офиса за март 2024</t>
  </si>
  <si>
    <t>За аренду помещения (V009)за март 2024</t>
  </si>
  <si>
    <t>За аренду помещения (V007)за март 2024</t>
  </si>
  <si>
    <t>За аренду помещения (V005)за март 2024</t>
  </si>
  <si>
    <t>За аренду помещения  (V006) за март 2024</t>
  </si>
  <si>
    <t>За аренду помещения  (V016) за март 2024</t>
  </si>
  <si>
    <t>За аренду помещения  (V014)за март 2024</t>
  </si>
  <si>
    <t>За аренду помещения (V012)за март 2024</t>
  </si>
  <si>
    <t>За аренду помещения (V017)за март 2024</t>
  </si>
  <si>
    <t>За аренду помещения (V019)за март 2024</t>
  </si>
  <si>
    <t>За аренду помещения (V021)за март 2024</t>
  </si>
  <si>
    <t>За аренду помещения (V010)за март 2024</t>
  </si>
  <si>
    <t>За аренду помещения (V015)за март 2024</t>
  </si>
  <si>
    <t>За аренду помещения (V008)за март 2024</t>
  </si>
  <si>
    <t>За аренду помещения (V018)за март 2024</t>
  </si>
  <si>
    <t>За аренду помещения (V020)за март 2024</t>
  </si>
  <si>
    <t>За аренду помещения (V011)за март 2024</t>
  </si>
  <si>
    <t>СП "AL QODS INTERNEISHNAL" Дог.№11 от 03.07.2022</t>
  </si>
  <si>
    <t>не позднее 20.03.2024</t>
  </si>
  <si>
    <t>OOO "LUCRO DOLCI" согласно договора № 8-М от 12.10.2022</t>
  </si>
  <si>
    <t>SALIXOVA GAVXAR BAXTIYOROVNA  Договора нет</t>
  </si>
  <si>
    <t>не позднее 20.03.2025</t>
  </si>
  <si>
    <t>За аренду помещения (V001) период 01.03-15.03</t>
  </si>
  <si>
    <t>За аренду помещения (V001)период 16.03-31.03</t>
  </si>
  <si>
    <t>НДФЛ SALIXOVA GAVXAR BAXTIYOROVNA(V001) за март 2024</t>
  </si>
  <si>
    <t>НДФЛ АЗИМОВ ДИЛМУРОД БАХТИЕРОВИЧ(V001) за март 2024</t>
  </si>
  <si>
    <t>Оплата НДФЛ АЗИМОВ ДИЛМУРОД БАХТИЕРОВИЧ по Дог.№1 от 03.06.2023</t>
  </si>
  <si>
    <t>Оплата НДФЛ SALIXOVA GAVXAR BAXTIYOROVNA по Договора нет</t>
  </si>
  <si>
    <t>За аренду помещения (V023)за март 2024</t>
  </si>
  <si>
    <t>ООО «BEST TOWER»  Дог. № 24 от 01.03.2024</t>
  </si>
  <si>
    <t>Retail Trade East  25.03.2024</t>
  </si>
  <si>
    <t>ООО Бэст Прайс</t>
  </si>
  <si>
    <t>Роялти за февраль 1059428,43 руб (курс  137,95)</t>
  </si>
  <si>
    <t>НДС нерезидента (роялти)</t>
  </si>
  <si>
    <t>ГНУ</t>
  </si>
  <si>
    <t>Аванс за март 2024</t>
  </si>
  <si>
    <t>Расчет при увольнении за март 2024</t>
  </si>
  <si>
    <t>ЗП за февраль 2024</t>
  </si>
  <si>
    <t>Байбутаева И, Бакиева Н, Нурмухамедова Н, Мирова Л, Кобилов А</t>
  </si>
  <si>
    <t>Лебухов Д, Абдулдаянова Н, Алейникова В, Юлдашев А, Исматова А, Реджепова А, Нуралиева М, Хакимова А, Мухамеджанова К</t>
  </si>
  <si>
    <t>Жумаева Д. (не было карты)</t>
  </si>
  <si>
    <t>Retail Trade East  29.03.2024</t>
  </si>
  <si>
    <t>Возврат займа Супроткин Д.В.</t>
  </si>
  <si>
    <t>Оплата рекламы в соц сетях</t>
  </si>
  <si>
    <t>командировочные учредителя</t>
  </si>
  <si>
    <t>Retail Trade East  26.03.2024</t>
  </si>
  <si>
    <t>ООО "BIOKOMFORT" согласно договора №БКХ0607/2022 от 06.06.2022</t>
  </si>
  <si>
    <t>ООО "ASMO ICE CREAM" согласно договора №411 от 04.07.2022</t>
  </si>
  <si>
    <t>магазин V002 по договору №411 от 04.07.2022</t>
  </si>
  <si>
    <t>магазин V003 по договору №411 от 04.07.2022</t>
  </si>
  <si>
    <t>магазин V005 по договору №411 от 04.07.2022</t>
  </si>
  <si>
    <t>магазин V006 по договору №411 от 04.07.2022</t>
  </si>
  <si>
    <t>магазин V007 по договору №411 от 04.07.2022</t>
  </si>
  <si>
    <t>магазин V008 по договору №411 от 04.07.2022</t>
  </si>
  <si>
    <t>магазин V009 по договору №411 от 04.07.2022</t>
  </si>
  <si>
    <t>магазин V010 по договору №411 от 04.07.2022</t>
  </si>
  <si>
    <t>магазин V011 по договору №411 от 04.07.2022</t>
  </si>
  <si>
    <t>магазин V012 по договору №411 от 04.07.2022</t>
  </si>
  <si>
    <t>магазин V013 по договору №411 от 04.07.2022</t>
  </si>
  <si>
    <t>магазин V014 по договору №411 от 04.07.2022</t>
  </si>
  <si>
    <t>магазин V017 по договору №411 от 04.07.2022</t>
  </si>
  <si>
    <t>магазин V016 по договору №411 от 04.07.2022</t>
  </si>
  <si>
    <t>магазин V018 по договору №411 от 04.07.2022</t>
  </si>
  <si>
    <t>магазин V019 по договору №411 от 04.07.2022</t>
  </si>
  <si>
    <t>магазин V020 по договору №411 от 04.07.2022</t>
  </si>
  <si>
    <t>магазин V021 по договору №411 от 04.07.2022</t>
  </si>
  <si>
    <t>магазин V022 по договору №411 от 04.07.2022</t>
  </si>
  <si>
    <t xml:space="preserve">За заправку картриджей, постоплата 100 % </t>
  </si>
  <si>
    <t xml:space="preserve">За монтаж видеонаблюдения в магазине V023 предоплата 50 % </t>
  </si>
  <si>
    <t>За монтаж локальной сети в магазине V023 предоплата 50 %</t>
  </si>
  <si>
    <t xml:space="preserve">Фарзутдинов Артур Ренатович, по договору № 4 от 25.03.2024 </t>
  </si>
  <si>
    <t xml:space="preserve">Фарзутдинов Артур Ренатович, по договору № 5 от 25.03.2024 </t>
  </si>
  <si>
    <t xml:space="preserve">ООО "XON INTERNET PORTAL" по договору № 292 от 23.08.2022 </t>
  </si>
  <si>
    <t>Оплата за услуги по перевозке грузов (95 машина)</t>
  </si>
  <si>
    <t>Оплата за услуги страхования (V001)</t>
  </si>
  <si>
    <t>Оплата за услуги страхования (V002)</t>
  </si>
  <si>
    <t>Оплата за услуги страхования (V003)</t>
  </si>
  <si>
    <t>Оплата за услуги страхования (V004)</t>
  </si>
  <si>
    <t>Оплата за услуги страхования (V005)</t>
  </si>
  <si>
    <t>Оплата за услуги страхования (V006)</t>
  </si>
  <si>
    <t>Оплата за услуги страхования (V007)</t>
  </si>
  <si>
    <t>Оплата за услуги страхования (V008)</t>
  </si>
  <si>
    <t>Оплата за услуги страхования (V009)</t>
  </si>
  <si>
    <t>Оплата за услуги страхования (V010)</t>
  </si>
  <si>
    <t>Оплата за услуги страхования (V011)</t>
  </si>
  <si>
    <t>Оплата за услуги страхования (V012)</t>
  </si>
  <si>
    <t>Оплата за услуги страхования (V013)</t>
  </si>
  <si>
    <t>Оплата за услуги страхования (V014)</t>
  </si>
  <si>
    <t>Оплата за услуги страхования (V015)</t>
  </si>
  <si>
    <t>Оплата за услуги страхования (V016)</t>
  </si>
  <si>
    <t>Оплата за услуги страхования (V017)</t>
  </si>
  <si>
    <t>Оплата за услуги страхования (V018)</t>
  </si>
  <si>
    <t>Оплата за услуги страхования (V019)</t>
  </si>
  <si>
    <t>Оплата за услуги страхования (V020)</t>
  </si>
  <si>
    <t>Оплата за услуги страхования (V021)</t>
  </si>
  <si>
    <t>Оплата за услуги страхования (V022)</t>
  </si>
  <si>
    <t>Оплата за услуги страхования (9280)</t>
  </si>
  <si>
    <t>"M I R O B I D T E K S T I L" MCHJ согласно счет-фактуры № 189 от 18.03.2024. Договор 133 от 11.08.2023</t>
  </si>
  <si>
    <t>AO CK «IMPEX INSURANCE» согласно договора 51/18-22/2934 от 12.03.2024</t>
  </si>
  <si>
    <t>AO CK «IMPEX INSURANCE» согласно договора 51/18-10/2956 от 12.03.2024</t>
  </si>
  <si>
    <t>AO CK «IMPEX INSURANCE» согласно договора 51/18-10/2958 от 12.03.2024</t>
  </si>
  <si>
    <t>AO CK «IMPEX INSURANCE» согласно договора 51/18-10/2960 от 12.03.2024</t>
  </si>
  <si>
    <t>AO CK «IMPEX INSURANCE» согласно договора 51/18-10/2962 от 12.03.2024</t>
  </si>
  <si>
    <t>AO CK «IMPEX INSURANCE» согласно договора 51/18-10/2964 от 12.03.2024</t>
  </si>
  <si>
    <t>AO CK «IMPEX INSURANCE» согласно договора 51/18-10/2966 от 12.03.2024</t>
  </si>
  <si>
    <t>AO CK «IMPEX INSURANCE» согласно договора 51/18-10/2968 от 12.03.2024</t>
  </si>
  <si>
    <t>AO CK «IMPEX INSURANCE» согласно договора 51/18-10/2970 от 12.03.2024</t>
  </si>
  <si>
    <t>AO CK «IMPEX INSURANCE» согласно договора 51/18-10/2972 от 12.03.2024</t>
  </si>
  <si>
    <t>AO CK «IMPEX INSURANCE» согласно договора 51/18-10/2974 от 12.03.2024</t>
  </si>
  <si>
    <t>AO CK «IMPEX INSURANCE» согласно договора 51/18-10/2976 от 12.03.2024</t>
  </si>
  <si>
    <t>AO CK «IMPEX INSURANCE» согласно договора 51/18-10/2978 от 12.03.2024</t>
  </si>
  <si>
    <t>AO CK «IMPEX INSURANCE» согласно договора 51/18-10/2980 от 12.03.2024</t>
  </si>
  <si>
    <t>AO CK «IMPEX INSURANCE» согласно договора 51/18-10/2982 от 12.03.2024</t>
  </si>
  <si>
    <t>AO CK «IMPEX INSURANCE» согласно договора 51/18-10/2984 от 12.03.2024</t>
  </si>
  <si>
    <t>AO CK «IMPEX INSURANCE» согласно договора 51/18-10/2986 от 12.03.2024</t>
  </si>
  <si>
    <t>AO CK «IMPEX INSURANCE» согласно договора 51/18-10/2988 от 12.03.2024</t>
  </si>
  <si>
    <t>AO CK «IMPEX INSURANCE» согласно договора 51/18-10/2990 от 12.03.2024</t>
  </si>
  <si>
    <t>AO CK «IMPEX INSURANCE» согласно договора 51/18-10/2992 от 12.03.2024</t>
  </si>
  <si>
    <t>AO CK «IMPEX INSURANCE» согласно договора 51/18-10/2994 от 12.03.2024</t>
  </si>
  <si>
    <t>AO CK «IMPEX INSURANCE» согласно договора 51/18-10/2996 от 12.03.2024</t>
  </si>
  <si>
    <t>AO CK «IMPEX INSURANCE» согласно договора 51/18-10/2998 от 12.03.2024</t>
  </si>
  <si>
    <t>"O`Zbekiston Milliy Metrologiya Instituti" согласно договора 24-001-153652 от 18.03.2024</t>
  </si>
  <si>
    <t>ООО «SIFAT KAFOLATI SERTIFIKATI» согласно договора 109 от 11.03.2024</t>
  </si>
  <si>
    <t>ООО «STANDART SINOV SERVIS KAFOLAT» согласно договора 183/2024 от 18.03.2024</t>
  </si>
  <si>
    <t>ООО «TEST INSPECTION»  согласно договора 708 от 13.03.2024</t>
  </si>
  <si>
    <t>ООО «TEXNIK SINOVLAR» согласно договора 272-С от 11.03.2024</t>
  </si>
  <si>
    <t>O’zbek-Turk Test Markazi MCHJ  Qo`Shma Korxona согласно договора 1160 от 12.03.2024</t>
  </si>
  <si>
    <t>"BROK LAB STANDART" MCHJ согласно договора BLS0307 от 12.03.2024</t>
  </si>
  <si>
    <t>Счет от Насти за сертификацию товара по 91 и 92 машине</t>
  </si>
  <si>
    <t xml:space="preserve">Осуществление услуг по перевозки груза </t>
  </si>
  <si>
    <t>Возмещение затрат по электроэнергии  (V010) за февраль  2024</t>
  </si>
  <si>
    <t>"KAMOL BAXT PLUS" MCHJ Осуществление услуг по перевозки груза согласно договору №3 от 03.01.2024 г</t>
  </si>
  <si>
    <t>ЧП "SAID-SATTOR" (V010)Возмещение затрат по электроэнергии pf atdhfkm 2024 г</t>
  </si>
  <si>
    <t>За услуги Интернета на складе и магазинах, предоплата 100 % за апрель</t>
  </si>
  <si>
    <t>За подключение магазина V004 за март постоплата 100%</t>
  </si>
  <si>
    <t>За услуги Интернета в магазине 019,предоплата 100 % за апрель</t>
  </si>
  <si>
    <t>За услуги Интернета а магазинах,предоплата 100 % за апрель</t>
  </si>
  <si>
    <t>За услуги Интернета в офисе, предоплата 100 % за апрель</t>
  </si>
  <si>
    <t>За услуги связи терминалы, предоплата 100 % за апрель-май</t>
  </si>
  <si>
    <t>За заправку картриджей, постоплата 100 %  март</t>
  </si>
  <si>
    <t>Выезд и ремонт частей ККТ на магазине V010 февраль постоплата 100%</t>
  </si>
  <si>
    <t>За ТО ККТ магазинов, февраль постоплата 100%</t>
  </si>
  <si>
    <t>ООО "Soft Business Group" по договору №12SUP-01062022 от 01.06.2022 г.</t>
  </si>
  <si>
    <t>ООО "IST Telecom" по договору №2302-250 ET от 23 ноября 2023 г.</t>
  </si>
  <si>
    <t>Оплата за услуги по перевозке грузов (96 машина)</t>
  </si>
  <si>
    <t>Оплата услуги хранения (83 машина)</t>
  </si>
  <si>
    <t>"M I R O B I D T E K S T I L" MCHJ согласно счет-фактуры № 217 от 27.03.2024. Договор 133 от 11.08.2023</t>
  </si>
  <si>
    <t>"POYTAXT TERMENAL SERVIS" MCHJ согласно счет-фактуры № 307 от 25.03.2024. Договор 30 от 03.01.2024</t>
  </si>
  <si>
    <t>Таможенные платежи  91 машина</t>
  </si>
  <si>
    <t>Таможенные платежи  93 машина</t>
  </si>
  <si>
    <t>УГТК</t>
  </si>
  <si>
    <t>ООО "XON INTERNET PORTAL" по договору № 292 от 23.08.2022 г.</t>
  </si>
  <si>
    <t>Retail Trade East  01.04.2024</t>
  </si>
  <si>
    <t>ИП ООО "Coca-Cola Ichimligi Uzbekiston, Ltd" согласно договора №PT00371  от 07.12.2022</t>
  </si>
  <si>
    <t>магазин V010 по договору №PT00371  от 07.12.2022</t>
  </si>
  <si>
    <t>магазин V006 по договору №PT00371  от 07.12.2022</t>
  </si>
  <si>
    <t>магазин V012 по договору №PT00371  от 07.12.2022</t>
  </si>
  <si>
    <t>магазин V005 по договору №PT00371  от 07.12.2022</t>
  </si>
  <si>
    <t>магазин V004 по договору №PT00371  от 07.12.2022</t>
  </si>
  <si>
    <t>магазин V020 по договору №PT00371  от 07.12.2022</t>
  </si>
  <si>
    <t>магазин V017 по договору №PT00371  от 07.12.2022</t>
  </si>
  <si>
    <t>магазин V021 по договору №PT00371  от 07.12.2022</t>
  </si>
  <si>
    <t>магазин V003 по договору №PT00371  от 07.12.2022</t>
  </si>
  <si>
    <t>магазин V014 по договору №PT00371  от 07.12.2022</t>
  </si>
  <si>
    <t>магазин V013 по договору №PT00371  от 07.12.2022</t>
  </si>
  <si>
    <t>магазин V008 по договору №PT00371  от 07.12.2022</t>
  </si>
  <si>
    <t>магазин V015 по договору №PT00371  от 07.12.2022</t>
  </si>
  <si>
    <t>магазин V016 по договору №PT00371  от 07.12.2022</t>
  </si>
  <si>
    <t>магазин V009 по договору №PT00371  от 07.12.2022</t>
  </si>
  <si>
    <t>магазин V002 по договору №PT00371  от 07.12.2022</t>
  </si>
  <si>
    <t>Retail Trade East  02.04.2024</t>
  </si>
  <si>
    <t>Оплата за услуги по перевозке грузов (94 машина)</t>
  </si>
  <si>
    <t>Оплата услуги хранения (84 машина) тесто для лепки</t>
  </si>
  <si>
    <t>Оплата услуги хранения (86 машина)</t>
  </si>
  <si>
    <t>Оплата услуги сертификации (93 машина)</t>
  </si>
  <si>
    <t>"M I R O B I D T E K S T I L" MCHJ согласно счет-фактуры № 225 от 29.03.2024. Договор 133 от 11.08.2023</t>
  </si>
  <si>
    <t>"POYTAXT TERMENAL SERVIS" MCHJ согласно счет-фактуры № 321 от 27.03.2024. Договор 30 от 03.01.2024</t>
  </si>
  <si>
    <t>"POYTAXT TERMENAL SERVIS" MCHJ согласно счет-фактуры № 322 от 27.03.2024. Договор 30 от 03.01.2024</t>
  </si>
  <si>
    <t>ООО «SIFAT KAFOLATI SERTIFIKATI» согласно договора 143 от 28.03.2024</t>
  </si>
  <si>
    <t>O’zbek-Turk Test Markazi MCHJ  Qo`Shma Korxona согласно договора 1398 от 28.03.2024</t>
  </si>
  <si>
    <t>ООО "SHARQ BUSINESS STORAGE" по Дог.№ 008/А от 01.08.2023</t>
  </si>
  <si>
    <t>За аренду складского помещения за апрель 2024г</t>
  </si>
  <si>
    <t>ООО «LEGALSTAT» по Дог.№ 02-11/23-А от 15.11.2023г</t>
  </si>
  <si>
    <t>Предоплата за юридические услуги в апреле 2024г</t>
  </si>
  <si>
    <t xml:space="preserve"> За аренду  помещения (V022) за апрель  2024</t>
  </si>
  <si>
    <t>Retail Trade East  05.04.2024</t>
  </si>
  <si>
    <t>OOO "ENM INFIN" согласно договора №11В от 17.07.2023</t>
  </si>
  <si>
    <t>ООО «SIMBA» согласно договора №CR79001 от 19.05.2023</t>
  </si>
  <si>
    <t>магазин V001 по договору №PT00371  от 07.12.2022</t>
  </si>
  <si>
    <t>магазин V007 по договору №PT00371  от 07.12.2022</t>
  </si>
  <si>
    <t>магазин V011 по договору №PT00371  от 07.12.2022</t>
  </si>
  <si>
    <t>магазин V018 по договору №PT00371  от 07.12.2022</t>
  </si>
  <si>
    <t>магазин V019 по договору №PT00371  от 07.12.2022</t>
  </si>
  <si>
    <t>магазин V022 по договору №PT00371  от 07.12.2022</t>
  </si>
  <si>
    <t>Возмещение электроэнергии за март 2024 г</t>
  </si>
  <si>
    <t>Оплата  за ручной гидравлический трансполет</t>
  </si>
  <si>
    <t>"ORXIDEYA -LUKS" .согласно договору 14 от 09.07.2022 V014</t>
  </si>
  <si>
    <t>"MUKAMBAR XOJI ONA SAXOVATI" Согласно договору № 20 от 18.01.2024 г v020</t>
  </si>
  <si>
    <t>"ORXIDEYA -LUKS"согласно договору 16 от 13.07.2022 г v016</t>
  </si>
  <si>
    <t>"PARK RETAIL" MCHJ согласно договору 1-128 от 26.06.2023 г.v022</t>
  </si>
  <si>
    <t>"GREAT WALL MACHINARY" MCHJ XKСогласно договору №gwm20240152 от 02.04.2024 г</t>
  </si>
  <si>
    <t>Предоставление доступа к вычисительной среде(облачный сервер) Февраль - Июль 2024</t>
  </si>
  <si>
    <t xml:space="preserve">ООО "PRO DATA-TECH" по договору № Ю283 от 12.01.2024г. </t>
  </si>
  <si>
    <t>Retail Trade East  09.04.2024</t>
  </si>
  <si>
    <t>Оплата за услуги по перевозке грузов (98 машина)</t>
  </si>
  <si>
    <t>Оплата услуги хранения (95 машина)</t>
  </si>
  <si>
    <t>Оплата услуги хранения (96 машина)</t>
  </si>
  <si>
    <t>Оплата услуги хранения (87 машина)</t>
  </si>
  <si>
    <t>"M I R O B I D T E K S T I L" MCHJ согласно счет-фактуры № 230 от 02.04.2024. Договор 133 от 11.08.2023</t>
  </si>
  <si>
    <t>"POYTAXT TERMENAL SERVIS" MCHJ согласно счет-фактуры № 364 от 30.03.2024. Договор 30 от 03.01.2024</t>
  </si>
  <si>
    <t>"POYTAXT TERMENAL SERVIS" MCHJ согласно счет-фактуры № 363 от 30.03.2024. Договор 30 от 03.01.2024</t>
  </si>
  <si>
    <t>"POYTAXT TERMENAL SERVIS" MCHJ согласно счет-фактуры № 384 от 06.04.2024. Договор 30 от 03.01.2024</t>
  </si>
  <si>
    <t>Налог по зп за март 2024</t>
  </si>
  <si>
    <t xml:space="preserve">ЗП за март 2024 </t>
  </si>
  <si>
    <t>Отпускные за апрель 2024</t>
  </si>
  <si>
    <t>Расчет (увольнение) за апрель 2024</t>
  </si>
  <si>
    <t>Умарова С, Акромов Д</t>
  </si>
  <si>
    <t>Фатхуллаев А, Шлык Я, Шавкатова А, Гофман Г</t>
  </si>
  <si>
    <t>KAMOL BAXT PLUS MCHJ согласно договора № 3 от 03.01.2024 г</t>
  </si>
  <si>
    <t>NURITDINOV ABDUSARDOR ABDURASHIDOVICH дог №2 от 25.03.2024 г</t>
  </si>
  <si>
    <t>Оплата за грузоперевозки</t>
  </si>
  <si>
    <t xml:space="preserve">Оплата за ремонтные работы по заявкам магазинов </t>
  </si>
  <si>
    <t>Оплата услуги хранения (93 машина)</t>
  </si>
  <si>
    <t>"POYTAXT TERMENAL SERVIS" MCHJ согласно счет-фактуры № 409 от 10.04.2024. Договор 30 от 03.01.2024</t>
  </si>
  <si>
    <t>Оплата за услуги инкассации  V021</t>
  </si>
  <si>
    <t>Оплата за услуги инкассации V001</t>
  </si>
  <si>
    <t>Оплата за услуги инкассации V004</t>
  </si>
  <si>
    <t>Оплата за услуги инкассации V009</t>
  </si>
  <si>
    <t>Оплата за услуги инкассации V002</t>
  </si>
  <si>
    <t>Оплата за услуги инкассации V008</t>
  </si>
  <si>
    <t>Оплата за услуги инкассации V007</t>
  </si>
  <si>
    <t>Оплата за услуги инкассации V003</t>
  </si>
  <si>
    <t>Оплата за услуги инкассации V005</t>
  </si>
  <si>
    <t>Оплата за услуги инкассации V006</t>
  </si>
  <si>
    <t>Оплата за услуги инкассации V014</t>
  </si>
  <si>
    <t>Оплата за услуги инкассации V016</t>
  </si>
  <si>
    <t>Оплата за услуги инкассации V015</t>
  </si>
  <si>
    <t>Оплата за услуги инкассации V010</t>
  </si>
  <si>
    <t>Оплата за услуги инкассации V012</t>
  </si>
  <si>
    <t>Оплата за услуги инкассации V011</t>
  </si>
  <si>
    <t>Оплата за услуги инкассации V017</t>
  </si>
  <si>
    <t>Оплата за услуги инкассации V013</t>
  </si>
  <si>
    <t>Оплата за услуги инкассации V018</t>
  </si>
  <si>
    <t>Оплата за услуги инкассации V019</t>
  </si>
  <si>
    <t>Оплата за услуги инкассации V022</t>
  </si>
  <si>
    <t>Возмещение расходов  May TAXI</t>
  </si>
  <si>
    <t>Вознаграждение за использование   May TAXI</t>
  </si>
  <si>
    <t xml:space="preserve">Возмещение электроэнергии склад </t>
  </si>
  <si>
    <t>Возмещение электроэнергии и водоснабжению V004</t>
  </si>
  <si>
    <t>За охрану пцо за март 2024 г</t>
  </si>
  <si>
    <t>Возмещение электроэнергии за март 2024 г V010</t>
  </si>
  <si>
    <t xml:space="preserve">Оплата за услуги инкассации V020 </t>
  </si>
  <si>
    <t>O`ZBEKISTON RESPUBLIKASI MARKAZIY BANKINING  RESPUBLIKI INKASSATSIA XIZMATI" DUK  дог №112-23 от 02.03.2024 г  V 020 за март</t>
  </si>
  <si>
    <t>O`ZBEKISTON RESPUBLIKASI MARKAZIY BANKINING  RESPUBLIKI INKASSATSIA XIZMATI" DUK  дог №229-23 от 26.04.2023 г  V 021 за март</t>
  </si>
  <si>
    <t>O`ZBEKISTON RESPUBLIKASI MARKAZIY BANKINING  RESPUBLIKI INKASSATSIA XIZMATI" DUK  дог №306-22 от 10.02.2022 г  V 001 за март</t>
  </si>
  <si>
    <t>O`ZBEKISTON RESPUBLIKASI MARKAZIY BANKINING  RESPUBLIKI INKASSATSIA XIZMATI" DUK  дог №306-22 от 10.02.2022 г  V 004 за март</t>
  </si>
  <si>
    <t xml:space="preserve">O`ZBEKISTON RESPUBLIKASI MARKAZIY BANKINING  RESPUBLIKI INKASSATSIA XIZMATI" DUK  дог №308-22 от 21.06.2022 г V 009 за март </t>
  </si>
  <si>
    <t xml:space="preserve">O`ZBEKISTON RESPUBLIKASI MARKAZIY BANKINING  RESPUBLIKI INKASSATSIA XIZMATI" DUK  дог №309-22 от 21.06.2022 г  V 002 за март </t>
  </si>
  <si>
    <t xml:space="preserve">O`ZBEKISTON RESPUBLIKASI MARKAZIY BANKINING  RESPUBLIKI INKASSATSIA XIZMATI" DUK  дог №321-22 от 01.07.2022 г  V 008 за март </t>
  </si>
  <si>
    <t xml:space="preserve">O`ZBEKISTON RESPUBLIKASI MARKAZIY BANKINING  RESPUBLIKI INKASSATSIA XIZMATI" DUK  дог №322-22 от 01.07.2022 г  V 007 за март </t>
  </si>
  <si>
    <t xml:space="preserve">O`ZBEKISTON RESPUBLIKASI MARKAZIY BANKINING  RESPUBLIKI INKASSATSIA XIZMATI" DUK  дог №323-22 от 01.07.2022 г  V 003 за март </t>
  </si>
  <si>
    <t xml:space="preserve">O`ZBEKISTON RESPUBLIKASI MARKAZIY BANKINING  RESPUBLIKI INKASSATSIA XIZMATI" DUK  дог №324-22 от 01.07.2022 г  V 005 за март </t>
  </si>
  <si>
    <t xml:space="preserve">O`ZBEKISTON RESPUBLIKASI MARKAZIY BANKINING  RESPUBLIKI INKASSATSIA XIZMATI" DUK  дог №329-22 от 05.07.2022 г  V 006 за март </t>
  </si>
  <si>
    <t xml:space="preserve">O`ZBEKISTON RESPUBLIKASI MARKAZIY BANKINING  RESPUBLIKI INKASSATSIA XIZMATI" DUK  дог №334-22 от 07.07.2022 г  V 014 за март </t>
  </si>
  <si>
    <t xml:space="preserve">O`ZBEKISTON RESPUBLIKASI MARKAZIY BANKINING  RESPUBLIKI INKASSATSIA XIZMATI" DUK  дог №333-22 от 07.07.2022 г  V 016 за март </t>
  </si>
  <si>
    <t xml:space="preserve">O`ZBEKISTON RESPUBLIKASI MARKAZIY BANKINING  RESPUBLIKI INKASSATSIA XIZMATI" DUK  дог №335-22 от 07.07.2022 г  V 015 за март </t>
  </si>
  <si>
    <t xml:space="preserve">O`ZBEKISTON RESPUBLIKASI MARKAZIY BANKINING  RESPUBLIKI INKASSATSIA XIZMATI" DUK  дог №336-22 от 07.07.2022 г  V 010 за март </t>
  </si>
  <si>
    <t xml:space="preserve">O`ZBEKISTON RESPUBLIKASI MARKAZIY BANKINING  RESPUBLIKI INKASSATSIA XIZMATI" DUK  дог №337-22 от 07.07.2022 г  V 012 за март </t>
  </si>
  <si>
    <t xml:space="preserve">O`ZBEKISTON RESPUBLIKASI MARKAZIY BANKINING  RESPUBLIKI INKASSATSIA XIZMATI" DUK  дог №338-22 от 07.07.2022 г  V 011 за март </t>
  </si>
  <si>
    <t xml:space="preserve">O`ZBEKISTON RESPUBLIKASI MARKAZIY BANKINING  RESPUBLIKI INKASSATSIA XIZMATI" DUK  дог №339-22 от 07.07.2022 г  V 017 за март </t>
  </si>
  <si>
    <t xml:space="preserve">O`ZBEKISTON RESPUBLIKASI MARKAZIY BANKINING  RESPUBLIKI INKASSATSIA XIZMATI" DUK  дог №340-22 от 07.07.2022 г  V 013 за март </t>
  </si>
  <si>
    <t xml:space="preserve">O`ZBEKISTON RESPUBLIKASI MARKAZIY BANKINING  RESPUBLIKI INKASSATSIA XIZMATI" DUK  дог №366-22 от 16.07.2022 г  V 018 за март </t>
  </si>
  <si>
    <t xml:space="preserve">O`ZBEKISTON RESPUBLIKASI MARKAZIY BANKINING  RESPUBLIKI INKASSATSIA XIZMATI" DUK  дог №367-22 от 16.07.2022 г  V 019 за март </t>
  </si>
  <si>
    <t xml:space="preserve">O`ZBEKISTON RESPUBLIKASI MARKAZIY BANKINING  RESPUBLIKI INKASSATSIA XIZMATI" DUK  дог №428-23 от 07.08.2023 г  V 022 за март </t>
  </si>
  <si>
    <t>SOLFY CA MCHJ OK Договор  № 12  3 от 31.03.2024</t>
  </si>
  <si>
    <t xml:space="preserve">  MAY TAXI MТ-325/Corp от 23.08.2022 г</t>
  </si>
  <si>
    <t xml:space="preserve">  MAY TAXI MT -325/CORP от 23.08.2022 г</t>
  </si>
  <si>
    <t>Shark Busness storage MCHJ договор 008/А от 01.08.2023 г</t>
  </si>
  <si>
    <t>Shavkatda ХК V 004  договор № 4 от 19.06.2022 г</t>
  </si>
  <si>
    <t xml:space="preserve">  O`ZBEKISTON RESPUBLIKASI Milliy Gvardiyasi  договор № 17606-Т от 14.09.2022 г</t>
  </si>
  <si>
    <t xml:space="preserve"> SAID-SATTOR XК договору № 10 от 02.07.2022 г V010</t>
  </si>
  <si>
    <t>Retail Trade East  19.04.2024</t>
  </si>
  <si>
    <t>За продление 2х кассовых модулей на 1 год  V021</t>
  </si>
  <si>
    <t>ГУП Научно-информационный центр 
Янги технологиялар согласно Оферте от 01.08.2022г.</t>
  </si>
  <si>
    <t>ООО "ALFA MAKS" согласно договора №444 от 05.10.2022</t>
  </si>
  <si>
    <t>Аренда помещения за апрель   2024 V001</t>
  </si>
  <si>
    <t xml:space="preserve">НДФЛ за апрель </t>
  </si>
  <si>
    <t>Аренда помещения за апрель   2024 V002</t>
  </si>
  <si>
    <t>Аренда помещения за апрель   2024 V003</t>
  </si>
  <si>
    <t>Аренда помещения за апрель  2024 V004</t>
  </si>
  <si>
    <t>Аренда помещения за апрель   2024 V005</t>
  </si>
  <si>
    <t>Аренда помещения за апрель   2024 V006</t>
  </si>
  <si>
    <t>Аренда помещения за апрель   2024 V007</t>
  </si>
  <si>
    <t>Аренда помещения за апрель   2024 V008</t>
  </si>
  <si>
    <t>Аренда помещения за апрель   2024 V009</t>
  </si>
  <si>
    <t>Аренда помещения за апрель   2024 V010</t>
  </si>
  <si>
    <t>Аренда помещения за апрель   2024 V011</t>
  </si>
  <si>
    <t>Аренда помещения за апрель   2024  V012</t>
  </si>
  <si>
    <t>Аренда помещения за апрель  2024  V014</t>
  </si>
  <si>
    <t>Аренда помещения за апрель   2024 V015</t>
  </si>
  <si>
    <t>Аренда помещения за апрель   2024 V016</t>
  </si>
  <si>
    <t>Аренда помещения за апрель   2024 V017</t>
  </si>
  <si>
    <t>Аренда помещения за апрель  2024 V019</t>
  </si>
  <si>
    <t>Аренда помещения за апрель   2024 V020</t>
  </si>
  <si>
    <t>Аренда помещения за апрель   2024 V021</t>
  </si>
  <si>
    <t>Аренда помещения за апрель   2024 V023</t>
  </si>
  <si>
    <t>Аренда помещения офис  за апрель 2024</t>
  </si>
  <si>
    <t>Изготовление светового логотипа ( V023)</t>
  </si>
  <si>
    <t>Наладка системы пожарной сигнализации (V023)</t>
  </si>
  <si>
    <t>SALIXOVA GAVHAR BAXTIYOROVNA Дог.№1/24 от 16.03.2024 г</t>
  </si>
  <si>
    <t xml:space="preserve">SALIXOVA GAVHAR BAXTIYOROVNA </t>
  </si>
  <si>
    <t>NORIN VELO SALONI MCHJ Дог.№2 от 16.06.2022г</t>
  </si>
  <si>
    <t>CENTRAL ASIA VOYAGES-CAV MCHJ Дог.№3 от 17.06.2022г</t>
  </si>
  <si>
    <t>SHAVKATDA XK    Дог.№4 от 19.06.2022г</t>
  </si>
  <si>
    <t>ZUHAL FAYZ SAVDO MCHJ Дог №5 от 21.06.2022 г</t>
  </si>
  <si>
    <t>Абдуллаев Адил  Дог.№6 от 23.06.2022 г</t>
  </si>
  <si>
    <t xml:space="preserve">Абдуллаев Адил  </t>
  </si>
  <si>
    <t>NINO MAXPROFIT ЧК Дог. № 7 от 25.06.2022г</t>
  </si>
  <si>
    <t>AVANTGARDE DESIGN STUDIO MCHJ  Дог№ 8 от 27.06.2022 г</t>
  </si>
  <si>
    <t>LUTFIYA SAVDO MCHJ Дог. № 9 от 29.06.2022г</t>
  </si>
  <si>
    <t>SAID -SATTOR XK Дог. № 10 от 02.07.2022 г</t>
  </si>
  <si>
    <t>AL QODS INTERNEISHNAL ОК № 11 от 03.07.2022 г</t>
  </si>
  <si>
    <t>IPAK YO`LI KOMUNAL XUJMSH До 12 от 05.07.2022 г</t>
  </si>
  <si>
    <t>ORXIDEYA -LUKS MCHJ №14 от 09.07.2022 г</t>
  </si>
  <si>
    <t>YULDASH CARDENAL OOO №15 от 11.07.2022 г</t>
  </si>
  <si>
    <t>ORXIDEYA -LUKS MCHJ Дог.№16 от 13.07.2023 г</t>
  </si>
  <si>
    <t>TADJ MAXAL GRAND ХK №17 от 15.07.2022г</t>
  </si>
  <si>
    <t>DIAMOND PLATINIUM MCHJ Дог№21 от 27.02.2023 г</t>
  </si>
  <si>
    <t>SK MEDIA MCHJ Дог. №19 от 19.07.2022 г</t>
  </si>
  <si>
    <t>MUKAMBAR XOJI ONA SAXOVAT MCHJ Дог. №20 от 18.01.2023 г</t>
  </si>
  <si>
    <t>IMPULSE BUSNESS MCHJДог.№ 23 от 12.04.2023 г</t>
  </si>
  <si>
    <t>BEST -TOWER MCHJ Дог.№24 от 01.03.2024 г</t>
  </si>
  <si>
    <t>GLAESER-ST по Дог. № 35 от 01.01.2024 г</t>
  </si>
  <si>
    <t>KARIMOV ALISHER ERKINOVICH Дог№4/3 от 15.04.2024 г</t>
  </si>
  <si>
    <t>UCHUN SHD MCHJ  по Дог. № 21 от 16.04.2024г</t>
  </si>
  <si>
    <t>Оплата за услуги по перевозке грузов (100 машина)</t>
  </si>
  <si>
    <t>"M I R O B I D T E K S T I L" MCHJ согласно счет-фактуры № 267 от 18.04.2024. Договор 133 от 11.08.2023</t>
  </si>
  <si>
    <t>Оплата за услуги по перевозке грузов (101 машина)</t>
  </si>
  <si>
    <t>"M I R O B I D T E K S T I L" MCHJ согласно счет-фактуры № 266 от 18.04.2024. Договор 133 от 11.08.2023</t>
  </si>
  <si>
    <t>Наличные расходы по растаможке (103-105 машины + доп расходы)</t>
  </si>
  <si>
    <t>на пк Дедову Е.</t>
  </si>
  <si>
    <t xml:space="preserve">Оплата за привлечение клиентов расрочка </t>
  </si>
  <si>
    <t>Аренда помещения за апрель  2024 V018</t>
  </si>
  <si>
    <t>Retail Trade East  25.04.2024</t>
  </si>
  <si>
    <t>Аванс за апрель 2024</t>
  </si>
  <si>
    <t>Расчет при увольнении за апрель 2024</t>
  </si>
  <si>
    <t>срок оплаты до 25.04.2024</t>
  </si>
  <si>
    <t>Семенеев Ш</t>
  </si>
  <si>
    <t>Жураев Н, Штондина А, Мейзер А, Белошенко Д</t>
  </si>
  <si>
    <t xml:space="preserve"> по исп.листу №10112408055001</t>
  </si>
  <si>
    <t>Задолженность Хайдарова Ф.И. (из зп апрель)</t>
  </si>
  <si>
    <t>Retail Trade East  26.04.2024</t>
  </si>
  <si>
    <t>OOO "Herbion Toshkent" согласно договора №585 от 07.10.2022</t>
  </si>
  <si>
    <t>OOO DANDY FOOD согласно договора №584 от 22.06.2023</t>
  </si>
  <si>
    <t>OOO " RAVSHAN YODIK PRODUCTION" согласно договора № 134/п от 25.07.2023</t>
  </si>
  <si>
    <t>СП ООО «PAKSHOO TASHKENT» согласно договора № 17/П от 21.06.2022</t>
  </si>
  <si>
    <t>ИП ООО "SUN IMPERIA" согласно договора № 01/04 от 01.04.2023</t>
  </si>
  <si>
    <t>OOO "SLASTIN PRODUCT"  согласно договора № 9/2024 от 05.01.2024</t>
  </si>
  <si>
    <t>ООО "BIOKOMFORT" согласно договора № БКХ0607/2022 от 06.07.2022</t>
  </si>
  <si>
    <t>ООО "ALFA MAKS" согласно договора № 444 от 05.10.2022</t>
  </si>
  <si>
    <t>OOO «MUSTАNG GROUP DISTRIBUTION» согласно договора № Н/2 от 23.06.2022</t>
  </si>
  <si>
    <t>Предоплата по электроэнергии (V012)</t>
  </si>
  <si>
    <t>Худудий электро тармоклари АЖ М.Улугбек ТЭТК согласно договора 7714 от 01.01.2024</t>
  </si>
  <si>
    <t>Оплата за услуги по перевозке грузов (99 машина)</t>
  </si>
  <si>
    <t>Оплата за услуги по перевозке грузов (97 машина)</t>
  </si>
  <si>
    <t>Оплата услуги хранения (88 машина)</t>
  </si>
  <si>
    <t>"M I R O B I D T E K S T I L" MCHJ согласно счет-фактуры № 275 от 22.04.2024. Договор 133 от 11.08.2023</t>
  </si>
  <si>
    <t>"M I R O B I D T E K S T I L" MCHJ согласно счет-фактуры № 280 от 24.04.2024. Договор 133 от 11.08.2023</t>
  </si>
  <si>
    <t>POYTAXT TERMENAL SERVIS MCHJ согласно счет-фактуры № 458 от 20.04.2024. Договор 30 от 03.01.2024</t>
  </si>
  <si>
    <t>KAMOL BAXT PLUS MCHJ согласно договора № 3 от 03.01.2024 и сф № 59 от 17.04.2024</t>
  </si>
  <si>
    <t>Махсустранс согласно договора № 032364 от 16.10.2023</t>
  </si>
  <si>
    <t>Предоплата за вывоз и утилизацию бытовых отходов согласно договора № 032364 от 16.10.2023</t>
  </si>
  <si>
    <t xml:space="preserve">Возмещение таможенных пошлин срок до 30.04.2023 (418221,96 руб) </t>
  </si>
  <si>
    <t>курс примерно 140</t>
  </si>
  <si>
    <t>НДС нерезидента (возмещение таоженных пошли)</t>
  </si>
  <si>
    <t>ГНУ (ндс в зачет)</t>
  </si>
  <si>
    <t>Retail Trade East  30.04.2024</t>
  </si>
  <si>
    <t>За услуги Интернета на складе и магазинах, предоплата 100 % за май</t>
  </si>
  <si>
    <t>За подключение магазина V023 за май постоплата 100%</t>
  </si>
  <si>
    <t>За услуги Интернета в магазине 019,предоплата 100 % за май</t>
  </si>
  <si>
    <t>За услуги Интернета а магазинах,предоплата 100 % за май</t>
  </si>
  <si>
    <t>За услуги Интернета в офисе, предоплата 100 % за май</t>
  </si>
  <si>
    <t>За заправку картриджей, постоплата 100 %  май</t>
  </si>
  <si>
    <t>Выезд и ремонт частей ККТ на магазине V010 март постоплата 100%</t>
  </si>
  <si>
    <t>За ТО ККТ магазинов, март постоплата 100%</t>
  </si>
  <si>
    <t>За продление 18 кассовых модулей на 1 год, V001-V009 предоплата 100%</t>
  </si>
  <si>
    <t>За услуги интернета на складе(резервный канал) предоплата 100% май</t>
  </si>
  <si>
    <t>ООО "XON INTERNET PORTAL" по договору №292 от 23.08.2022 г.</t>
  </si>
  <si>
    <t>OOO "SLASTIN PRODUCT"  согласно договора №9/2024 от 05.01.2024</t>
  </si>
  <si>
    <t>Оплата за услуги по перевозке грузов (102 машина)</t>
  </si>
  <si>
    <t>"M I R O B I D T E K S T I L" MCHJ согласно счет-фактуры № 293 от 26.04.2024. Договор 133 от 11.08.2023</t>
  </si>
  <si>
    <t>Изготовление стеллажного оборудования для магазина V022</t>
  </si>
  <si>
    <t xml:space="preserve">TEXNOMETAL MCHJ согласно  Договор № 36-С/2024 от  25.04.2024 г. </t>
  </si>
  <si>
    <t>Активация, доступ к базе резюме на 92 дня</t>
  </si>
  <si>
    <t>ООО HEL -DEN согласно договора № 3527/hh от 13.072022</t>
  </si>
  <si>
    <t>Retail Trade East  03.05.2024</t>
  </si>
  <si>
    <t>ООО "ASKLEPIY" согласно договора № А-8238 от 31.01.2024</t>
  </si>
  <si>
    <t>OOO «BESHR» согласно договора № 73 от 23.06.2022</t>
  </si>
  <si>
    <t>СП INVISIBLE GROUP  согласно договора № 8/12 от 04.04.2023</t>
  </si>
  <si>
    <t>ИП ООО "INHAUS" согласно договора № 23/23 от 05.05.2023</t>
  </si>
  <si>
    <t>ООО «В.Н.Т» согласно договора  № 1/4 от 27.06.2022</t>
  </si>
  <si>
    <t>ИП OOO "Ark Group Asia" согласно договора № 5 от 30.06.2022</t>
  </si>
  <si>
    <t>Оплата услуги хранения (90 машина)</t>
  </si>
  <si>
    <t>Оплата за услуги по перевозке грузов (104 машина)</t>
  </si>
  <si>
    <t>Оплата за услуги по перевозке грузов (103 машина)</t>
  </si>
  <si>
    <t>POYTAXT TERMENAL SERVIS MCHJ согласно счет-фактуры № 507 от 30.04.2024. Договор 30 от 03.01.2024</t>
  </si>
  <si>
    <t>"M I R O B I D T E K S T I L" MCHJ согласно счет-фактуры № 307 от 01.05.2024. Договор 133 от 11.08.2023</t>
  </si>
  <si>
    <t>"M I R O B I D T E K S T I L" MCHJ согласно счет-фактуры № 308 от 01.05.2024. Договор 133 от 11.08.2023</t>
  </si>
  <si>
    <t xml:space="preserve"> За аренду складского помещения (9260) за май 2024</t>
  </si>
  <si>
    <t xml:space="preserve"> За аренду  помещения (V022) за май 2024</t>
  </si>
  <si>
    <t>Охрана склада за апрель 2024</t>
  </si>
  <si>
    <t>Оплата  за услуги в апрель 2024г.</t>
  </si>
  <si>
    <t xml:space="preserve"> За размещение рекламных роликов на мониторах в вагонах метро (март-апрель 2024г)</t>
  </si>
  <si>
    <t>Размещение рекламно-информационного материала (январь-апрель 2024г)</t>
  </si>
  <si>
    <t>Возмещение затрат по электроэнергии (V020) за апрель 2024г</t>
  </si>
  <si>
    <t>Возмещение затрат по электроэнергии (V017) за апрель 2024г</t>
  </si>
  <si>
    <t>Возмещение затрат по электроэнергии (V016) за апрель 2024г</t>
  </si>
  <si>
    <t>ООО "PARK RETAIL" Дог.№018АР от 29.09.2023г.</t>
  </si>
  <si>
    <t>ООО «MUKAMBAR XOJI ONA SAXOVATI» Дог.№20 от 18.01.2023г.</t>
  </si>
  <si>
    <t>ЧП "TADJ MAXAL GRAND"</t>
  </si>
  <si>
    <t>ООО "ORXIDEYA-LYUKS" Дог.№16 от 13.07.2022г.</t>
  </si>
  <si>
    <t>Retail Trade East  06.05.2024</t>
  </si>
  <si>
    <t>Retail Trade East  07.05.2024</t>
  </si>
  <si>
    <t>Оплата услуги хранения (98 машина)</t>
  </si>
  <si>
    <t>POYTAXT TERMENAL SERVIS MCHJ согласно счет-фактуры № 510 от 01.05.2024. Договор 30 от 03.01.2024</t>
  </si>
  <si>
    <t xml:space="preserve">ООО "KAMOL BAXT PLUS" </t>
  </si>
  <si>
    <t>ООО "TIBBIY KO'RIK"</t>
  </si>
  <si>
    <t>Услуги по перевозке грузов по дог №3 от 03.01.2024г</t>
  </si>
  <si>
    <t xml:space="preserve">За медосмотр по эсф№12/3 от 31.01.24г. по Дог.№12/3 от 25.12.23г. </t>
  </si>
  <si>
    <t>Изготовление стеллажного оборудования для магазина V020</t>
  </si>
  <si>
    <t>TEXNOMETAL MCHJ согласно  Договора  № 39-С/2024 от 01.05.2024</t>
  </si>
  <si>
    <t>Retail Trade East  10.05.2024</t>
  </si>
  <si>
    <t>ООО "Garmoniya Food Trade" согласно договору № 1397/8 от 23.06.2022</t>
  </si>
  <si>
    <t>ООО "ASMO ICE CREAM" согласно договора № 411 от 04.07.2022</t>
  </si>
  <si>
    <t>ООО "ASMO ICE CREAM" согласно договора № 411 от 04.07.2023</t>
  </si>
  <si>
    <t>ООО "Coca-Cola Ichimligi Uzbekiston, Ltd" согласно договора №PT00371 от 07.12.2022</t>
  </si>
  <si>
    <t>ИП ООО "Balton Trading Asia" согласно договора №FixP-2 от 11.10.2022</t>
  </si>
  <si>
    <t>OOO "Natural Juice" согласно договора №21/7 от 29.08.2022</t>
  </si>
  <si>
    <t>магазин V001 по договору № 411 от 04.07.2022</t>
  </si>
  <si>
    <t>магазин V002 по договору № 411 от 04.07.2023</t>
  </si>
  <si>
    <t>магазин V003 по договору № 411 от 04.07.2024</t>
  </si>
  <si>
    <t>магазин V004 по договору № 411 от 04.07.2025</t>
  </si>
  <si>
    <t>магазин V006 по договору № 411 от 04.07.2026</t>
  </si>
  <si>
    <t>магазин V008 по договору № 411 от 04.07.2027</t>
  </si>
  <si>
    <t>магазин V009 по договору № 411 от 04.07.2028</t>
  </si>
  <si>
    <t>магазин V0011 по договору № 411 от 04.07.2029</t>
  </si>
  <si>
    <t>магазин V0012 по договору № 411 от 04.07.2030</t>
  </si>
  <si>
    <t>магазин V0013 по договору № 411 от 04.07.2031</t>
  </si>
  <si>
    <t>магазин V0014 по договору № 411 от 04.07.2032</t>
  </si>
  <si>
    <t>магазин V0017 по договору № 411 от 04.07.2033</t>
  </si>
  <si>
    <t>магазин V0019 по договору № 411 от 04.07.2034</t>
  </si>
  <si>
    <t>магазин V022 по договору № 411 от 04.07.2035</t>
  </si>
  <si>
    <t>магазин V006 по договору №PT00371 от 07.12.2022</t>
  </si>
  <si>
    <t>За компьтерное оборудование магазинов, для собственных нужд, предоплата 50%</t>
  </si>
  <si>
    <t xml:space="preserve">ООО "EKO-PARTNER" по договору №24 от 06.05.2024г. </t>
  </si>
  <si>
    <t>Оплата за изготовление и монтаж рекламных щитов, конструкций, банеров согласно договора № 12/2 от 18.12.2023 предоплата 100% без учета ндс</t>
  </si>
  <si>
    <t>ИП "Каримов А.Э</t>
  </si>
  <si>
    <t>ООО "UCHQUN SHD"</t>
  </si>
  <si>
    <t>Оплата за огнетушители (магазин 023) согласно договора № 29 от 03.05.2024 предоплата 100% с  учетом ндс</t>
  </si>
  <si>
    <t>Налог по зп за апрель 2024</t>
  </si>
  <si>
    <t xml:space="preserve">ЗП за апрель 2024 </t>
  </si>
  <si>
    <t>Отпускные за май 2024</t>
  </si>
  <si>
    <t>Расчет (увольнение) за май 2024</t>
  </si>
  <si>
    <t>Ветренникова Е</t>
  </si>
  <si>
    <t>Нурматов Б, Кондратьева С</t>
  </si>
  <si>
    <t xml:space="preserve"> исп.листу № 10102403216101</t>
  </si>
  <si>
    <t>по исп.листу № 11142401989101</t>
  </si>
  <si>
    <t>по исп.листу № 10092408497701</t>
  </si>
  <si>
    <t>по исп.листу № 10092407087401</t>
  </si>
  <si>
    <t>по исп.листу № 10012303500601</t>
  </si>
  <si>
    <t>Задолженность Солиева Б.С.  (магазин 004)</t>
  </si>
  <si>
    <t>Задолженность Ускенбаевой Ж.Т.( магазин 023)</t>
  </si>
  <si>
    <t>Задолженность Нурмухамедова С.Р. (склад)</t>
  </si>
  <si>
    <t>Задолженность Акромова Д.Н.  (ДКМ)</t>
  </si>
  <si>
    <t>Задолженность Шукурова Х.М.  (склад)</t>
  </si>
  <si>
    <t>Задолженность Юханова А.М. (магазин 009)</t>
  </si>
  <si>
    <t>Оплата услуги хранения (92 машина)</t>
  </si>
  <si>
    <t>Оплата услуги хранения (99 машина)</t>
  </si>
  <si>
    <t>Оплата за услуги по перевозке грузов (105 машина)</t>
  </si>
  <si>
    <t>Оплата за услуги по перевозке грузов (106 машина)</t>
  </si>
  <si>
    <t>POYTAXT TERMENAL SERVIS MCHJ согласно счет-фактуры № 530 от 06.05.2024. Договор 30 от 03.01.2024</t>
  </si>
  <si>
    <t>POYTAXT TERMENAL SERVIS MCHJ согласно счет-фактуры № 547 от 13.05.2024. Договор 30 от 03.01.2024</t>
  </si>
  <si>
    <t>"M I R O B I D T E K S T I L" MCHJ согласно счет-фактуры № 326 от 08.05.2024. Договор 133 от 11.08.2023</t>
  </si>
  <si>
    <t>"M I R O B I D T E K S T I L" MCHJ согласно счет-фактуры № 327 от 08.05.2024. Договор 133 от 11.08.2023</t>
  </si>
  <si>
    <t>магазин V023 по договору №PT00371 от 07.12.2022</t>
  </si>
  <si>
    <t>отгрузка на склад по договору №PT00371 от 07.12.2022</t>
  </si>
  <si>
    <t>СП ООО «PAKSHOO TASHKENT» согласно договора №17/П  от 21.06.2022</t>
  </si>
  <si>
    <t>Наличные расходы по растаможке (109-111 машины + доп расходы)</t>
  </si>
  <si>
    <t>ИТС на 12 месяцев ПРОФ (1 С узб)</t>
  </si>
  <si>
    <t>ООО "FIDES SOLUTIONS" согласно счета № 674 от 16.05.2024</t>
  </si>
  <si>
    <t>Оплата за услуги по перевозке грузов (107 машина)</t>
  </si>
  <si>
    <t>Оплата за услуги по перевозке грузов (108 машина)</t>
  </si>
  <si>
    <t>"M I R O B I D T E K S T I L" MCHJ согласно счет-фактуры № 341 от 16.05.2024. Договор 133 от 11.08.2023</t>
  </si>
  <si>
    <t>"M I R O B I D T E K S T I L" MCHJ согласно счет-фактуры № 342 от 16.05.2024. Договор 133 от 11.08.2023</t>
  </si>
  <si>
    <t>Retail Trade East  17.05.2024</t>
  </si>
  <si>
    <t>Retail Trade East  20.05.2024</t>
  </si>
  <si>
    <t>За аренду помещения (V003)за май 2024</t>
  </si>
  <si>
    <t>За аренду помещения (V002)за май 2024</t>
  </si>
  <si>
    <t xml:space="preserve">За возмещение коммунальных услуг элэнергии и водоснабжению (V004) за апрель 2024 </t>
  </si>
  <si>
    <t>За аренду помещения (V004)за май 2024</t>
  </si>
  <si>
    <t>За аренду помещения (V001)за май 2024</t>
  </si>
  <si>
    <t>НДФЛ SALIXOVA GAVXAR BAXTIYOROVNA (V001)за май 2024</t>
  </si>
  <si>
    <t>За аренду помещения офиса за май 2024</t>
  </si>
  <si>
    <t>За аренду помещения (V009)за май 2024</t>
  </si>
  <si>
    <t>За аренду помещения (V007)за май 2024</t>
  </si>
  <si>
    <t>За аренду помещения (V005)за май 2024</t>
  </si>
  <si>
    <t>За аренду помещения  (V006) за май 2024</t>
  </si>
  <si>
    <t>НДФЛ Абдуллаев Адыл (V006)за май 2024</t>
  </si>
  <si>
    <t>За аренду помещения  (V016) за май 2024</t>
  </si>
  <si>
    <t>За аренду помещения  (V014)за май 2024</t>
  </si>
  <si>
    <t>За аренду помещения (V012)за май 2024</t>
  </si>
  <si>
    <t>За аренду помещения (V017)за май 2024</t>
  </si>
  <si>
    <t>За аренду помещения (V019)за май 2024</t>
  </si>
  <si>
    <t>За аренду помещения (V021)за май 2024</t>
  </si>
  <si>
    <t>За аренду помещения (V010)за май 2024</t>
  </si>
  <si>
    <t>За аренду помещения (V015)за май2024</t>
  </si>
  <si>
    <t>За аренду помещения (V008)за май 2024</t>
  </si>
  <si>
    <t>За аренду помещения (V018)за май 2024</t>
  </si>
  <si>
    <t>За аренду помещения (V020)за май 2024</t>
  </si>
  <si>
    <t>За аренду помещения (V011)за май 2024</t>
  </si>
  <si>
    <t>За аренду помещения (V023)за май 2024</t>
  </si>
  <si>
    <t xml:space="preserve">SALIXOVA GAVXAR BAXTIYOROVNA </t>
  </si>
  <si>
    <t>Оплата НДФЛ SALIXOVA GAVXAR BAXTIYOROVNA  по Дог.№1 от 03.06.2022</t>
  </si>
  <si>
    <t>СП "AL QODS INTERNEISHNAL" Дог.№ 24 от 01.03.2024г.</t>
  </si>
  <si>
    <t>ООО «BEST TOWER» Дог.№ 24 от 01.03.2024г.</t>
  </si>
  <si>
    <t>Retail Trade East  24.05.2024</t>
  </si>
  <si>
    <t>Оплата услуги хранения (107 машина)</t>
  </si>
  <si>
    <t>POYTAXT TERMENAL SERVIS MCHJ согласно счет-фактуры № 575 от 18.05.2024. Договор 30 от 03.01.2024</t>
  </si>
  <si>
    <t>Оплата услуги хранения (101 машина)</t>
  </si>
  <si>
    <t>POYTAXT TERMENAL SERVIS MCHJ согласно счет-фактуры № 583 от 20.05.2024. Договор 30 от 03.01.2024</t>
  </si>
  <si>
    <t>Оплата услуги хранения (108 машина)</t>
  </si>
  <si>
    <t>POYTAXT TERMENAL SERVIS MCHJ согласно счет-фактуры № 584 от 20.05.2024. Договор 30 от 03.01.2024</t>
  </si>
  <si>
    <t>ИП ООО "Balton Trading Asia"</t>
  </si>
  <si>
    <t>ЧП «TASHKENT MANUFACTURE»</t>
  </si>
  <si>
    <t>ООО "BIOKOMFORT"</t>
  </si>
  <si>
    <t>OOO "LUCRO DOLCI"</t>
  </si>
  <si>
    <t>ООО «RICH WORLD COSMETIC»</t>
  </si>
  <si>
    <t xml:space="preserve">«YAKAR CANDY VALLEY»  </t>
  </si>
  <si>
    <t>ООО «В.Н.Т»</t>
  </si>
  <si>
    <t>OOO «NAVRUZ INTERNATIONAL CORP.»</t>
  </si>
  <si>
    <t>ООО Snacks Sales Hub</t>
  </si>
  <si>
    <t>ИП ООО "Coca-Cola Ichimligi Uzbekiston, Ltd"</t>
  </si>
  <si>
    <t>красители и посыпки</t>
  </si>
  <si>
    <t>бытовая химия</t>
  </si>
  <si>
    <t>конфеты</t>
  </si>
  <si>
    <t>карамель</t>
  </si>
  <si>
    <t>женская гигиена, подгузника</t>
  </si>
  <si>
    <t>вода Montella</t>
  </si>
  <si>
    <t>снейки</t>
  </si>
  <si>
    <t>кола</t>
  </si>
  <si>
    <t>Услуги инкассации за апрель 2024г</t>
  </si>
  <si>
    <t>Аванс за май 2024</t>
  </si>
  <si>
    <t>Расчет при увольнении за май 2024</t>
  </si>
  <si>
    <t>ГУП "RESPUBLIKA INKASSATSIYA XIZMATI" по Дог.№367-22 от 16.07.2022.   (019)</t>
  </si>
  <si>
    <t>ГУП "RESPUBLIKA INKASSATSIYA XIZMATI" по Дог.№336-22 от 07.07.2022.   (010)</t>
  </si>
  <si>
    <t>ГУП "RESPUBLIKA INKASSATSIYA XIZMATI" по Дог.№337-22 от 07.07.2022.   (012)</t>
  </si>
  <si>
    <t>ГУП "RESPUBLIKA INKASSATSIYA XIZMATI" по Дог.№338-22 от 07.07.2022.   (011)</t>
  </si>
  <si>
    <t>ГУП "RESPUBLIKA INKASSATSIYA XIZMATI" по Дог.№339-22 от 07.07.2022.   (017)</t>
  </si>
  <si>
    <t>ГУП "RESPUBLIKA INKASSATSIYA XIZMATI" по Дог.№340-22 от 07.07.2022.   (013)</t>
  </si>
  <si>
    <t>ГУП "RESPUBLIKA INKASSATSIYA XIZMATI" по Дог.№366-22 от 16.07.2022.   (018)</t>
  </si>
  <si>
    <t>ГУП "RESPUBLIKA INKASSATSIYA XIZMATI" по Дог.№329-22 от 05.07.2022.   (006)</t>
  </si>
  <si>
    <t>ГУП "RESPUBLIKA INKASSATSIYA XIZMATI" по  Дог.№333-22 от 07.07.2022.   (016)</t>
  </si>
  <si>
    <t>ГУП "RESPUBLIKA INKASSATSIYA XIZMATI" по  Дог.№334-22 от 07.07.2022.   (014)</t>
  </si>
  <si>
    <t>ГУП "RESPUBLIKA INKASSATSIYA XIZMATI" по Дог.№335-22 от 07.07.2022.   (015)</t>
  </si>
  <si>
    <t>ГУП "RESPUBLIKA INKASSATSIYA XIZMATI" по Дог.№306-22 от 21.06.2022.   (001)</t>
  </si>
  <si>
    <t>ГУП "RESPUBLIKA INKASSATSIYA XIZMATI" по Дог.№307-22 от 21.06.2022.   (004)</t>
  </si>
  <si>
    <t>ГУП "RESPUBLIKA INKASSATSIYA XIZMATI" по Дог.№308-22 от 21.06.2022.   (009)</t>
  </si>
  <si>
    <t>ГУП "RESPUBLIKA INKASSATSIYA XIZMATI" по Дог.№309-22 от 21.06.2022.   (002)</t>
  </si>
  <si>
    <t>ГУП "RESPUBLIKA INKASSATSIYA XIZMATI" по Дог.№322-22 от 01.07.2022.   (007)</t>
  </si>
  <si>
    <t>ГУП "RESPUBLIKA INKASSATSIYA XIZMATI" по Дог.№321-22 от 01.07.2022.   (008)</t>
  </si>
  <si>
    <t>ГУП "RESPUBLIKA INKASSATSIYA XIZMATI" по  Дог.№323-22 от 01.07.2022.   (003)</t>
  </si>
  <si>
    <t>ГУП "RESPUBLIKA INKASSATSIYA XIZMATI" по Дог.№324-22 от 01.07.2022.   (005)</t>
  </si>
  <si>
    <t>ГУП "RESPUBLIKA INKASSATSIYA XIZMATI" по Дог.№112-23 от 02.03.2023.   (020)</t>
  </si>
  <si>
    <t>ГУП "RESPUBLIKA INKASSATSIYA XIZMATI" по Дог.№229-23 от 26.04.2023.   (021)</t>
  </si>
  <si>
    <t>ГУП "RESPUBLIKA INKASSATSIYA XIZMATI" по Дог.№428-23 от 07.08.2023.   (022)</t>
  </si>
  <si>
    <t>ГУП "RESPUBLIKA INKASSATSIYA XIZMATI" по Дог.№155-24 от 02.04.2024.   (023)</t>
  </si>
  <si>
    <t>Фисахова Е, Гусейнова Л, Махкамова Д, Бабаниязова Д, Усманова Л</t>
  </si>
  <si>
    <t>Алижонов А, Шарипова Р, Иняева О, Хусанов Ш, Икрамова Ш, Уров В</t>
  </si>
  <si>
    <t>KAMOL BAXT PIUS MCHJСогласно договора № 3 от 03.01.2024 г.сч фактура 88 от 20.05.2024 г</t>
  </si>
  <si>
    <t xml:space="preserve">TIBBIY KO'RIK" MCHJ Согласно договора № 12/3 от 25.12.2023 г </t>
  </si>
  <si>
    <t>Оплата за медосмотр  (март - апрель 2024)</t>
  </si>
  <si>
    <t xml:space="preserve">Оплата за услуги грузоперевозки груза </t>
  </si>
  <si>
    <t>Retail Trade East  28.05.2024</t>
  </si>
  <si>
    <t>«YAKAR CANDY VALLEY»   согласно договора №17 от 21.06.2023</t>
  </si>
  <si>
    <t>OOO «NAVRUZ INTERNATIONAL CORP.» согласно договора №154-V  от 23.05.2023</t>
  </si>
  <si>
    <t>Оплата за услуги по перевозке грузов (109 машина)</t>
  </si>
  <si>
    <t>Оплата за услуги по перевозке грузов (110 машина)</t>
  </si>
  <si>
    <t>"M I R O B I D T E K S T I L" MCHJ согласно счет-фактуры № 356 от 22.05.2024. Договор 133 от 11.08.2023</t>
  </si>
  <si>
    <t>"M I R O B I D T E K S T I L" MCHJ согласно счет-фактуры № 365 от 27.05.2024. Договор 133 от 11.08.2023</t>
  </si>
  <si>
    <t>За услуги Интернета на складе и магазинах, предоплата 100 % за июнь</t>
  </si>
  <si>
    <t>За услуги Интернета в магазине 019,предоплата 100 % за июнь</t>
  </si>
  <si>
    <t>За услуги Интернета а магазинах,предоплата 100 % за июнь</t>
  </si>
  <si>
    <t>За услуги Интернета в офисе, предоплата 100 % за июнь</t>
  </si>
  <si>
    <t>За услуги связи терминалы, предоплата 100 % за июнь-июль</t>
  </si>
  <si>
    <t>ООО "Soft Business Group" по договору №12SUP-01062022 от 01.06.2022 г. ЭСФ №401 от 31.03.2024</t>
  </si>
  <si>
    <t>ООО "Soft Business Group" по договору №12SUP-01062022 от 01.06.2022 г.ЭСФ №400 от 31.03.2024</t>
  </si>
  <si>
    <t>Retail Trade East  04.06.2024</t>
  </si>
  <si>
    <t xml:space="preserve"> За аренду складского помещения (9260) за июнь 2024</t>
  </si>
  <si>
    <t xml:space="preserve">За возмещение коммунальных услуг по электроэнергии за апрель 2024 </t>
  </si>
  <si>
    <t xml:space="preserve"> За аренду  помещения (V022) за июнь 2024</t>
  </si>
  <si>
    <t>Оплата  за услуги в июне 2024г.</t>
  </si>
  <si>
    <t xml:space="preserve"> За размещение рекламных роликов на мониторах в вагонах метро за апрель 2024</t>
  </si>
  <si>
    <t xml:space="preserve">За монтаж  изготовление и монтаж рекламных щитов, конструкций, банеров по Дог.№12/2 от 18.12.2023г. </t>
  </si>
  <si>
    <t>Управление охраны г. Ташкента Национальной гвардии Руз  Дог.№17606-Т от 14.09.22г</t>
  </si>
  <si>
    <t xml:space="preserve">KARIMOV ALISHER ERKINOVICH Дог.№12/2 от 18.12.2023г. </t>
  </si>
  <si>
    <t>Охрана склада за май 2024г. по Дог.№17606-Т от 14.09.22г. В том числе НДС 12%</t>
  </si>
  <si>
    <t>Retail Trade East  07.06.2024</t>
  </si>
  <si>
    <t>ООО «RADO MAX-TRADE»   согласно договора №596 от 06.09.2022</t>
  </si>
  <si>
    <t>Оплата услуги хранения (94 машина)</t>
  </si>
  <si>
    <t>POYTAXT TERMENAL SERVIS MCHJ согласно счет-фактуры № 641 от 03.06.2024. Договор 30 от 03.01.2024</t>
  </si>
  <si>
    <t>Retail Trade East  10.06.2024</t>
  </si>
  <si>
    <t>по исп.листу № 11062400115901</t>
  </si>
  <si>
    <t>Задолженность Миб Солиев Б.С. (V004)</t>
  </si>
  <si>
    <t xml:space="preserve">Задолженность МибНурмухамедов С.Р. (склад) </t>
  </si>
  <si>
    <t>Алименты из зп Нуруллаева У.Х. за май 2024г</t>
  </si>
  <si>
    <t>по исп.листу № 10092207569301</t>
  </si>
  <si>
    <t>Налог по зп за май 2024</t>
  </si>
  <si>
    <t xml:space="preserve">ЗП за май 2024 </t>
  </si>
  <si>
    <t>ЗП за май 2024 (Хумо)</t>
  </si>
  <si>
    <t>Отпускные за июнь 2024</t>
  </si>
  <si>
    <t>Айрапетян К (транзитный счет 23106000905526021300)</t>
  </si>
  <si>
    <t>Иванов Ю, Кочеткова У, Мухамаджанов И, Мирова Л, Ваак Я, Турдиева О</t>
  </si>
  <si>
    <t xml:space="preserve">Алиев Ф, Муратова Г, Новиков М, Назиров А, Юлдашева Н </t>
  </si>
  <si>
    <t>ЗП за май 2024 - не готовы ПК</t>
  </si>
  <si>
    <t>в данной сумме нет ЗП Алиева Ф, Муратовой Г, Новикова М, Назирова А, Юлдашевой Н на общую сумму 2288000 сум (проблема с картой)</t>
  </si>
  <si>
    <t xml:space="preserve"> Услуги по перевозке пассажиров и доставке MYTAXI</t>
  </si>
  <si>
    <t>Вознаграждение за принятые платежи за май 2024 г</t>
  </si>
  <si>
    <t xml:space="preserve"> Вознаграждение за использование МПС MYTAXI </t>
  </si>
  <si>
    <t>Оплата за медосмотр .Согласно договора № 12/3 от 25.12.2023 г  май 2024г.</t>
  </si>
  <si>
    <t>ООО "TRANS GROUP"  Дог.№34 от 13.04.2023г.  В том числе НДС 12%.</t>
  </si>
  <si>
    <t>"MY TAXI OPS" MCHJ  договор № MT-325/Corp от 23.08.2022</t>
  </si>
  <si>
    <t xml:space="preserve"> ООО "CLICK"  по эсф № 25201 от 31.05.2024г. по Дог.№I/D1561 от 14.02.23г.</t>
  </si>
  <si>
    <t>"MY TAXI OPS" MCHJ  договор № MT-325/Corp от 23.08.2023</t>
  </si>
  <si>
    <t>Retail Trade East  11.06.2024</t>
  </si>
  <si>
    <t>ООО «В.Н.Т» согласно договора № 1/4 от 27.06.2022</t>
  </si>
  <si>
    <t>За аренду помещения (V024) предоплата за июнь 2024</t>
  </si>
  <si>
    <t>ООО «ARENDAKOR» Дог.№ 24 от 01.06.2024</t>
  </si>
  <si>
    <t>командировочные расходы</t>
  </si>
  <si>
    <t>ООО ЭнВиПи Софт (акт № 70 от 29.02.2024)</t>
  </si>
  <si>
    <t>Сопровождение программных продуктов (Илья) 419100 руб.</t>
  </si>
  <si>
    <t>НДС нерезидента (ООО ЭнВиПи Софт)</t>
  </si>
  <si>
    <t>счета от Насти</t>
  </si>
  <si>
    <t xml:space="preserve">Сертификация товара </t>
  </si>
  <si>
    <t>Retail Trade East  14.06.2024</t>
  </si>
  <si>
    <t>БПЭ</t>
  </si>
  <si>
    <t>Оплата за товар (9 892 265,62 руб)</t>
  </si>
  <si>
    <t>Retail Trade East  20.06.2024</t>
  </si>
  <si>
    <t>осталось оплатить за товар с отгрузки от 05.04.2024</t>
  </si>
  <si>
    <t>Оплата за услуги по перевозке грузов (112 машина)</t>
  </si>
  <si>
    <t>Оплата за услуги по перевозке грузов (113 машина)</t>
  </si>
  <si>
    <t>Оплата за услуги по перевозке грузов (111 машина)</t>
  </si>
  <si>
    <t>Оплата за услуги по перевозке грузов (114 машина)</t>
  </si>
  <si>
    <t>Оплата за услуги по перевозке грузов (115 машина)</t>
  </si>
  <si>
    <t>Оплата услуги хранения (100 машина)</t>
  </si>
  <si>
    <t>"M I R O B I D T E K S T I L" MCHJ согласно счет-фактуры № 405 от 10.06.2024. Договор 133 от 11.08.2023</t>
  </si>
  <si>
    <t>"M I R O B I D T E K S T I L" MCHJ согласно счет-фактуры № 406 от 10.06.2024. Договор 133 от 11.08.2023</t>
  </si>
  <si>
    <t>"M I R O B I D T E K S T I L" MCHJ согласно счет-фактуры № 412 от 12.06.2024. Договор 133 от 11.08.2023</t>
  </si>
  <si>
    <t>"M I R O B I D T E K S T I L" MCHJ согласно счет-фактуры № 416 от 13.06.2024. Договор 133 от 11.08.2023</t>
  </si>
  <si>
    <t>"M I R O B I D T E K S T I L" MCHJ согласно счет-фактуры № 426 от 17.06.2024. Договор 133 от 11.08.2023</t>
  </si>
  <si>
    <t>POYTAXT TERMENAL SERVIS MCHJ согласно счет-фактуры № 699 от 13.06.2024. Договор 30 от 03.01.2024</t>
  </si>
  <si>
    <t>POYTAXT TERMENAL SERVIS MCHJ согласно счет-фактуры № 700 от 13.06.2024. Договор 30 от 03.01.2024</t>
  </si>
  <si>
    <t xml:space="preserve">ООО "EKO-PARTNER" по договору № 65 от 04.05.2024г. </t>
  </si>
  <si>
    <t>За аренду помещения (V003)за июнь 2024</t>
  </si>
  <si>
    <t>За аренду помещения (V002)за июнь 2024</t>
  </si>
  <si>
    <t>За аренду помещения (V004)за июнь 2024</t>
  </si>
  <si>
    <t>За аренду помещения (V001)за июнь 2024</t>
  </si>
  <si>
    <t>За аренду помещения (V009)за июнь 2024</t>
  </si>
  <si>
    <t>За аренду помещения (V007)за июнь 2024</t>
  </si>
  <si>
    <t>За аренду помещения (V005)за июнь 2024</t>
  </si>
  <si>
    <t>За аренду помещения  (V006) за июнь 2024</t>
  </si>
  <si>
    <t>НДФЛ Абдуллаев Адыл (V006)за июнь 2024</t>
  </si>
  <si>
    <t>За аренду помещения  (V016) за июнь 2024</t>
  </si>
  <si>
    <t>За аренду помещения  (V014)за июнь 2024</t>
  </si>
  <si>
    <t>За аренду помещения (V012)за июнь 2024</t>
  </si>
  <si>
    <t>За аренду помещения (V017)за июнь2024</t>
  </si>
  <si>
    <t>За аренду помещения (V019)за июнь 2024</t>
  </si>
  <si>
    <t>За аренду помещения (V021)за июнь 2024</t>
  </si>
  <si>
    <t>За аренду помещения (V010)за июнь 2024</t>
  </si>
  <si>
    <t>За аренду помещения (V015)за июнь 2024</t>
  </si>
  <si>
    <t>За аренду помещения (V008)за июнь 2024</t>
  </si>
  <si>
    <t>За аренду помещения (V018)за июнь 2024</t>
  </si>
  <si>
    <t>За аренду помещения (V020)за июнь 2024</t>
  </si>
  <si>
    <t>За аренду помещения (V011)за июнь 2024</t>
  </si>
  <si>
    <t>За аренду помещения (V024)за июнь 2024</t>
  </si>
  <si>
    <t>Оплата за медосмотр за май 2024г.</t>
  </si>
  <si>
    <t xml:space="preserve">Услуги по перевозке пассажиров и доставке MYTAXI </t>
  </si>
  <si>
    <t xml:space="preserve">Вознаграждение за использование МПС MYTAXI  </t>
  </si>
  <si>
    <t xml:space="preserve">Вознаграждение за принятые платежи за март, апрель, за май 2024 г  </t>
  </si>
  <si>
    <t xml:space="preserve">Оплата за аудиторскую проверку  </t>
  </si>
  <si>
    <t>Размещение РИМ пилоны  за апрель май 20204г.</t>
  </si>
  <si>
    <t>Оплата за страхование гражданской ответственности работодателя</t>
  </si>
  <si>
    <t xml:space="preserve">Услуги Инкассации за май 2024 г. </t>
  </si>
  <si>
    <t xml:space="preserve">ARENDAKOR" MCHJ по Дог.№ V024  от 01.06.2024г. </t>
  </si>
  <si>
    <t>"MY TAXI OPS" MCHJ договор № MT-325/Corp от 23.08.2022</t>
  </si>
  <si>
    <t>"AUDIT-VARN" MCHJ Согласно договора № 17/И от 14.02.2024 г.</t>
  </si>
  <si>
    <t>ООО "TRANS GROUP" Дог.№34 от 13.04.2023г</t>
  </si>
  <si>
    <t xml:space="preserve">АО  "APEX INSURANCE"  Согласно договора №  0270/4002/2400121 от 19.06.2024г </t>
  </si>
  <si>
    <t>ГУП "RESPUBLIKA INKASSATSIYA XIZMATI"</t>
  </si>
  <si>
    <t>Retail Trade East  21.06.2024</t>
  </si>
  <si>
    <t>ЯТТ «Магай О.В.»  по Дог.№ 11/08/23 от 11.08.2023г.</t>
  </si>
  <si>
    <t>ЯТТ «Магай О.В.» по Дог.№ 03/05/23/1 от 03.05.2023г.</t>
  </si>
  <si>
    <t>За размещение рекламных роликов на мониторах в вагонах метро за апрель и май 2024г.</t>
  </si>
  <si>
    <t>Retail Trade East  25.06.2024</t>
  </si>
  <si>
    <t>ЧП «TASHKENT MANUFACTURE»  согласно договора №26 от 22.06.2022</t>
  </si>
  <si>
    <t>ООО ASKLEPIY согласно договора №А-8238 от 31.01.2024</t>
  </si>
  <si>
    <t>"AIDA VENTES" MCHJ согласно договора №11 от 31.03.2023</t>
  </si>
  <si>
    <t>ИП ООО "Balton Trading Asia" согласно договора №FixP-2  от 11.10.2022</t>
  </si>
  <si>
    <t>OOO BOYARSKIY BEVERAGE согласно договора №34 от 10.05.2024</t>
  </si>
  <si>
    <t>OOO CHATKAL AQUA MINERALS согласно договора №17 от 10.05.2024</t>
  </si>
  <si>
    <t>ИП ООО "FIRSTGROUP"согласно договора №123/7648-J  от 20.02.2023</t>
  </si>
  <si>
    <t>OOO «COUNCIL LOCAL» согласно договора №31 от 10.06.2024</t>
  </si>
  <si>
    <t>магазин V017 по договору №A22-003-002 от 28.06.2022</t>
  </si>
  <si>
    <t>магазин V005 по договору №A22-003-002 от 28.06.2022</t>
  </si>
  <si>
    <t>магазин V012 по договору №A22-003-002 от 28.06.2022</t>
  </si>
  <si>
    <t>магазин V007 по договору №A22-003-002 от 28.06.2022</t>
  </si>
  <si>
    <t>магазин V002 по договору №A22-003-002 от 28.06.2022</t>
  </si>
  <si>
    <t>магазин V021 по договору №A22-003-002 от 28.06.2022</t>
  </si>
  <si>
    <t>магазин V001 по договору №A22-003-002 от 28.06.2022</t>
  </si>
  <si>
    <t>магазин V011 по договору №A22-003-002 от 28.06.2022</t>
  </si>
  <si>
    <t>магазин V009 по договору №A22-003-002 от 28.06.2022</t>
  </si>
  <si>
    <t>магазин V019 по договору №A22-003-002 от 28.06.2022</t>
  </si>
  <si>
    <t>магазин V018 по договору №A22-003-002 от 28.06.2022</t>
  </si>
  <si>
    <t>магазин V015 по договору №A22-003-002 от 28.06.2022</t>
  </si>
  <si>
    <t>магазин V020 по договору №A22-003-002 от 28.06.2022</t>
  </si>
  <si>
    <t>магазин V004 по договору №A22-003-002 от 28.06.2022</t>
  </si>
  <si>
    <t>магазин V010 по договору №A22-003-002 от 28.06.2022</t>
  </si>
  <si>
    <t>магазин V014 по договору №A22-003-002 от 28.06.2022</t>
  </si>
  <si>
    <t>магазин V013 по договору №A22-003-002 от 28.06.2022</t>
  </si>
  <si>
    <t>магазин V023 по договору №411 от 04.07.2022</t>
  </si>
  <si>
    <t>магазин V004 по договору №411 от 04.07.2022</t>
  </si>
  <si>
    <t>отгрузка на склад</t>
  </si>
  <si>
    <t>оставшиеся 50% оплаты за пакеты на кассу</t>
  </si>
  <si>
    <t>Оплата за услуги грузоперевозки груза .Согласно договора № 3 от 03.01.2024 г.сч фактура 117 от 21.06.2024 г</t>
  </si>
  <si>
    <t>ЯТТ «Магай О.В.» по Дог.№03/05/23/1 от 03.05.2023г</t>
  </si>
  <si>
    <t>ЯТТ «Магай О.В.» по Дог.№11/08/23 от 11.08.2023г.</t>
  </si>
  <si>
    <t>KAMOL BAXT PIUS MCHJ согласно договора № 3 от 03.01.2024 г.сч фактура 117 от 21.06.2024 г</t>
  </si>
  <si>
    <t>За продление 18 кассовых модулей на 1 год, V010-V019 предоплата 100%</t>
  </si>
  <si>
    <t>За регистрацию фискальных модулей на V024</t>
  </si>
  <si>
    <t>Пусконаладочные работы на V023 + Выезда на V003, апрель постоплата 100%</t>
  </si>
  <si>
    <t>За ТО ККТ магазинов, апрель постоплата 100% + регистрация V023</t>
  </si>
  <si>
    <t>За ТО ККТ магазинов, май постоплата 100%</t>
  </si>
  <si>
    <t>За компьтерное оборудование магазинов</t>
  </si>
  <si>
    <t>За монтаж локальной сети в V024</t>
  </si>
  <si>
    <t>За монтаж системы видеонаблюдения в V024</t>
  </si>
  <si>
    <t>За заправку картриджей</t>
  </si>
  <si>
    <t>ООО "EKO-PARTNER"  по договору №65 от 04.05.2024</t>
  </si>
  <si>
    <t>Xakimov Aziz Yorqin o`g`li по договору №9 от 24.06.2024 г</t>
  </si>
  <si>
    <t>Xakimov Aziz Yorqin o`g`li по договору №8 от 24.06.2024 г</t>
  </si>
  <si>
    <t xml:space="preserve">ООО"XON INTERNET PORTAL"по договору №292 от 23.08.2022 Преподплата 100 % </t>
  </si>
  <si>
    <t>Аванс за июнь 2024</t>
  </si>
  <si>
    <t>Расчет при увольнении за июнь 2024</t>
  </si>
  <si>
    <t>Бакиева Н, Ёкубов А, Камалиева Д, Овчарова О, Усманова Л, Турсунова Н</t>
  </si>
  <si>
    <t>Нажимиддинов И, Сергеев П, Хамдамов Т, Юханов А</t>
  </si>
  <si>
    <t>Аванс за июнь 2024 (Хумо)</t>
  </si>
  <si>
    <t>В сумме нет аванса Панферова М (5115000 сум), срок паспорта кончился</t>
  </si>
  <si>
    <t>Айрапетян К, Новиков Е. (транзитный счет 23106000905526021300)</t>
  </si>
  <si>
    <t xml:space="preserve">За монтаж  изготовление и монтаж рекламных щитов, конструкций, банеров по Дог.№6/1 от 01.06.2024г. </t>
  </si>
  <si>
    <t>KARIMOV ALISHER ERKINOVICH Дог.№6/1 от 01.06.2024г.</t>
  </si>
  <si>
    <t>Retail Trade East  28.06.2024</t>
  </si>
  <si>
    <t xml:space="preserve">Предоставление доступа к вычисительной среде(облачный сервер) погашение задолжености с май- июнь + предоплата 100% июль-декабрь </t>
  </si>
  <si>
    <t xml:space="preserve">ООО "PRO DATA-TECH" по договору №Ю283 от 12.01.2024г. </t>
  </si>
  <si>
    <t>POYTAXT TERMENAL SERVIS MCHJ согласно счет-фактуры № 701 от 13.06.2024. Договор 30 от 03.01.2024</t>
  </si>
  <si>
    <t>ООО "ASMO ICE CREAM"</t>
  </si>
  <si>
    <t>СП INVISIBLE GROUP</t>
  </si>
  <si>
    <t>СП ООО «PAKSHOO TASHKENT»</t>
  </si>
  <si>
    <t>ИП ООО "SUN IMPERIA"</t>
  </si>
  <si>
    <t>OOO «MUSTАNG GROUP DISTRIBUTION»</t>
  </si>
  <si>
    <t>ИП OOO "Ark Group Asia"</t>
  </si>
  <si>
    <t>"AIDA VENTES" MCHJ</t>
  </si>
  <si>
    <t>ООО «BIZNES AZIYA»</t>
  </si>
  <si>
    <t>ООО "Green Line Trading"</t>
  </si>
  <si>
    <t xml:space="preserve">ООО «RADO MAX-TRADE»  </t>
  </si>
  <si>
    <t>ИП ООО "FIRSTGROUP"</t>
  </si>
  <si>
    <t>OOO «COUNCIL LOCAL»</t>
  </si>
  <si>
    <t>Размещение рекламно-информационного материала (V022) за май-июнь 2024г.</t>
  </si>
  <si>
    <t>За возмещение коммунальных услуг (V022) по электроэнергии за май 2024 В том числе НДС 12%.</t>
  </si>
  <si>
    <t>За возмещение коммунальных услуг (V017)  за май 2024 В том числе НДС 12%.</t>
  </si>
  <si>
    <t>За возмещение коммунальных услуг элэнергии и водоснабжению (V004) за май 2024 по Дог.№4 от 19.06.2022. В том числе НДС 12%.</t>
  </si>
  <si>
    <t>ООО "PARK RETAIL" договор № 018АР от 29.09.2023г</t>
  </si>
  <si>
    <t>ООО "PARK RETAIL" по Дог. № 1-128 от 26.06.2023.</t>
  </si>
  <si>
    <t xml:space="preserve">ЧП "TADJ MAXAL GRAND" о Дог.№17 от 15.07.2022. </t>
  </si>
  <si>
    <t xml:space="preserve">ЧП "SHAVKATDA"  Дог.№4 от 19.06.2022. </t>
  </si>
  <si>
    <t>Аванс Панферова М - 5 115 000 сум, мат.помощь Петрова Е - 2720000 сум</t>
  </si>
  <si>
    <t>на пк сотрудников</t>
  </si>
  <si>
    <t>Retail Trade East  02.07.2024</t>
  </si>
  <si>
    <t>разница по акту сверки</t>
  </si>
  <si>
    <t>Размещение РИМ пилоны  за июнь 20204г.</t>
  </si>
  <si>
    <t xml:space="preserve">Предоплата  за услуги в июле 2024г. </t>
  </si>
  <si>
    <t xml:space="preserve">ООО "TRANS GROUP"  Дог.№34 от 13.04.2023г.  </t>
  </si>
  <si>
    <t>ООО «LEGALSTAT»  по Дог.№02-11/23-А от 15.11.2023г.</t>
  </si>
  <si>
    <t>Счета от Насти 115 машине</t>
  </si>
  <si>
    <t>Сертификация</t>
  </si>
  <si>
    <t>Retail Trade East  05.07.2024</t>
  </si>
  <si>
    <t>Наличные расходы по растаможке (118-120 машины + доп расходы)</t>
  </si>
  <si>
    <t>ООО "ALVIERO" согласно договора №БХ-35-1 от 23.06.2022</t>
  </si>
  <si>
    <t>магазин V001 по договору №411 от 04.07.2022</t>
  </si>
  <si>
    <t>Оплата услуги хранения (97 машина)</t>
  </si>
  <si>
    <t>Оплата услуги хранения (104 машина)</t>
  </si>
  <si>
    <t>Оплата за услуги по перевозке грузов (116 машина)</t>
  </si>
  <si>
    <t>Оплата за услуги по перевозке грузов (117 машина)</t>
  </si>
  <si>
    <t>POYTAXT TERMENAL SERVIS MCHJ согласно счет-фактуры № 772 от 26.06.2024. Договор 30 от 03.01.2024</t>
  </si>
  <si>
    <t>POYTAXT TERMENAL SERVIS MCHJ согласно счет-фактуры № 773 от 26.06.2024. Договор 30 от 03.01.2024</t>
  </si>
  <si>
    <t>"M I R O B I D T E K S T I L" MCHJ согласно счет-фактуры № 470 от 01.07.2024. Договор 133 от 11.08.2023</t>
  </si>
  <si>
    <t>"M I R O B I D T E K S T I L" MCHJ согласно счет-фактуры № 469 от 01.07.2024. Договор 133 от 11.08.2023</t>
  </si>
  <si>
    <t>Контракт № 2 от 01.11.2022 (Услуги по оформлению декларации + транспортные услуги)</t>
  </si>
  <si>
    <t>НДС нерезидента (ИП Белова)</t>
  </si>
  <si>
    <t>за июнь 2024</t>
  </si>
  <si>
    <t>За аренду складского помещения за июль 2024г.  В том числе НДС 12%.</t>
  </si>
  <si>
    <t>За аренду помещения (V022) за июнь и июль 2024  В том числе НДС 12%.</t>
  </si>
  <si>
    <t xml:space="preserve">За аренду помещения (V023)  за июнь 2024   </t>
  </si>
  <si>
    <t>За возмещение коммунальных услуг элэнергии (V023) за апрель и май 2024 . В том числе НДС 12%.</t>
  </si>
  <si>
    <t>За возмещение коммунальных услуг элэнергии (V014) за июнь 2024  В том числе НДС 12%.</t>
  </si>
  <si>
    <t>За возмещение коммунальных услуг элэнергии (V016) за июнь 2024   В том числе НДС 12%.</t>
  </si>
  <si>
    <t>За возмещение коммунальных услуг элэнергии (V017) за июнь 2024   В том числе НДС 12%.</t>
  </si>
  <si>
    <t>Оплата за услуги грузоперевозки груза.</t>
  </si>
  <si>
    <t xml:space="preserve">Оплата за услуги hh.uz Активация Доступ к базе резюме   </t>
  </si>
  <si>
    <t xml:space="preserve">Услуги по перевозке пассажиров и доставке MYTAXI  </t>
  </si>
  <si>
    <t xml:space="preserve">За монтаж  изготовление и монтаж рекламных щитов, конструкций, банеров  </t>
  </si>
  <si>
    <t xml:space="preserve">За установку пожарной сигнализации согласно договора  </t>
  </si>
  <si>
    <t>Оплата за медосмотр за июнь 2024</t>
  </si>
  <si>
    <t>Охрана склада за июнь 2024г. В том числе НДС 12%.</t>
  </si>
  <si>
    <t xml:space="preserve">ООО "SHARQ BUSINESS STORAGE" по Дог.№008/А от 01.08.2023.  </t>
  </si>
  <si>
    <t>ООО "PARK RETAIL"  по Дог.№1-178 от 25.06.2024г.</t>
  </si>
  <si>
    <t>ООО «BEST TOWER» по Дог.№ 24 от 01.03.2024г.</t>
  </si>
  <si>
    <t>ООО "ORXIDEYA-LYUKS"  по Дог.№14 от 09.07.2022</t>
  </si>
  <si>
    <t>ООО "ORXIDEYA-LYUKS" по Дог.№16 от 13.07.2022.</t>
  </si>
  <si>
    <t>ЧП "TADJ MAXAL GRAND" по Дог.№17 от 15.07.2022.</t>
  </si>
  <si>
    <t>KAMOL BAXT PIUS MCHJ Согласно договора № 3 от 03.01.2024 г.сч фактура 121 от 01.07.2024 г</t>
  </si>
  <si>
    <t xml:space="preserve">OOO "HEL-DEN" согласно договора № 3527/hh от 13.07.2022 г. </t>
  </si>
  <si>
    <t>MY TAXI OPS MCHJ договору № MT-325/Corp от 23.08.2022</t>
  </si>
  <si>
    <t>KARIMOV ALISHER ERKINOVICH Счет-дог.№ 7/1от 03.07.2024г.</t>
  </si>
  <si>
    <t>"UCHQUN SHD" MCHJ № 50 от 02.07.2024</t>
  </si>
  <si>
    <t xml:space="preserve">Управление охраны г. Ташкента Национальной гвардии Руз  по Дог.№17606-Т от 14.09.22г. </t>
  </si>
  <si>
    <t>100% предоплата за чековые ленты для собственных нужд</t>
  </si>
  <si>
    <t>ООО "Profi Inestment" согласно договора №01/2024-RTE от 02.07.2024</t>
  </si>
  <si>
    <t>Оплата ИП Беловой М.Б. (996074 руб) курс 148,66</t>
  </si>
  <si>
    <t>Retail Trade East  09.07.2024</t>
  </si>
  <si>
    <t>Оплата за услуги по перевозке грузов (118 машина)</t>
  </si>
  <si>
    <t>Оплата за услуги по перевозке грузов (119 машина)</t>
  </si>
  <si>
    <t>"M I R O B I D T E K S T I L" MCHJ согласно счет-фактуры № 482 от 06.07.2024. Договор 133 от 11.08.2023</t>
  </si>
  <si>
    <t>"M I R O B I D T E K S T I L" MCHJ согласно счет-фактуры № 481 от 06.07.2024. Договор 133 от 11.08.2023</t>
  </si>
  <si>
    <t xml:space="preserve">Вознаграждение за принятые платежи за июнь 2024 г  </t>
  </si>
  <si>
    <t>За размещение рекламных роликов на мониторах в вагонах метро. За апрель, май, июнь 2024г.</t>
  </si>
  <si>
    <t>За размещение рекламных роликов на мониторах в вагонах метро . За апрель, май, июнь 2024г.</t>
  </si>
  <si>
    <t xml:space="preserve"> ООО "CLICK"  по эсф № 33713 от 30.06.2024г. по Дог.№I/D1561 от 14.02.23г.</t>
  </si>
  <si>
    <t>ЯТТ «Магай О.В.» о Дог.№03/05/23/1 от 03.05.2023г.</t>
  </si>
  <si>
    <t xml:space="preserve">ЯТТ «Магай О.В.»  по Дог.№11/08/23 от 11.08.2023г. </t>
  </si>
  <si>
    <t>За компьтерное оборудование магазинов, для собственных нужд, постоплата 50%</t>
  </si>
  <si>
    <t xml:space="preserve">ООО "EKO-PARTNER" по договору №78 от 02.07.2024г. </t>
  </si>
  <si>
    <t xml:space="preserve">Предоплата попредоставлению кодов маркировки </t>
  </si>
  <si>
    <t>ООО "CRPT TURON" по договору № ПКМ - 022846 - Вода</t>
  </si>
  <si>
    <t>Услуги по ремонту 024 магазина</t>
  </si>
  <si>
    <t xml:space="preserve">ИП «Грижинец Е. С.» по счет договору 1 от 30.05.2024 </t>
  </si>
  <si>
    <t xml:space="preserve">Реклама в соц сетях </t>
  </si>
  <si>
    <t>возврат займа (Супроткин Д.В)</t>
  </si>
  <si>
    <t>Retail Trade East  10.07.2024</t>
  </si>
  <si>
    <t>Налог по зп за июнь 2024</t>
  </si>
  <si>
    <t xml:space="preserve">ЗП за июнь 2024 </t>
  </si>
  <si>
    <t>ЗП за июнь 2024 (Хумо)</t>
  </si>
  <si>
    <t>Отпускные за июль 2024</t>
  </si>
  <si>
    <t>Расчет при увольнении за июль 2024</t>
  </si>
  <si>
    <t>Декретные за июль 2024г</t>
  </si>
  <si>
    <t>Алименты за июнь 2024г</t>
  </si>
  <si>
    <t>Алименты Нуруллаев У.Х. (маг 001)</t>
  </si>
  <si>
    <t>Гордиенко К, Евтухова О, Кодир-Зода Г, Нарзуллаева М, Петрова Е, Рахимбердиев Д, Тюкалова Ю</t>
  </si>
  <si>
    <t>Айрапетян К, Акилбеков Д, Нурмухамедова Н, Усманов М</t>
  </si>
  <si>
    <t>Турсунова Н</t>
  </si>
  <si>
    <t>Retail Trade East  12.07.2024</t>
  </si>
  <si>
    <t>Счета от Насти (111,113,114 машины)</t>
  </si>
  <si>
    <t xml:space="preserve"> "O`Zbekekspertiza" Aksiyadorlik Jamiyati  по договору 17/888 от 21.11.2022</t>
  </si>
  <si>
    <t>Оплата услуги хранения (оборудование)</t>
  </si>
  <si>
    <t>Оплата услуги хранения (106 машина)</t>
  </si>
  <si>
    <t>Оплата услуги хранения (103 машина)</t>
  </si>
  <si>
    <t>POYTAXT TERMENAL SERVIS MCHJ согласно счет-фактуры № 848 от 05.07.2024. Договор 30 от 03.01.2024</t>
  </si>
  <si>
    <t>POYTAXT TERMENAL SERVIS MCHJ согласно счет-фактуры № 847 от 05.07.2024. Договор 30 от 03.01.2024</t>
  </si>
  <si>
    <t>POYTAXT TERMENAL SERVIS MCHJ согласно счет-фактуры № 846 от 05.07.2024. Договор 30 от 03.01.2024</t>
  </si>
  <si>
    <t>За возмещение коммунальных услуг (V020) по электроэнергии за июнь 2024. В том числе НДС 12%.</t>
  </si>
  <si>
    <t>За возмещение коммунальных услуг (V010) по электроэнергии за май и июнь 2024 и наружной рекламы с февраля по июль 2024 . В том числе НДС 12%.</t>
  </si>
  <si>
    <t>За возмещение коммунальных услуг (V022) по электроэнергии за июнь 2024  В том числе НДС 12%.</t>
  </si>
  <si>
    <t>За возмещение коммунальных услуг элэнергии (V023) за июнь 2024  . В том числе НДС 12%.</t>
  </si>
  <si>
    <t>За возмещение коммунальных услуг по электроэнергии за июнь 2024  . В том числе НДС 12%.</t>
  </si>
  <si>
    <t>За услуги по поиску и привлечению клиентов (Рассрочка) . За апрель, май, июнь 2024г.</t>
  </si>
  <si>
    <t>ООО «MUKAMBAR XOJI ONA SAXOVATI» по Дог. № 20 от 18.01.2023</t>
  </si>
  <si>
    <t xml:space="preserve">ЧП "SAID-SATTOR"  Дог. № 10 от 01.07.2022. </t>
  </si>
  <si>
    <t xml:space="preserve">ООО "PARK RETAIL" по Дог. № 1-178 от 25.06.2024. </t>
  </si>
  <si>
    <t>ООО «BEST TOWER» по Дог.№ 24 от 01.03.2024.</t>
  </si>
  <si>
    <t>ООО "SHARQ BUSINESS STORAGE" по Дог. №008/А от 01.08.2023</t>
  </si>
  <si>
    <t>"SOLFY CA" MCHJ QK по Дог.№ 129 от 23.12.2022г</t>
  </si>
  <si>
    <t>Контракт СПП 1423 от 25.01.2023 (Сопровождение программных продуктов)</t>
  </si>
  <si>
    <t>Ндс нерезидента (Илья март)</t>
  </si>
  <si>
    <t>Илья (акт за март 2024 - 420875 руб) курс 150,76</t>
  </si>
  <si>
    <t>Retail Trade East  16.07.2024</t>
  </si>
  <si>
    <t>SMART GLOBAL DISTRIBUTION  согласно договора №802 от 14.05.2024</t>
  </si>
  <si>
    <t>ИП ООО «ZAMIN ALLIANCE MAX» согласно договора №81/24 К от 20.05.2024</t>
  </si>
  <si>
    <t>OOO BOYARSKIY BEVERAGE   согласно договора №34 от 10.05.2024</t>
  </si>
  <si>
    <t>OOO «NAVRUZ INTERNATIONAL CORP.»  согласно договора №154-V от 23.05.2023</t>
  </si>
  <si>
    <t>"ZOR DISTR" MCHJ  согласно договора №1251 от 19.04.2023</t>
  </si>
  <si>
    <t>Оплата услуги хранения (110 машина)</t>
  </si>
  <si>
    <t>Оплата за услуги по перевозке грузов (120 машина)</t>
  </si>
  <si>
    <t>Оплата за услуги по перевозке грузов (121 машина)</t>
  </si>
  <si>
    <t>POYTAXT TERMENAL SERVIS MCHJ согласно счет-фактуры № 887 от 13.07.2024. Договор 30 от 03.01.2024</t>
  </si>
  <si>
    <t>"M I R O B I D T E K S T I L" MCHJ согласно счет-фактуры № 492 от 09.07.2024. Договор 133 от 11.08.2023</t>
  </si>
  <si>
    <t>"M I R O B I D T E K S T I L" MCHJ согласно счет-фактуры № 499 от 13.07.2024. Договор 133 от 11.08.2023</t>
  </si>
  <si>
    <t xml:space="preserve"> ЯТТ GRIJINETS YEVGENIY SERGEYEVICH</t>
  </si>
  <si>
    <t xml:space="preserve">Услуги Инкассации за июнь 2024 г. </t>
  </si>
  <si>
    <t>Услуги по ремонту (открытие 24 магазина) помещения</t>
  </si>
  <si>
    <t>Счета от Насти по 116+117 машине</t>
  </si>
  <si>
    <t>Наличные расходы по растаможке (121-122 машины + доп расходы)</t>
  </si>
  <si>
    <t>BTS EXPRESS CARGO SERVIS  по Дог.№ 4264 от 13.12.2022</t>
  </si>
  <si>
    <t>Предплата почтовых и курьерских услуг по Дог.№ 4264 от 13.12.2022. С учётом НДС.</t>
  </si>
  <si>
    <t>Retail Trade East  19.07.2024</t>
  </si>
  <si>
    <t>За аренду помещения (V003)за июль 2024</t>
  </si>
  <si>
    <t>За аренду помещения (V002)за июль 2024</t>
  </si>
  <si>
    <t>За аренду помещения (V004)за июль 2024</t>
  </si>
  <si>
    <t>За аренду помещения (V001)за июль 2024</t>
  </si>
  <si>
    <t>НДФЛ SALIXOVA GAVXAR BAXTIYOROVNA (V001)за июль 2024</t>
  </si>
  <si>
    <t>За аренду помещения (V009)за июль 2024</t>
  </si>
  <si>
    <t>За аренду помещения (V007)за июль 2024</t>
  </si>
  <si>
    <t>За аренду помещения (V005)за июль 2024</t>
  </si>
  <si>
    <t>За аренду помещения  (V006) за июль 2024</t>
  </si>
  <si>
    <t>НДФЛ Абдуллаев Адыл (V006)за июль 2024</t>
  </si>
  <si>
    <t>За аренду помещения  (V016) за июльь 2024</t>
  </si>
  <si>
    <t>За аренду помещения  (V014)за июль 2024</t>
  </si>
  <si>
    <t>За аренду помещения (V012)за июль 2024</t>
  </si>
  <si>
    <t>За аренду помещения (V017)за июль2024</t>
  </si>
  <si>
    <t>За аренду помещения (V019)за июль 2024</t>
  </si>
  <si>
    <t>За аренду помещения (V021)за июль 2024</t>
  </si>
  <si>
    <t>За аренду помещения (V010)за июль 2024</t>
  </si>
  <si>
    <t>За аренду помещения (V015)за июль 2024</t>
  </si>
  <si>
    <t>За аренду помещения (V008)за июль 2024</t>
  </si>
  <si>
    <t>За аренду помещения (V018)за июль 2024</t>
  </si>
  <si>
    <t>За аренду помещения (V020)за июль 2024</t>
  </si>
  <si>
    <t>За аренду помещения (V011)за июль 2024</t>
  </si>
  <si>
    <t>За аренду помещения (V013)за июнь и июль 2024</t>
  </si>
  <si>
    <t>НДФЛ НДФЛ RESUTOVA YEKATERINA LENAROVNA (V013)за июль 2024</t>
  </si>
  <si>
    <t>За аренду помещения (V023)за июль 2024</t>
  </si>
  <si>
    <t>За аренду помещения (V024)за июль 2024</t>
  </si>
  <si>
    <t>НДФЛ ABDUMADJIDOVA SHAXNOZA AKRAMDJANOVNA за июль 2024</t>
  </si>
  <si>
    <t>За аренду помещения офис за июль 2024</t>
  </si>
  <si>
    <t>RESUTOVA YEKATERINA LENAROVNA Дог.№1 от 01.06.2024</t>
  </si>
  <si>
    <t>Оплата НДФЛ RESUTOVA YEKATERINA LENAROVNA  по Дог.№1 от 01.06.2024</t>
  </si>
  <si>
    <t>ABDUMADJIDOVA SHAXNOZA AKRAMDJANOVNA</t>
  </si>
  <si>
    <t>ООО "GLAESER-ST" Дог.№35/06 от 01.06.2024</t>
  </si>
  <si>
    <t>просят предоставить п/п</t>
  </si>
  <si>
    <t>OOO HYDROLIFE BOTLLERS  согласно договора №1-28 от 06.06.2023</t>
  </si>
  <si>
    <t>Retail Trade East  22.07.2024</t>
  </si>
  <si>
    <t>"UNITED FIRST GROUP" MCHJ согласно договора №211 от 10.11.2022</t>
  </si>
  <si>
    <t>"DANDY FOOD" MCHJ согласно договора №584 от 22.06.2023</t>
  </si>
  <si>
    <t>За продление 4 кассовых модулей на 1 год, V019 и V022 предоплата 100%</t>
  </si>
  <si>
    <t>ГУП Научно-информационный центр Янги технологиялар согласно Оферте от 01.08.2022г.</t>
  </si>
  <si>
    <t>Оплата услуги хранения (112 машина)</t>
  </si>
  <si>
    <t>Оплата за услуги по перевозке грузов (122 машина)</t>
  </si>
  <si>
    <t>POYTAXT TERMENAL SERVIS MCHJ согласно счет-фактуры № 921 от 19.07.2024. Договор 30 от 03.01.2024</t>
  </si>
  <si>
    <t>"M I R O B I D T E K S T I L" MCHJ согласно счет-фактуры № 522 от 20.07.2024. Договор 133 от 11.08.2023</t>
  </si>
  <si>
    <t xml:space="preserve">За возмещение коммунальных услуг элэнергии и водоснабжению (V004) за июнь 2024  </t>
  </si>
  <si>
    <t xml:space="preserve">Доплата за аренду помещения (V024) за июль 2024  </t>
  </si>
  <si>
    <t>Доплата НДФЛ ABDUMADJIDOVA SHAXNOZA AKRAMDJANOVNA за июль 2024</t>
  </si>
  <si>
    <t xml:space="preserve">За аренду помещения (V024) за июль 2024  </t>
  </si>
  <si>
    <t>Размещение рекламно-информационного материала (V022) за июнь 2024г.</t>
  </si>
  <si>
    <t xml:space="preserve">ABDUMADJIDOVA SHAXNOZA AKRAMDJANOVNA по Дог.№ V024/1 от 05.07.2024г.  </t>
  </si>
  <si>
    <t>"ARENDAKOR" MCHJ по Дог.№ V024  от 01.06.2024г.</t>
  </si>
  <si>
    <t xml:space="preserve">ООО "PARK RETAIL" согласно договора № 09АР от 25.06.2024г  </t>
  </si>
  <si>
    <t>Евстратова Дарья</t>
  </si>
  <si>
    <t>Плата за разрешение на привлечение иностранной силы Руз</t>
  </si>
  <si>
    <t>Возврат фин займа (Супроткин Д.В)</t>
  </si>
  <si>
    <t>Retail Trade East  23.07.2024</t>
  </si>
  <si>
    <t>Retail Trade East  25.07.2024</t>
  </si>
  <si>
    <t>срок до 29.07.2024</t>
  </si>
  <si>
    <t xml:space="preserve">Оплата за товар на БПЭ 2462660,50 руб </t>
  </si>
  <si>
    <t xml:space="preserve">Оплата за услуги грузоперевозки груза  </t>
  </si>
  <si>
    <t xml:space="preserve">Оплата за вывоз мусора с июля по декабрь 2024г.  </t>
  </si>
  <si>
    <t xml:space="preserve">Оплата за услуги электроэнергии  </t>
  </si>
  <si>
    <t>KAMOL BAXT PIUS MCHJ Согласно договора № 3 от 03.01.2024 г.сч фактура 139 от 16.07.2024 г</t>
  </si>
  <si>
    <t>"SERGELI TRUST" MCHJ по Дог.№12 от 01.07.2024г.</t>
  </si>
  <si>
    <t>MIRZO ULUGBEK TETK согласно договора № 7714 от 01.03.2023</t>
  </si>
  <si>
    <t>Аванс за июль 2024г</t>
  </si>
  <si>
    <t>Отпускные за июль 2024г</t>
  </si>
  <si>
    <t>Расчет при увольнении за июль 2024г</t>
  </si>
  <si>
    <t>Матер.помощь за июль 2024г</t>
  </si>
  <si>
    <t>Премия за июль 2024г</t>
  </si>
  <si>
    <t>Аванс за июль 2024г (Хумо)</t>
  </si>
  <si>
    <t>Отпускные за июль 2024г (Хумо)</t>
  </si>
  <si>
    <t>Гусейнова Л, Шевцова А</t>
  </si>
  <si>
    <t>Касимов А, Рахмаджанов Ш, Ветренникова Е, Шеремет К, Токарев Ф, Халитов М</t>
  </si>
  <si>
    <t>Рустамбекова М</t>
  </si>
  <si>
    <t>Екубов А, Ким К, Кодир-Зода Г, Сайфулина М, Суюнова З, Хасанов Х, Ягъяева Е, Галлямов Р, Жумагалиева З, Умарова С</t>
  </si>
  <si>
    <t xml:space="preserve">Солиев Б, Новиков Е. </t>
  </si>
  <si>
    <t xml:space="preserve">Солиев Б </t>
  </si>
  <si>
    <t>"SWEET MOMENTS" согласно договора № L-14 от 14.07.2023</t>
  </si>
  <si>
    <t>За размещение рекламных роликов на мониторах в вагонах метро. За июнь 2024г.</t>
  </si>
  <si>
    <t>ЯТТ «Магай О.В.» по Дог.№03/05/23/1 от 03.05.2023г.</t>
  </si>
  <si>
    <t>ЯТТ «Магай О.В.»  по Дог.№20/06/24 от 20.06.2024г</t>
  </si>
  <si>
    <t xml:space="preserve">За наружнее оформление магазина по адресу массив Куйлюк 5. </t>
  </si>
  <si>
    <t xml:space="preserve">За внутреннее оформление магазина по адресу массив Куйлюк 5. </t>
  </si>
  <si>
    <t>ИП "Каримов Алишер Эркинович" согласно договора  № 6/1 от 01.06.2024</t>
  </si>
  <si>
    <t>ИП "Каримов Алишер Эркинович" согласно договора  № 7/1 от 03.07.2024</t>
  </si>
  <si>
    <t>остаток 40% от общей стоимости договора 75 799 400 сум</t>
  </si>
  <si>
    <t>остаток 40% от общей стоимости договора 36 729 000 сум</t>
  </si>
  <si>
    <t>За услуги Интернета на складе и магазинах, предоплата 100 % за август</t>
  </si>
  <si>
    <t>За услуги Интернета в магазине 019,предоплата 100 % за август</t>
  </si>
  <si>
    <t>За услуги Интернета а магазинах,предоплата 100 % за август</t>
  </si>
  <si>
    <t>За услуги Интернета в офисе, предоплата 100 % за август</t>
  </si>
  <si>
    <t>За услуги связи терминалы, предоплата 100 % за август-июль</t>
  </si>
  <si>
    <t>За услуги интернета на складе(резервный канал) предоплата 100% август</t>
  </si>
  <si>
    <t xml:space="preserve">Пусконаладочные работы на V023 - 2 ККМ </t>
  </si>
  <si>
    <t>За ТО ККТ магазинов, август постоплата 100%</t>
  </si>
  <si>
    <t>ООО "Soft Business Group" по договору №12SUP-01062022 от 01.06.2022 г. ЭСФ №584 от 31.04.2024</t>
  </si>
  <si>
    <t>ООО "Soft Business Group" по договору №12SUP-01062022 от 01.06.2022 г.ЭСФ №583 от 30.04.2024</t>
  </si>
  <si>
    <t>За ремонт световых вывесок и рекламных щитов</t>
  </si>
  <si>
    <t>ИП "Каримов Алишер Эркинович" согласно договора  № 7/4 от 26.07.2024</t>
  </si>
  <si>
    <t>60% от общей стоимости договора 51 782 100 сум</t>
  </si>
  <si>
    <t>Оплата услуги хранения (105 машина)</t>
  </si>
  <si>
    <t>Оплата за услуги по перевозке грузов (123 машина)</t>
  </si>
  <si>
    <t>POYTAXT TERMENAL SERVIS MCHJ согласно счет-фактуры № 932 от 24.07.2024. Договор 30 от 03.01.2024</t>
  </si>
  <si>
    <t>"M I R O B I D T E K S T I L" MCHJ согласно счет-фактуры № 535 от 20.07.2024. Договор 133 от 11.08.2023</t>
  </si>
  <si>
    <t>Retail Trade East  30.07.2024</t>
  </si>
  <si>
    <t>Retail Trade East  02.08.2024</t>
  </si>
  <si>
    <t>Приобретение ИТ оборудования для офиса</t>
  </si>
  <si>
    <t>Приобретение аккумуляторных батарей для ИБП магазинов</t>
  </si>
  <si>
    <t>За услуги Интернета в магазинах  V009, V011, V006, предоплата 100 % за август</t>
  </si>
  <si>
    <t>За регистрацию внешнего IP адреса V009, V011, V006, предоплата 100 % за август</t>
  </si>
  <si>
    <t>ООО EKO-PARTNER по договору №31 от 29.07.2024г</t>
  </si>
  <si>
    <t>OOO «STROY ELECTRO SALES» по договору №91 от 29.07.2024</t>
  </si>
  <si>
    <t>абонентская плата</t>
  </si>
  <si>
    <t>Регистрационная плата</t>
  </si>
  <si>
    <t>OOO CHATKAL AQUA MINERALS согласно договора №17 от 10.05.2024г</t>
  </si>
  <si>
    <t>ООО "Green Line Trading" согласно договора №А22-003-002 от 28.06.2022г</t>
  </si>
  <si>
    <t>Soap Co согласно договора №273 от 24.06.2022г</t>
  </si>
  <si>
    <t>ООО "ASMO ICE CREAM" согласно договора №411 от 04.07.2022г</t>
  </si>
  <si>
    <t>магазин V005</t>
  </si>
  <si>
    <t>магазин V001</t>
  </si>
  <si>
    <t>магазин V019</t>
  </si>
  <si>
    <t>магазин V018</t>
  </si>
  <si>
    <t>магазин V015</t>
  </si>
  <si>
    <t>магазин V009</t>
  </si>
  <si>
    <t>магазин V007</t>
  </si>
  <si>
    <t>магазин V004</t>
  </si>
  <si>
    <t>магазин V002</t>
  </si>
  <si>
    <t>магазин V003</t>
  </si>
  <si>
    <t>магазин V006</t>
  </si>
  <si>
    <t>магазин V020</t>
  </si>
  <si>
    <t>магазин V011</t>
  </si>
  <si>
    <t>магазин V012</t>
  </si>
  <si>
    <t xml:space="preserve"> За аренду складского помещения (9260) за август 2024</t>
  </si>
  <si>
    <t xml:space="preserve"> За аренду  помещения (V022) за август 2024</t>
  </si>
  <si>
    <t>Оплата  за  юридические услуги в августе 2024г.</t>
  </si>
  <si>
    <t>Охрана склада за июль 2024г. по Дог.№17606-Т от 14.09.22г. В том числе НДС 12%.</t>
  </si>
  <si>
    <t>ООО "SHARQ BUSINESS STORAGE" Дог.009/А от 01.08.2024.</t>
  </si>
  <si>
    <t>ООО "PARK RETAIL" Дог..№1-178 от 25.06.2024г.</t>
  </si>
  <si>
    <t>Retail Trade East  06.08.2024</t>
  </si>
  <si>
    <t xml:space="preserve">Услуги Инкассации за июль 2024 г. </t>
  </si>
  <si>
    <t>ООО «MUKAMBAR XOJI ONA SAXOVATI» по Дог. № 20 от 18.01.2023..</t>
  </si>
  <si>
    <t xml:space="preserve">ЧП "SAID-SATTOR" по Дог. № 10 от 01.07.2022. </t>
  </si>
  <si>
    <t xml:space="preserve">ЧП "TADJ MAXAL GRAND" по Дог.№17 от 15.07.2022. </t>
  </si>
  <si>
    <t>ООО "PARK RETAIL"  по Дог. № 1-178 от 25.06.2024</t>
  </si>
  <si>
    <t xml:space="preserve">За возмещение коммунальных услуг (V020) по электроэнергии за июль 2024 </t>
  </si>
  <si>
    <t xml:space="preserve">За возмещение коммунальных услуг (V010) по электроэнергии за июль 2024  </t>
  </si>
  <si>
    <t xml:space="preserve">За возмещение коммунальных услуг (V017) по электроэнергии за июль 2024 </t>
  </si>
  <si>
    <t xml:space="preserve">За возмещение коммунальных услуг (V022) по электроэнергии за июль 2024 </t>
  </si>
  <si>
    <t>Retail Trade East  09.08.2024</t>
  </si>
  <si>
    <t xml:space="preserve">ЗП за июль 2024 </t>
  </si>
  <si>
    <t>ЗП за июль 2024 (Хумо)</t>
  </si>
  <si>
    <t>Отпускные за август 2024</t>
  </si>
  <si>
    <t>Расчет при увольнении за август 2024</t>
  </si>
  <si>
    <t>Премия за август 2024г</t>
  </si>
  <si>
    <t>Испол.лист</t>
  </si>
  <si>
    <t>Штраф Иванова Ю. (маг 009)</t>
  </si>
  <si>
    <t>Солиев Б, Новиков Е. (транзитный счет 23106000905526021300)</t>
  </si>
  <si>
    <t>Куницкая Н,  Воробьева М, Махмудов Х, Курбанова А</t>
  </si>
  <si>
    <t>Ягъяева Е, Шевцова А</t>
  </si>
  <si>
    <t xml:space="preserve">Евстратова Д. </t>
  </si>
  <si>
    <t>ИП "Грижинец Е.С."</t>
  </si>
  <si>
    <t>выполнено (июль)</t>
  </si>
  <si>
    <t xml:space="preserve">Оплата за услуги по ремонту тех обслуживанию помещений согласно договора № 2 от 25.07.2024 </t>
  </si>
  <si>
    <t>За возмещение коммунальных услуг (V020) по электроэнергии за июль 2024 . В том числе НДС 12%.</t>
  </si>
  <si>
    <t>За возмещение коммунальных услуг (V010) по электроэнергии за июль 2024   В том числе НДС 12%.</t>
  </si>
  <si>
    <t>За возмещение коммунальных услуг (V017) по электроэнергии за июль 2024 . В том числе НДС 12%.</t>
  </si>
  <si>
    <t>За возмещение коммунальных услуг (V022) по электроэнергии за июль 2024 . В том числе НДС 12%.</t>
  </si>
  <si>
    <t>За возмещение коммунальных услуг (V016) по электроэнергии за июль 2024. В том числе НДС 12%.</t>
  </si>
  <si>
    <t>За возмещение коммунальных услуг (V014) по электроэнергии за июль 2024 . В том числе НДС 12%.</t>
  </si>
  <si>
    <t xml:space="preserve">За возмещение коммунальных услуг (V009) по электроэнергии за июль 2024  </t>
  </si>
  <si>
    <t>За возмещение коммунальных услуг (Склад) по электроэнергии за июль 2024 .  В том числе НДС 12%.</t>
  </si>
  <si>
    <t xml:space="preserve">За возмещение коммунальных услуг (V023) по электроэнергии за июль 2024   </t>
  </si>
  <si>
    <t xml:space="preserve">Оплата за услуги грузоперевозки груза . </t>
  </si>
  <si>
    <t xml:space="preserve">Оплата за медосмотр за июль 2024 Согласно договора № 12/3 от 25.12.2023 г </t>
  </si>
  <si>
    <t>За размещение рекламных роликов на мониторах в вагонах метро  За июль 2024г.</t>
  </si>
  <si>
    <t>За размещение рекламных роликов на мониторах в вагонах метро. За июль 2024г.</t>
  </si>
  <si>
    <t xml:space="preserve">ООО "ORXIDEYA-LYUKS" по Дог.№16 от 13.07.2022. </t>
  </si>
  <si>
    <t>ООО "ORXIDEYA-LYUKS" по Дог.№14 от 09.07.2022</t>
  </si>
  <si>
    <t>ООО "LUTFIYA SAVDO" по Дог.№9 от 29.06.2022</t>
  </si>
  <si>
    <t>ООО "SHARQ BUSINESS STORAGE" по Дог.№008/А от 01.08.2023</t>
  </si>
  <si>
    <t>ООО «BEST TOWER»  по Дог.№ 24 от 01.03.2024г.</t>
  </si>
  <si>
    <t xml:space="preserve">ЯТТ «Магай О.В.» по Дог.№11/08/23 от 11.08.2023г. </t>
  </si>
  <si>
    <t>ЯТТ «Магай О.В.» Дог.№03/05/23/1 от 03.05.2023г</t>
  </si>
  <si>
    <t>ЯТТ «Магай О.В.» по Дог.№20/06/24 от 20.06.2023г</t>
  </si>
  <si>
    <t>Услуги по перевозке пассажиров и доставке MYTAXI    За июль 2024г.</t>
  </si>
  <si>
    <t>Вознаграждение за использование МПС MYTAXI договору № MT-325/Corp от 23.08.2022  За июль 2024г.</t>
  </si>
  <si>
    <t xml:space="preserve">Вознаграждение за принятые платежи за июль 2024 г </t>
  </si>
  <si>
    <t xml:space="preserve">За солнцезащитные вертикальные и рулонные жалюзи  </t>
  </si>
  <si>
    <t xml:space="preserve">Оказание услуг по организации питания  </t>
  </si>
  <si>
    <t>KAMOL BAXT PIUS MCHJ Согласно договора № 3 от 03.01.2024 г.сч фактура 153 от 05.08.2024 г</t>
  </si>
  <si>
    <t>MY TAXI OPS MCHJ договору № MT-325/Corp от 23.08.2022  За июль 2024г.</t>
  </si>
  <si>
    <t xml:space="preserve">MY TAXI OPS MCHJ договору № MT-325/Corp от 23.08.2022  </t>
  </si>
  <si>
    <t xml:space="preserve"> ООО "CLICK"  по эсф № 39881 от 31.07.2024г. по Дог.№I/D1561 от 14.02.23г.</t>
  </si>
  <si>
    <t>"COMBO LUX" MCHJ по Счет Дог.№224/325 от 06.08.2024</t>
  </si>
  <si>
    <t>"DIVAN MANAGEMENT" MCHJ по Договору №1 от 07.08.2024</t>
  </si>
  <si>
    <t>OOO HYDROLIFE BOTLLERS согласно договора №1-28 от 06.06.2023г</t>
  </si>
  <si>
    <t>ООО «RADO MAX-TRADE» согласно договора № 596 от 06.09.2022</t>
  </si>
  <si>
    <t>AIDA VENTES' MCHJ согласно договора № 11 от 31.03.2023</t>
  </si>
  <si>
    <t>Выдача займа на текущие расходы</t>
  </si>
  <si>
    <t>INTERNATIONAL OSIO TR</t>
  </si>
  <si>
    <t>Налог по зп за июль 2024</t>
  </si>
  <si>
    <t>Retail Trade East  13.08.2024</t>
  </si>
  <si>
    <t>Оплата услуги хранения (109 машина)</t>
  </si>
  <si>
    <t>Оплата услуги хранения (119 машина)</t>
  </si>
  <si>
    <t>Оплата услуги хранения (122 машина)</t>
  </si>
  <si>
    <t>Оплата услуги хранения (116 машина)</t>
  </si>
  <si>
    <t>POYTAXT TERMENAL SERVIS MCHJ согласно счет-фактуры № 970 от 29.07.2024. Договор 30 от 03.01.2024</t>
  </si>
  <si>
    <t>POYTAXT TERMENAL SERVIS MCHJ согласно счет-фактуры № 983 от 31.07.2024. Договор 30 от 03.01.2024</t>
  </si>
  <si>
    <t>POYTAXT TERMENAL SERVIS MCHJ согласно счет-фактуры № 1013 от 07.08.2024. Договор 30 от 03.01.2024</t>
  </si>
  <si>
    <t>POYTAXT TERMENAL SERVIS MCHJ согласно счет-фактуры № 1016 от 09.08.2024. Договор 30 от 03.01.2024</t>
  </si>
  <si>
    <t>Размещение РИМ пилоны.  В том числе НДС 12%. За июль 20204г.</t>
  </si>
  <si>
    <t>За услуги по поиску и привлечению клиентов (Рассрочка). За июль 2024г.</t>
  </si>
  <si>
    <t>ООО "TRANS GROUP" Дог.№34 от 13.04.2023г.</t>
  </si>
  <si>
    <t>"SOLFY CA" MCHJ QK по Дог.№ 129 от 23.12.2022г.</t>
  </si>
  <si>
    <t>ИП "Грижинец Е.С."  согласно договора № 2 от 25.07.2024</t>
  </si>
  <si>
    <t>Ремонт Офиса</t>
  </si>
  <si>
    <t>Услуга монтажа и прокладки нового кабеля и линии для автоматического запуска стабилизатора и генератора</t>
  </si>
  <si>
    <t>Разрешение на привлечение иностр. рабочей силы в РУз</t>
  </si>
  <si>
    <t>Рябов Олег</t>
  </si>
  <si>
    <t>Скамейки V024 + пандус вход (V024)</t>
  </si>
  <si>
    <t>Retail Trade East  16.08.2024</t>
  </si>
  <si>
    <t>OOO «MUSTАNG GROUP DISTRIBUTION» согласно договора №Н/2 от 23.06.2022г</t>
  </si>
  <si>
    <t>СП ООО «PAKSHOO TASHKENT» согласно договора № 17/П от 21.06.2022г</t>
  </si>
  <si>
    <t>ИП ООО «ZAMIN ALLIANCE MAX» согласно договора №81/24 К от 20.05.2024г</t>
  </si>
  <si>
    <t>ИП ООО "Coca-Cola Ichimligi Uzbekiston, Ltd" согласно договора № PT00371 от 07.12.2022</t>
  </si>
  <si>
    <t>ООО "COUNCIL LOCAL" согласно договора-счёта № 32 от 07.08.2024</t>
  </si>
  <si>
    <t>V023SHOP</t>
  </si>
  <si>
    <t>V006SHOP</t>
  </si>
  <si>
    <t>V015SHOP</t>
  </si>
  <si>
    <t>V022SHOP</t>
  </si>
  <si>
    <t>V020SHOP</t>
  </si>
  <si>
    <t>V009SHOP</t>
  </si>
  <si>
    <t>V003SHOP</t>
  </si>
  <si>
    <t>V004SHOP</t>
  </si>
  <si>
    <t>V010SHOP</t>
  </si>
  <si>
    <t>V013SHOP</t>
  </si>
  <si>
    <t>V001SHOP</t>
  </si>
  <si>
    <t>V007SHOP</t>
  </si>
  <si>
    <t>V011SHOP</t>
  </si>
  <si>
    <t>V019SHOP</t>
  </si>
  <si>
    <t>V017SHOP</t>
  </si>
  <si>
    <t>V012SHOP</t>
  </si>
  <si>
    <t>V014SHOP</t>
  </si>
  <si>
    <t>V002SHOP</t>
  </si>
  <si>
    <t>предоплата 50%</t>
  </si>
  <si>
    <t>Скамейки   (V024)</t>
  </si>
  <si>
    <t>Пандус (вход) V024</t>
  </si>
  <si>
    <t>ИП "Грижинец Е.С."  согласно договора № 2 от 25.07.2025</t>
  </si>
  <si>
    <t xml:space="preserve">За возмещение коммунальных услуг элэнергии и водоснабжению (V004) за июль 2024  </t>
  </si>
  <si>
    <t xml:space="preserve">За предоставление доступа к пользованию КСС "ACTION: Кадры", 12 мес.  </t>
  </si>
  <si>
    <t>ЧП "SHAVKATDA" по Дог.№4 от 19.06.2022. В том числе НДС 12%.</t>
  </si>
  <si>
    <t>ИП ООО «ACTION-MCFR MEDIAGURUHI» По Договор-счет № 513960344 от 14.08.2024</t>
  </si>
  <si>
    <t>Таможенное оформление - 115 машина</t>
  </si>
  <si>
    <t>ООО «В.Н.Т» согласно договора № 1/4 от 27.06.2022г</t>
  </si>
  <si>
    <t>ООО "Garmoniya Food Trade" согласно договора № 1397/8 от 23.06.2022г</t>
  </si>
  <si>
    <t>OOO "ENM INFIN" согласно договора № 11В от 17.07.2023</t>
  </si>
  <si>
    <t>Оплата услуги хранения (114 машина)</t>
  </si>
  <si>
    <t>POYTAXT TERMENAL SERVIS MCHJ согласно счет-фактуры № 1033 от 14.08.2024. Договор 30 от 03.01.2024</t>
  </si>
  <si>
    <t>За аренду помещения (V003)за август 2024</t>
  </si>
  <si>
    <t>За аренду помещения (V002)за август 2024</t>
  </si>
  <si>
    <t>За аренду помещения (V004)за август 2024</t>
  </si>
  <si>
    <t>За аренду помещения (V001)за август 2024</t>
  </si>
  <si>
    <t>НДФЛ SALIXOVA GAVXAR BAXTIYOROVNA (V001)за август 2024</t>
  </si>
  <si>
    <t>За аренду помещения (V009)за август 2024</t>
  </si>
  <si>
    <t>За аренду помещения (V007)за август 2024</t>
  </si>
  <si>
    <t>За аренду помещения (V005)за август 2024</t>
  </si>
  <si>
    <t>За аренду помещения  (V006) за август 2024</t>
  </si>
  <si>
    <t>НДФЛ Абдуллаев Адыл (V006)за август 2024</t>
  </si>
  <si>
    <t>За аренду помещения  (V016) за август 2024</t>
  </si>
  <si>
    <t>За аренду помещения  (V014)за август 2024</t>
  </si>
  <si>
    <t>За аренду помещения (V012)за август 2024</t>
  </si>
  <si>
    <t>За аренду помещения (V017)за август 2024</t>
  </si>
  <si>
    <t>За аренду помещения (V019)за август 2024</t>
  </si>
  <si>
    <t>За аренду помещения (V021)за август 2024</t>
  </si>
  <si>
    <t>За аренду помещения (V010)за август 2024</t>
  </si>
  <si>
    <t>За аренду помещения (V015)за август 2024</t>
  </si>
  <si>
    <t>За аренду помещения (V008)за август 2024</t>
  </si>
  <si>
    <t>За аренду помещения (V018)за август 2024</t>
  </si>
  <si>
    <t>За аренду помещения (V020)за август 2024</t>
  </si>
  <si>
    <t>За аренду помещения (V011)за август 2024</t>
  </si>
  <si>
    <t>За аренду помещения (V013)за август 2024</t>
  </si>
  <si>
    <t>НДФЛ НДФЛ RESUTOVA YEKATERINA LENAROVNA (V013)за август 2024</t>
  </si>
  <si>
    <t>За аренду помещения (V023)за август 2024</t>
  </si>
  <si>
    <t>За аренду помещения (V024)за август 2024</t>
  </si>
  <si>
    <t>НДФЛ ABDUMADJIDOVA SHAXNOZA AKRAMDJANOVNA за август 2024</t>
  </si>
  <si>
    <t>За аренду помещения офис за август 2024</t>
  </si>
  <si>
    <t>KAMOL BAXT PIUS MCHJ .Согласно договора № 3 от 03.01.2024 г.сч фактура 165 от 19.08.2024 г</t>
  </si>
  <si>
    <t>Retail Trade East  20.08.2024</t>
  </si>
  <si>
    <t>Аванс Супроткина Д.В</t>
  </si>
  <si>
    <t>на пк</t>
  </si>
  <si>
    <t>Возврат фин займа 750 долл по курсу покупки 12680</t>
  </si>
  <si>
    <t>Retail Trade East  21.08.2024</t>
  </si>
  <si>
    <t>Retail Trade East  04.09.2024</t>
  </si>
  <si>
    <t xml:space="preserve"> За аренду складского помещения (9260) за сентябрь 2024</t>
  </si>
  <si>
    <t>За размещение рекламно-информационного материала (V022) за август 2024 по Дог.№09АР от 25.06.2024г. В том числе НДС 12%.</t>
  </si>
  <si>
    <t xml:space="preserve"> За аренду  помещения (V022) за сентябрь 2024</t>
  </si>
  <si>
    <t>Оплата  за  юридические услуги в сентябре 2024г.</t>
  </si>
  <si>
    <t>Охрана склада за август 2024г. по Дог.№17606-Т от 14.09.22г. В том числе НДС 12%.</t>
  </si>
  <si>
    <t>ООО "PARK RETAIL"Дог.№09АР от 25.06.2024</t>
  </si>
  <si>
    <t>Retail Trade East  06.09.2024</t>
  </si>
  <si>
    <t xml:space="preserve">Оплата услуги хранения (120 машина) </t>
  </si>
  <si>
    <t>Оплата услуги хранения (117 машина)</t>
  </si>
  <si>
    <t>Оплата услуги хранения (115 машина)</t>
  </si>
  <si>
    <t>Оплата за услуги по перевозке грузов (125 машина)</t>
  </si>
  <si>
    <t>POYTAXT TERMENAL SERVIS MCHJ согласно счет-фактуры № 1132 от 04.09.2024. Договор 30 от 03.01.2024</t>
  </si>
  <si>
    <t>POYTAXT TERMENAL SERVIS MCHJ согласно счет-фактуры № 1131 от 04.09.2024. Договор 30 от 03.01.2024</t>
  </si>
  <si>
    <t>POYTAXT TERMENAL SERVIS MCHJ согласно счет-фактуры № 1129 от 04.09.2024. Договор 30 от 03.01.2024</t>
  </si>
  <si>
    <t>"M I R O B I D T E K S T I L" MCHJ согласно счет-фактуры № 637 от 28.08.2024. Договор 133 от 11.08.2023</t>
  </si>
  <si>
    <t>За возмещение коммунальных услуг (V010) по электроэнергии за август 2024.В том числе НДС 12%.</t>
  </si>
  <si>
    <t xml:space="preserve">Оплата за медосмотр за август 2024  </t>
  </si>
  <si>
    <t>Размещение РИМ пилоны .  В том числе НДС 12%. За август 20204г.</t>
  </si>
  <si>
    <t>TIBBIY KO'RIK" MCHJ Согласно договора № 12/3 от 25.12.2023 г</t>
  </si>
  <si>
    <t>ООО "TRANS GROUP"  Дог.№34 от 13.04.2023г</t>
  </si>
  <si>
    <t>ИП ООО «ZAMIN ALLIANCE MAX» согласно договору №81/24 К от 20.05.2024г</t>
  </si>
  <si>
    <t>AIDA VENTES' MCHJ согласно договору № 11 от 31.03.2023</t>
  </si>
  <si>
    <t>ИП ООО "Coca-Cola Ichimligi Uzbekiston, Ltd" согласно договору № PT00371 от 07.12.2022</t>
  </si>
  <si>
    <t>ЧП «TASHKENT MANUFACTURE» согласно договору №26 от 22.06.2022г</t>
  </si>
  <si>
    <t>OOO "ENM INFIN" согласно договору №11В от 17.07.2023</t>
  </si>
  <si>
    <t>ООО «RICH WORLD COSMETIC» согласно договору №81/М от 27.06.2022г</t>
  </si>
  <si>
    <t>OOO "SLASTIN PRODUCT"  согласно договору №9/2024 от 05.01.2024</t>
  </si>
  <si>
    <t>OOO "Herbion Toshkent" согласно договору №585 от 07.10.2022</t>
  </si>
  <si>
    <t>OOO BOYARSKIY BEVERAGE согласно договору №34 от 10.05.2024</t>
  </si>
  <si>
    <t>Квас Вятский, Склад 9280</t>
  </si>
  <si>
    <t>Снэки, пряники, Склад 9280</t>
  </si>
  <si>
    <t>Напитки, V003SHOP</t>
  </si>
  <si>
    <t>Напитки, V022SHOP</t>
  </si>
  <si>
    <t>Напитки, V004SHOP</t>
  </si>
  <si>
    <t>Напитки, V009SHOP</t>
  </si>
  <si>
    <t>Напитки, V010SHOP</t>
  </si>
  <si>
    <t>Напитки, V012SHOP</t>
  </si>
  <si>
    <t>Напитки, V017SHOP</t>
  </si>
  <si>
    <t>Напитки, V015SHOP</t>
  </si>
  <si>
    <t>Напитки, V007SHOP</t>
  </si>
  <si>
    <t>Напитки, V018SHOP</t>
  </si>
  <si>
    <t>Бытовая химия, Склад 9280</t>
  </si>
  <si>
    <t>Бумажные изделия, Склад 9280</t>
  </si>
  <si>
    <t>Сахаразаменитель, Склад 9280</t>
  </si>
  <si>
    <t>Herbion, Склад 9280</t>
  </si>
  <si>
    <t>Морс Боярский, Склад 9280</t>
  </si>
  <si>
    <t xml:space="preserve">Оплата за ТМЦ для собственных нужд </t>
  </si>
  <si>
    <t>ООО "HEKTAS TR" согласно договора № 09/2024 от 05.09.2024</t>
  </si>
  <si>
    <t>Retail Trade East  10.09.2024</t>
  </si>
  <si>
    <t>ООО "ASMO ICE CREAM" согласно договору №411 от 04.07.2022г</t>
  </si>
  <si>
    <t>OOO HYDROLIFE BOTLLERS согласно договору №1-28 от 06.06.2023г</t>
  </si>
  <si>
    <t>V006SHOP, Мороженое</t>
  </si>
  <si>
    <t>V011SHOP, Мороженое</t>
  </si>
  <si>
    <t>V001SHOP, Мороженое</t>
  </si>
  <si>
    <t>V019SHOP, Мороженое</t>
  </si>
  <si>
    <t>V023SHOP, Мороженое</t>
  </si>
  <si>
    <t>V022SHOP, Мороженое</t>
  </si>
  <si>
    <t>V020SHOP, Мороженое</t>
  </si>
  <si>
    <t>V012SHOP, Мороженое</t>
  </si>
  <si>
    <t>V009SHOP, Мороженое</t>
  </si>
  <si>
    <t>V004SHOP, Мороженое</t>
  </si>
  <si>
    <t>V002SHOP, Мороженое</t>
  </si>
  <si>
    <t>V015SHOP, Мороженое</t>
  </si>
  <si>
    <t>V014SHOP, Мороженое</t>
  </si>
  <si>
    <t>V003SHOP, Мороженое</t>
  </si>
  <si>
    <t>Склад 9280, Квас Вятский</t>
  </si>
  <si>
    <t>Склад 9280, Вода Hydrolife</t>
  </si>
  <si>
    <t>Услуги по перевозке пассажиров и доставке MYTAXI по договору № MT-325/Corp от 23.08.2022</t>
  </si>
  <si>
    <t>Вознаграждение за использование МПС MYTAXI по договору № MT-325/Corp от 23.08.2022</t>
  </si>
  <si>
    <t xml:space="preserve">Вознаграждение за принятые платежи за август 2024 г  </t>
  </si>
  <si>
    <t>За размещение рекламных роликов на мониторах в вагонах метро. За август 2024г.</t>
  </si>
  <si>
    <t xml:space="preserve">За возмещение коммунальных услуг по электроэнергии (V020) за август 2024. </t>
  </si>
  <si>
    <t>За возмещение коммунальных услуг по электроэнергии (V014) за август 2024. В том числе НДС 12%.</t>
  </si>
  <si>
    <t>За возмещение коммунальных услуг по электроэнергии (V016) за август 2024 по Дог.№16 от 13.07.2022.В том числе НДС 12%.</t>
  </si>
  <si>
    <t>За возмещение коммунальных услуг по электроэнергии (V009) за август 2024.</t>
  </si>
  <si>
    <t>MY TAXI OPS MCHJ по договору № MT-325/Corp от 23.08.2022</t>
  </si>
  <si>
    <t xml:space="preserve"> ООО "CLICK"  по эсф № 47854 от 31.08.2024г. по Дог.№I/D1561 от 14.02.23г.</t>
  </si>
  <si>
    <t>ЯТТ «Магай О.В.» по Дог.№20/06/24 от 20.06.2024г. За август 2024г.</t>
  </si>
  <si>
    <t>ЯТТ «Магай О.В.» по Дог.№11/08/23 от 11.08.2023г. За август 2024г.</t>
  </si>
  <si>
    <t xml:space="preserve">ООО «MUKAMBAR XOJI ONA SAXOVATI» по Дог.№20 от 18.01.2023. </t>
  </si>
  <si>
    <t>ООО "ORXIDEYA-LYUKS" по Дог.№16 от 13.07.2022</t>
  </si>
  <si>
    <t>ООО "LUTFIYA SAVDO"  по Дог.№9 от 29.06.2022</t>
  </si>
  <si>
    <t xml:space="preserve">За ручной штабелёр и ручной рохли (V024)  </t>
  </si>
  <si>
    <t>Оплата за услуги по ремонту тех обслуживанию помещений  (V024) без учета ндс</t>
  </si>
  <si>
    <t>"AL-QOBIL BARAKA SAVDO" MCHJ  Дог. № 21/09 от 09.09.2024</t>
  </si>
  <si>
    <t xml:space="preserve">GRIJINETS YEVGENIY SERGEYEVICH согласно договора № 2 от 25.07.2024 </t>
  </si>
  <si>
    <t>Налог по зп за август 2024</t>
  </si>
  <si>
    <t xml:space="preserve">ЗП за август 2024 </t>
  </si>
  <si>
    <t>Отпускные за сентябрь 2024</t>
  </si>
  <si>
    <t>Расчет при увольнении за сентябрь 2024</t>
  </si>
  <si>
    <t>Декретные за сентябрь 2024</t>
  </si>
  <si>
    <t>ЗП за август 2024 (Хумо)</t>
  </si>
  <si>
    <t>Ефимчик В, Иванова Н, Турабова У, Касимов Ш</t>
  </si>
  <si>
    <t>Халикова И, Якубова Л, Абдугафаров Ж</t>
  </si>
  <si>
    <t>Ганиева Ш</t>
  </si>
  <si>
    <t>Retail Trade East  13.09.2024</t>
  </si>
  <si>
    <t>ZOR DISTR MCHJ согласно договору № 1251 от 19.04.2023</t>
  </si>
  <si>
    <t>ООО "Garmoniya Food Trade" согласно договору №1397/8 от 23.06.2022г</t>
  </si>
  <si>
    <t>ООО «В.Н.Т» согласно договору №1/4 от 27.06.2022г</t>
  </si>
  <si>
    <t>Склад 9280, Склад 9280</t>
  </si>
  <si>
    <t>V001SHOP, V001SHOP</t>
  </si>
  <si>
    <t>V011SHOP, V011SHOP</t>
  </si>
  <si>
    <t>V007SHOP, V007SHOP</t>
  </si>
  <si>
    <t>V018SHOP, V018SHOP</t>
  </si>
  <si>
    <t>V019SHOP, V019SHOP</t>
  </si>
  <si>
    <t>V022SHOP, V022SHOP</t>
  </si>
  <si>
    <t>V017SHOP, V017SHOP</t>
  </si>
  <si>
    <t>V012SHOP, V012SHOP</t>
  </si>
  <si>
    <t>V020SHOP, V020SHOP</t>
  </si>
  <si>
    <t>V021SHOP, V021SHOP</t>
  </si>
  <si>
    <t>V006SHOP, V006SHOP</t>
  </si>
  <si>
    <t>V009SHOP, V009SHOP</t>
  </si>
  <si>
    <t>V024SHOP, V024SHOP</t>
  </si>
  <si>
    <t>V003SHOP, V003SHOP</t>
  </si>
  <si>
    <t>V016SHOP, V016SHOP</t>
  </si>
  <si>
    <t>V002SHOP, V002SHOP</t>
  </si>
  <si>
    <t>V008SHOP, V008SHOP</t>
  </si>
  <si>
    <t>V015SHOP, V015SHOP</t>
  </si>
  <si>
    <t xml:space="preserve">Услуги Инкассации за август 2024 г. </t>
  </si>
  <si>
    <t>За возмещение коммунальных услуг (V017) по электроэнергии за август 2024 . В том числе НДС 12%.</t>
  </si>
  <si>
    <t>За услуги по поиску и привлечению клиентов (Рассрочка) . За август 2024г.</t>
  </si>
  <si>
    <t>За возмещение коммунальных услуг (Склад) по электроэнергии за август 2024. В том числе НДС 12%.</t>
  </si>
  <si>
    <t>За возмещение коммунальных услуг элэнергии и водоснабжению (V004) за август 2024  . В том числе НДС 12%.</t>
  </si>
  <si>
    <t>За возмещение коммунальных услуг (V023) по электроэнергии за август 2024   . В том числе НДС 12%.</t>
  </si>
  <si>
    <t>За возмещение коммунальных услуг (V022) по электроэнергии за август 2024. В том числе НДС 12%.</t>
  </si>
  <si>
    <t>"SOLFY CA" MCHJ QK  по Дог.№ 129 от 23.12.2022г</t>
  </si>
  <si>
    <t>ЧП "SHAVKATDA"  по Дог.№4 от 19.06.2022</t>
  </si>
  <si>
    <t>ООО «BEST TOWER» по Дог.№ 24 от 01.03.2024г</t>
  </si>
  <si>
    <t>KAMOL BAXT PIUS MCHJ Согласно договора № 3 от 03.01.2024 г.сч фактура 180 от 06.09.2024 г</t>
  </si>
  <si>
    <t>Retail Trade East  17.09.2024</t>
  </si>
  <si>
    <t>ООО "BIOKOMFORT" согласно договору №БКХ0607/2022 от 06.07.2022г</t>
  </si>
  <si>
    <t>Склад 9280 Вода Hydrolife</t>
  </si>
  <si>
    <t>Склад 9280 Вода, напитки Family</t>
  </si>
  <si>
    <t>Склад 9280 Бытовая химия</t>
  </si>
  <si>
    <t xml:space="preserve">Оплата услуги хранения (118 машина) </t>
  </si>
  <si>
    <t>Оплата услуги хранения (121 машина)</t>
  </si>
  <si>
    <t>Оплата за услуги по перевозке грузов (126 машина)</t>
  </si>
  <si>
    <t>Оплата за услуги по перевозке грузов (127 машина)</t>
  </si>
  <si>
    <t>POYTAXT TERMENAL SERVIS MCHJ согласно счет-фактуры № 1167 от 11.09.2024. Договор 30 от 03.01.2024</t>
  </si>
  <si>
    <t>POYTAXT TERMENAL SERVIS MCHJ согласно счет-фактуры № 1181 от 11.09.2024. Договор 30 от 03.01.2024</t>
  </si>
  <si>
    <t>"M I R O B I D T E K S T I L" MCHJ согласно счет-фактуры № 667 от 09.09.2024. Договор 133 от 11.08.2023</t>
  </si>
  <si>
    <t>"M I R O B I D T E K S T I L" MCHJ согласно счет-фактуры № 691 от 16.09.2024. Договор 133 от 11.08.2023</t>
  </si>
  <si>
    <t>Retail Trade East  20.09.2024</t>
  </si>
  <si>
    <t>За монтаж 19 камер ВН в магазинах  V001 -V019</t>
  </si>
  <si>
    <t>За ТО ККТ магазинов, июнь постоплата 100%</t>
  </si>
  <si>
    <t>За ТО ККТ магазинов, июль постоплата 100%</t>
  </si>
  <si>
    <t>RAXMATULIN FARXAD RAFAELEVICH по договору №1 от 22.08.2024</t>
  </si>
  <si>
    <t>ООО "Soft Business Group" по договору №12SUP-01062022 от 01.06.2022 г. ЭСФ № SBG-000947 от  30.06.2024</t>
  </si>
  <si>
    <t xml:space="preserve">ООО "Soft Business Group" по договору №12SUP-01062022 от 01.06.2022 г. ЭСФ № SBG-001137 от  31.07.2024 </t>
  </si>
  <si>
    <t>ООО "Soft Business Group" по договору №12SUP-01062022 от 01.06.2022 г. ЭСФ № SBG-001138 от  31.07.2024</t>
  </si>
  <si>
    <t>За аренду помещения (V003)за сентябрь 2024</t>
  </si>
  <si>
    <t>За аренду помещения (V002)за сентябрь 2024</t>
  </si>
  <si>
    <t>За аренду помещения (V004)за сентябрь 2024</t>
  </si>
  <si>
    <t>За аренду помещения (V001)за сентябрь 2024</t>
  </si>
  <si>
    <t>НДФЛ SALIXOVA GAVXAR BAXTIYOROVNA (V001)за сентябрь 2024</t>
  </si>
  <si>
    <t>За аренду помещения (V009)за сентябрь 2024</t>
  </si>
  <si>
    <t>За аренду помещения (V007)за сентябрь 2024</t>
  </si>
  <si>
    <t>За аренду помещения (V005)за сентябрь 2024</t>
  </si>
  <si>
    <t>За аренду помещения  (V006) за сентябрь 2024</t>
  </si>
  <si>
    <t>НДФЛ Абдуллаев Адыл (V006)за сентябрь 2024</t>
  </si>
  <si>
    <t>За аренду помещения  (V016) за сентябрь 2024</t>
  </si>
  <si>
    <t>За аренду помещения  (V014)за сентябрь 2024</t>
  </si>
  <si>
    <t>За аренду помещения (V012)за сентябрь 2024</t>
  </si>
  <si>
    <t>За аренду помещения (V017)за сентябрь 2024</t>
  </si>
  <si>
    <t>За аренду помещения (V019)за сентябрь 2024</t>
  </si>
  <si>
    <t>За аренду помещения (V021)за сентябрь 2024</t>
  </si>
  <si>
    <t>За аренду помещения (V010)за сентябрь 2024</t>
  </si>
  <si>
    <t>За аренду помещения (V015)за сентябрь 2024</t>
  </si>
  <si>
    <t>За аренду помещения (V008)за сентябрь 2024</t>
  </si>
  <si>
    <t>За аренду помещения (V018)за сентябрь 2024</t>
  </si>
  <si>
    <t>За аренду помещения (V020)за сентябрь 2024</t>
  </si>
  <si>
    <t>За аренду помещения (V011)за сентябрь 2024</t>
  </si>
  <si>
    <t>За аренду помещения (V013)за сентябрь 2024</t>
  </si>
  <si>
    <t>НДФЛ НДФЛ RESUTOVA YEKATERINA LENAROVNA (V013)за сентябрь 2024</t>
  </si>
  <si>
    <t>За аренду помещения (V023)за сентябрь 2024</t>
  </si>
  <si>
    <t>За аренду помещения (V024)за сентябрь 2024</t>
  </si>
  <si>
    <t>НДФЛ ABDUMADJIDOVA SHAXNOZA AKRAMDJANOVNA за сентябрь 2024</t>
  </si>
  <si>
    <t>За аренду помещения офис за сентябрь 2024</t>
  </si>
  <si>
    <t>За стеллажное оборудование. Оплата 100% с учетом НДС.</t>
  </si>
  <si>
    <t>За стеллажное оборудование .Оплата 100% с учетом НДС.</t>
  </si>
  <si>
    <t xml:space="preserve">За стеллажное оборудование. Оплата 100% с учетом НДС. </t>
  </si>
  <si>
    <t>За распечатку банеров, изготовление и подготовку макета к печати, запись рекламных роликов .</t>
  </si>
  <si>
    <t>За ремонтные работы по заявкам.Оплата 100% без учета ндс</t>
  </si>
  <si>
    <t>ООО  "AL QODS INTERNEISHNAL" Дог.№ 24 от 01.03.2024г.</t>
  </si>
  <si>
    <t xml:space="preserve">"TEXNOMETAL" MCHJ 79-С/2024 от 17.09.2024г. </t>
  </si>
  <si>
    <t>"TEXNOMETAL" MCHJ по Дог.№ 80-С/2024 от 17.09.2024г</t>
  </si>
  <si>
    <t>"TEXNOMETAL" MCHJ по Дог.№ 81-С/2024 от 17.09.2024г.</t>
  </si>
  <si>
    <t xml:space="preserve">KARIMOV ALISHER ERKINOVICH по Дог.№ 9/1 от 18.12.2023г. </t>
  </si>
  <si>
    <t xml:space="preserve">NURITDINOV ABDUSARDOR ABDURASHIDOVICH согласно договора № 2 от 25.12.2023 </t>
  </si>
  <si>
    <t>Таможенные платежи по 126 машине</t>
  </si>
  <si>
    <t>OOO CHATKAL AQUA MINERALS</t>
  </si>
  <si>
    <t>ООО "ALVIERO"</t>
  </si>
  <si>
    <t>Retail Trade East  25.09.2024</t>
  </si>
  <si>
    <t>Аванс за сентябрь 2024г</t>
  </si>
  <si>
    <t>Отпускные за сентябрь 2024г</t>
  </si>
  <si>
    <t>Расчет при увольнении за сентябрь 2024г</t>
  </si>
  <si>
    <t>Аванс за сентябрь 2024г (Хумо)</t>
  </si>
  <si>
    <t>(в реестре нет Акбарова Б, Фроловой А. общая сумма 686000 сум - зарплатная карта не готова)</t>
  </si>
  <si>
    <t>Акромов Д, Хасанов Х, Латипов М, Юлдашев Д</t>
  </si>
  <si>
    <t>Исаметдинов Ш</t>
  </si>
  <si>
    <t>Солиев Б (транзитный счет 23106000905526021300)</t>
  </si>
  <si>
    <t>Retail Trade East  27.09.2024</t>
  </si>
  <si>
    <t>За услуги Интернета на складе и магазинах, предоплата 100 % за сентябрь</t>
  </si>
  <si>
    <t>За услуги Интернета в магазине 019,предоплата 100 % за сентябрь</t>
  </si>
  <si>
    <t>За услуги мобильной связи магазины + офис,предоплата 100 % за сентябрь</t>
  </si>
  <si>
    <t>За услуги Интернета в офисе + 10 магазинов, предоплата 100 % за сентябрь</t>
  </si>
  <si>
    <t>Регистрационная плата за подключение 3 магазинов (V015, V007, V018) разовая</t>
  </si>
  <si>
    <t>За услуги интернета на складе(резервный канал) предоплата 100% сентябрь</t>
  </si>
  <si>
    <t>За заправку картриджей, предоплата 100 %  октябрь</t>
  </si>
  <si>
    <t>ООО "Soft Business Group" по договору №12SUP-01062022 от 01.06.2022 г. ЭСФ №SBG-001333 от
31.08.2024</t>
  </si>
  <si>
    <t>AIDA VENTES' MCHJ согласно договору № 993 от 26.08.2024</t>
  </si>
  <si>
    <t>«YAKAR CANDY VALLEY»   согласно договору №17 от 21.06.2023</t>
  </si>
  <si>
    <t>ООО "ALVIERO" согласно договору БХ-35-1 от 23.06.2022г</t>
  </si>
  <si>
    <t>ООО "ASMO ICE CREAM" согласно договору № 411 от 04.07.2022</t>
  </si>
  <si>
    <t>Склад 9280  Кондит. изд.</t>
  </si>
  <si>
    <t>Склад 9280 Кондит. изд.</t>
  </si>
  <si>
    <t>Склад 9280 Мыло туалетное</t>
  </si>
  <si>
    <t>V024SHOP Мороженое</t>
  </si>
  <si>
    <t>V012SHOP Мороженое</t>
  </si>
  <si>
    <t>V008SHOP Мороженое</t>
  </si>
  <si>
    <t>V006SHOP Мороженое</t>
  </si>
  <si>
    <t>V003SHOP Мороженое</t>
  </si>
  <si>
    <t>V013SHOP Мороженое</t>
  </si>
  <si>
    <t>V015SHOP Мороженое</t>
  </si>
  <si>
    <t>V020SHOP Мороженое</t>
  </si>
  <si>
    <t>V022SHOP Мороженое</t>
  </si>
  <si>
    <t>За оборудование для офиса</t>
  </si>
  <si>
    <t>ООО "EKO-PARTNER"  по договору №78 от 24.09.2024</t>
  </si>
  <si>
    <t>Retail Trade East  02.10.2024</t>
  </si>
  <si>
    <t xml:space="preserve">Оплата услуги хранения (125 машина) </t>
  </si>
  <si>
    <t xml:space="preserve">Оплата услуги хранения (127 машина) </t>
  </si>
  <si>
    <t>POYTAXT TERMENAL SERVIS MCHJ согласно счет-фактуры № 1242 от 24.09.2024. Договор 30 от 03.01.2024</t>
  </si>
  <si>
    <t>POYTAXT TERMENAL SERVIS MCHJ согласно счет-фактуры № 1262 от 30.09.2024. Договор 30 от 03.01.2024</t>
  </si>
  <si>
    <t>Остаток 40% от общей стоимости договора 51 782 100 сум</t>
  </si>
  <si>
    <t>ИП "Каримов Алишер Эркинович" согласно договора  № 9/3 от 26.09.2024</t>
  </si>
  <si>
    <t>60% от общей стоимости договора 28 476 000 сум</t>
  </si>
  <si>
    <t>ООО "Green Line Trading" согласно договору № А22-003-002 от 28.06.2022г</t>
  </si>
  <si>
    <t>ООО "INHAUS" согласно договору №23/23 от 05.05.2023</t>
  </si>
  <si>
    <t>ООО «BIZNES AZIYA» согласно договору № TSH/J/28-1 от 28.06.2022г</t>
  </si>
  <si>
    <t>OOO CHATKAL AQUA MINERALS согласно договору № 17 от 10.05.2024</t>
  </si>
  <si>
    <t>ИП OOO "Ark Group Asia" согласно договору № 5 от 30.06.2022</t>
  </si>
  <si>
    <t>Пиво V012SHOP</t>
  </si>
  <si>
    <t>Вода Hydrolife Склад 9280</t>
  </si>
  <si>
    <t>Губки, Средства для удаления засоров Склад 9280</t>
  </si>
  <si>
    <t>Снеки Склад 9280</t>
  </si>
  <si>
    <t>Корм для кошек и собак Склад 9280</t>
  </si>
  <si>
    <t>Вода Chotqol Склад 9280</t>
  </si>
  <si>
    <t>Напитки Склад 9280</t>
  </si>
  <si>
    <t>Квас Вятский Склад 9280</t>
  </si>
  <si>
    <t>ООО "HEKTAS TR" согласно договору №10/2024 от 02.10.2024</t>
  </si>
  <si>
    <t>Перчатки с ПВХ, скотч, предоплата 100%</t>
  </si>
  <si>
    <t xml:space="preserve"> За аренду складского помещения (9260) за октябрь 2024</t>
  </si>
  <si>
    <t>За размещение рекламно-информационного материала (V022) за сентябрь 2024 по Дог.№09АР от 25.06.2024г. В том числе НДС 12%.</t>
  </si>
  <si>
    <t xml:space="preserve"> За аренду  помещения (V022) за октябрь 2024</t>
  </si>
  <si>
    <t>Оплата  за  юридические услуги в октябре 2024г.</t>
  </si>
  <si>
    <t>Охрана склада за сентябрь 2024г. по Дог.№17606-Т от 14.09.22г. В том числе НДС 12%.</t>
  </si>
  <si>
    <t xml:space="preserve">Оплата за медосмотр за сентябрь 2024  </t>
  </si>
  <si>
    <t xml:space="preserve">За возмещение коммунальных услуг по электроэнергии (V020) за сентябрь 2024   </t>
  </si>
  <si>
    <t>Оплата за услуги по ремонту тех обслуживанию помещений согласно договора № 3 от 02.10.2024 (V024) предоплата 100% без учета ндс</t>
  </si>
  <si>
    <t xml:space="preserve">TIBBIY KO'RIK" MCHJ договора № 12/3 от 25.12.2023 г </t>
  </si>
  <si>
    <t xml:space="preserve">"MUKAMBAR XOJI ONA SAXOVATI" MCHJ по Дог.№20 от 18.01.2023. </t>
  </si>
  <si>
    <t xml:space="preserve">GRIJINETS YEVGENIY SERGEYEVICH согласно договора № 3 от 02.10.2024 (V024) </t>
  </si>
  <si>
    <t>Retail Trade East  04.10.2024</t>
  </si>
  <si>
    <t>Retail Trade East  08.10.2024</t>
  </si>
  <si>
    <t xml:space="preserve">Оплата услуги хранения (126 машина) </t>
  </si>
  <si>
    <t>Оплата за услуги по перевозке грузов (130 машина)</t>
  </si>
  <si>
    <t>POYTAXT TERMENAL SERVIS MCHJ согласно счет-фактуры № 1272 от 02.10.2024. Договор 30 от 03.01.2024</t>
  </si>
  <si>
    <t>"M I R O B I D T E K S T I L" MCHJ согласно счет-фактуры № 753 от 05.10.2024. Договор 133 от 11.08.2023</t>
  </si>
  <si>
    <t>Супроткин Д.В. (представительские расходы)</t>
  </si>
  <si>
    <t xml:space="preserve">Услуги Инкассации за сентябрь 2024 г. </t>
  </si>
  <si>
    <t>За возмещение коммунальных услуг по электроэнергии (V014) за сентябрь 2024  . В том числе НДС 12%.</t>
  </si>
  <si>
    <t>За возмещение коммунальных услуг по электроэнергии (V016) за сентябрь 2024  В том числе НДС 12%.</t>
  </si>
  <si>
    <t>За возмещение коммунальных услуг (V010) по электроэнергии за сентябрь 2024 по . В том числе НДС 12%.</t>
  </si>
  <si>
    <t>За возмещение коммунальных услуг (V023) по электроэнергии за сентябрь 2024. В том числе НДС 12%.</t>
  </si>
  <si>
    <t xml:space="preserve">За возмещение коммунальных услуг по электроэнергии (V009) за сентябрь 2024  </t>
  </si>
  <si>
    <t>За возмещение коммунальных услуг (V022) по электроэнергии за сентябрь 2024  . В том числе НДС 12%.</t>
  </si>
  <si>
    <t xml:space="preserve">Оплата за услуги по организации юридически значимого документооборота между организациями (Didox)  </t>
  </si>
  <si>
    <t>ЧП "SAID-SATTOR" по Дог. № 10 от 01.07.2022.</t>
  </si>
  <si>
    <t>"DIDOX TECH" MCHJ согласно публичной оферты от 04.07.2023</t>
  </si>
  <si>
    <t>Retail Trade East  10.10.2024</t>
  </si>
  <si>
    <t>Налог по зп за сентябрь 2024</t>
  </si>
  <si>
    <t xml:space="preserve">ЗП за сентябрь 2024 </t>
  </si>
  <si>
    <t>ЗП за сентябрь 2024 (Хумо)</t>
  </si>
  <si>
    <t>Отпускные за октябрь 2024</t>
  </si>
  <si>
    <t>Расчет при увольнении за октябрь 2024</t>
  </si>
  <si>
    <t>Гусейнова Л, Эшниязов Х, Супроткин Д, Юлдашев Ш</t>
  </si>
  <si>
    <t>Штраф Зулунова А. (ДКМ)</t>
  </si>
  <si>
    <t>Алименты Эркинова Р (маг 024)</t>
  </si>
  <si>
    <t>Штраф Жалилова Х (маг 003)</t>
  </si>
  <si>
    <t>Штраф Солиева Б. (маг 004)</t>
  </si>
  <si>
    <t>(в сумме нет Турабековой Р - 805376 сум - сотрудник не забрал карту с банка)</t>
  </si>
  <si>
    <t>Мираев Э, Арутюнян Л (в сумме нет Турабековой Р - 222655,29 сум - сотрудник не забрал карту с банка)</t>
  </si>
  <si>
    <t>Ноутбук HP 250 i5/SSD 256/8 Ноутбук HP 250 i5/SSD 256/8 Gb RAM</t>
  </si>
  <si>
    <t>договор - счет № 46</t>
  </si>
  <si>
    <t>Retail Trade East  11.10.2024</t>
  </si>
  <si>
    <t>Обслуживание магазинов сентябрь 2024г (мелкий ремонт)</t>
  </si>
  <si>
    <t>ООО Инфотех Системс</t>
  </si>
  <si>
    <t>НДС нерезидента</t>
  </si>
  <si>
    <t>ООО Бэст Прайс Экспорт (возмещение там. пошлин)</t>
  </si>
  <si>
    <t>ООО "Snacks Sales Hub" согласно договору №3 от 18.01.2023</t>
  </si>
  <si>
    <t>OOO «NAVRUZ INTERNATIONAL CORP.» согласно договору № 154-V от 23.05.2023</t>
  </si>
  <si>
    <t>Мороженое V023SHOP</t>
  </si>
  <si>
    <t>Мороженое V001SHOP</t>
  </si>
  <si>
    <t>Снеки, влажные салфетки Склад 9280</t>
  </si>
  <si>
    <t>Энергетики, вода Монтелла Склад 9280</t>
  </si>
  <si>
    <t xml:space="preserve">За размещение рекламных роликов на мониторах в вагонах метро За сентябрь 2024г.  </t>
  </si>
  <si>
    <t>За размещение рекламных роликов на мониторах в вагонах метро  . За сентябрь 2024г.</t>
  </si>
  <si>
    <t>За услуги по поиску и привлечению клиентов (Рассрочка)  . За сентябрь 2024г.</t>
  </si>
  <si>
    <t xml:space="preserve">Вознаграждение за принятые платежи за сентябрь 2024 г </t>
  </si>
  <si>
    <t>За возмещение коммунальных услуг (V017) по электроэнергии за сентябрь 2024  В том числе НДС 12%.</t>
  </si>
  <si>
    <t>За возмещение коммунальных услуг (Склад) по электроэнергии за сентябрь 2024  . В том числе НДС 12%.</t>
  </si>
  <si>
    <t>KAMOL BAXT PIUS MCHJ Согласно договора № 3 от 03.01.2024 г.сч фактура 207 от 04.10.2024 г</t>
  </si>
  <si>
    <t xml:space="preserve">ЯТТ «Магай О.В.» по Дог.№20/06/24 от 20.06.2024г. </t>
  </si>
  <si>
    <t xml:space="preserve">ЯТТ «Магай О.В.» по Дог.№11/08/23 от 11.08.2023г.  </t>
  </si>
  <si>
    <t>ЯТТ «Магай О.В.» по Дог.№16/09/24 от 16.09.2024г.</t>
  </si>
  <si>
    <t xml:space="preserve"> ООО "CLICK"  по эсф № 56397 от 30.09.2024г. по Дог.№I/D1561 от 14.02.23г.</t>
  </si>
  <si>
    <t>ЧП "TADJ MAXAL GRAND" по Дог.№17 от 15.07.2022</t>
  </si>
  <si>
    <t>ООО "SHARQ BUSINESS STORAGE" по Дог. №009/А от 01.08.2024.</t>
  </si>
  <si>
    <t>Retail Trade East  15.10.2024</t>
  </si>
  <si>
    <t>Оплата за услуги по изготовлению и подготовки рекламного макета, распечатка баннеров</t>
  </si>
  <si>
    <t>Оплата за услугу по размещению рекламной статьи в группе Потребитель.uz</t>
  </si>
  <si>
    <t>Оплата за услуги по распечатки рекламных флаеров</t>
  </si>
  <si>
    <t>Оплата за тележки с платформой</t>
  </si>
  <si>
    <t>ИП ООО "SUN IMPERIA" согласно договору № 01/04 от 01.04.2023</t>
  </si>
  <si>
    <t>ИП «Каримов А.Э.»  согласно договору № 10/2 от 08.10.2024</t>
  </si>
  <si>
    <t>SCALARIS MEDIA` MCHJ  согласно договору № P-14-10-FP от 14.10.2024</t>
  </si>
  <si>
    <t>СП АО "SEAL MAG" согласно договору № 00187 от 11.10.2024</t>
  </si>
  <si>
    <t>ИП НИГМАТУЛЛАЕВ ДИЛМУРОД УБАЙДУЛЛО УГЛИ согласно договору № 05-24 от 14.10.2024</t>
  </si>
  <si>
    <t>Бытовая химия Склад 9280</t>
  </si>
  <si>
    <t>Напитки V007SHOP</t>
  </si>
  <si>
    <t>Напитки V001SHOP</t>
  </si>
  <si>
    <t>Напитки V011SHOP</t>
  </si>
  <si>
    <t>Напитки V018SHOP</t>
  </si>
  <si>
    <t>Напитки V021SHOP</t>
  </si>
  <si>
    <t>Напитки V005SHOP</t>
  </si>
  <si>
    <t>Напитки V020SHOP</t>
  </si>
  <si>
    <t>Напитки V009SHOP</t>
  </si>
  <si>
    <t>Напитки V012SHOP</t>
  </si>
  <si>
    <t>Напитки V006SHOP</t>
  </si>
  <si>
    <t>Напитки V003SHOP</t>
  </si>
  <si>
    <t>Напитки V010SHOP</t>
  </si>
  <si>
    <t>Напитки V008SHOP</t>
  </si>
  <si>
    <t>Напитки V016SHOP</t>
  </si>
  <si>
    <t>Напитки V024SHOP</t>
  </si>
  <si>
    <t>Напитки V013SHOP</t>
  </si>
  <si>
    <t>Напитки V019SHOP</t>
  </si>
  <si>
    <t>Напитки V022SHOP</t>
  </si>
  <si>
    <t>Вода, напитки Family Склад 9280</t>
  </si>
  <si>
    <t>На все магазины</t>
  </si>
  <si>
    <t>Retail Trade East  18.10.2024</t>
  </si>
  <si>
    <t>ИП ООО "Coca-Cola Ichimligi Uzbekiston, Ltd"согласно договору№ PT00371 от 07.12.2022</t>
  </si>
  <si>
    <t>OOO "LUCRO DOLCI" согласно договору № 8-М от 12.10.2022</t>
  </si>
  <si>
    <t>Напитки V004SHOP</t>
  </si>
  <si>
    <t>Напитки V002SHOP</t>
  </si>
  <si>
    <t>Снэки, пряники Склад 9280</t>
  </si>
  <si>
    <t>Мороженое V012SHOP</t>
  </si>
  <si>
    <t>Мороженое V003SHOP</t>
  </si>
  <si>
    <t>Мороженое V002SHOP</t>
  </si>
  <si>
    <t>Кондит. изд. Склад 9280</t>
  </si>
  <si>
    <t xml:space="preserve">Оплата услуги хранения (128 машина) </t>
  </si>
  <si>
    <t xml:space="preserve">Оплата услуги хранения (129 машина) </t>
  </si>
  <si>
    <t>POYTAXT TERMENAL SERVIS MCHJ согласно счет-фактуры № 1304 от 08.10.2024. Договор 30 от 03.01.2024</t>
  </si>
  <si>
    <t>POYTAXT TERMENAL SERVIS MCHJ согласно счет-фактуры № 1333 от 12.10.2024. Договор 30 от 03.01.2024</t>
  </si>
  <si>
    <t>За аренду помещения (V003)за октябрь 2024</t>
  </si>
  <si>
    <t>За аренду помещения (V002)за октябрь 2024</t>
  </si>
  <si>
    <t>За аренду помещения (V004)за октябрь 2024</t>
  </si>
  <si>
    <t>За аренду помещения (V001)за октябрь 2024</t>
  </si>
  <si>
    <t>НДФЛ SALIXOVA GAVXAR BAXTIYOROVNA (V001)за октябрь 2024</t>
  </si>
  <si>
    <t>За аренду помещения (V009)за октябрь 2024</t>
  </si>
  <si>
    <t>За аренду помещения (V007)за октябрь 2024</t>
  </si>
  <si>
    <t>За аренду помещения (V005)за октябрь 2024</t>
  </si>
  <si>
    <t>За аренду помещения  (V006) за октябрь 2024</t>
  </si>
  <si>
    <t>НДФЛ Абдуллаев Адыл (V006)за октябрь 2024</t>
  </si>
  <si>
    <t>За аренду помещения  (V016) за октябрь 2024</t>
  </si>
  <si>
    <t>За аренду помещения  (V014)за октябрь 2024</t>
  </si>
  <si>
    <t>За аренду помещения (V012)за октябрь 2024</t>
  </si>
  <si>
    <t>За аренду помещения (V017)за октябрь 2024</t>
  </si>
  <si>
    <t>За аренду помещения (V019)за октябрь 2024</t>
  </si>
  <si>
    <t>За аренду помещения (V021)за октябрь 2024</t>
  </si>
  <si>
    <t>За аренду помещения (V010)за октябрь 2024</t>
  </si>
  <si>
    <t>За аренду помещения (V015)за октябрь 2024</t>
  </si>
  <si>
    <t>За аренду помещения (V008)за октябрь 2024</t>
  </si>
  <si>
    <t>За аренду помещения (V018)за октябрь 2024</t>
  </si>
  <si>
    <t>За аренду помещения (V020)за октябрь 2024</t>
  </si>
  <si>
    <t>За аренду помещения (V011)за октябрь 2024</t>
  </si>
  <si>
    <t>За аренду помещения (V013)за октябрь 2024</t>
  </si>
  <si>
    <t>НДФЛ НДФЛ RESUTOVA YEKATERINA LENAROVNA (V013)за октябрь 2024</t>
  </si>
  <si>
    <t>За аренду помещения (V023)за октябрь 2024</t>
  </si>
  <si>
    <t>За аренду помещения (V024)за октябрь 2024</t>
  </si>
  <si>
    <t>НДФЛ ABDUMADJIDOVA SHAXNOZA AKRAMDJANOVNA за октябрь 2024</t>
  </si>
  <si>
    <t>За аренду помещения офис за октябрь 2024</t>
  </si>
  <si>
    <t>Retail Trade East  22.10.2024</t>
  </si>
  <si>
    <t>Оплата за поставку оборудования</t>
  </si>
  <si>
    <t xml:space="preserve"> ИП ООО "FIXPRICEASIA"  согл дог № 1 ОС от 24.06.2022г</t>
  </si>
  <si>
    <t>Оплата за спецодежду для личного пользования</t>
  </si>
  <si>
    <t>СП АО "SEAL MAG" согласно договору № 00202 от 21.10.2024</t>
  </si>
  <si>
    <t>ООО "PROFI INESTMENT" согласно договору № 10-2024-RTE от 18.10.2024</t>
  </si>
  <si>
    <t>Напитки V017SHOP</t>
  </si>
  <si>
    <t>Напитки V014SHOP</t>
  </si>
  <si>
    <t>Напитки V015SHOP</t>
  </si>
  <si>
    <t>Напитки V023SHOP</t>
  </si>
  <si>
    <t>Оплата за услуги по перевозке грузов (131 машина)</t>
  </si>
  <si>
    <t>Оплата за услуги по перевозке грузов (132 машина)</t>
  </si>
  <si>
    <t>Оплата за услуги по перевозке грузов (133 машина)</t>
  </si>
  <si>
    <t>"M I R O B I D T E K S T I L" MCHJ согласно счет-фактуры № 781 от 18.10.2024. Договор 133 от 11.08.2023</t>
  </si>
  <si>
    <t>"M I R O B I D T E K S T I L" MCHJ согласно счет-фактуры № 780 от 18.10.2024. Договор 133 от 11.08.2023</t>
  </si>
  <si>
    <t>"M I R O B I D T E K S T I L" MCHJ согласно счет-фактуры № 779 от 18.10.2024. Договор 133 от 11.08.2023</t>
  </si>
  <si>
    <t>Retail Trade East  25.10.2024</t>
  </si>
  <si>
    <t>ООО Snacks Sales Hub согласно договору №3 от 18.01.2023</t>
  </si>
  <si>
    <t>ООО "IMPORT FOOD PRODUCTS" согласно договору №10/518-U от 14.09.2023г</t>
  </si>
  <si>
    <t>ИП «Каримов А.Э.»  согласно договору № 10/5 от 17.10.2024</t>
  </si>
  <si>
    <t>SMART GLOBAL DISTRIBUTION согласно договору № 802 от 14.05.2024</t>
  </si>
  <si>
    <t>Склад 9280 Консервированные овощи и лапша б/п</t>
  </si>
  <si>
    <t>Склад 9280 Снеки, влажные салфетки</t>
  </si>
  <si>
    <t>Склад 9280 Косметика уход</t>
  </si>
  <si>
    <t>V001SHOP Напитки</t>
  </si>
  <si>
    <t>V007SHOP Напитки</t>
  </si>
  <si>
    <t>V018SHOP Напитки</t>
  </si>
  <si>
    <t>V022SHOP Напитки</t>
  </si>
  <si>
    <t>V011SHOP Напитки</t>
  </si>
  <si>
    <t>V020SHOP Напитки</t>
  </si>
  <si>
    <t>V023SHOP Напитки</t>
  </si>
  <si>
    <t>V021SHOP Напитки</t>
  </si>
  <si>
    <t>V009SHOP Напитки</t>
  </si>
  <si>
    <t>V004SHOP Напитки</t>
  </si>
  <si>
    <t>V005SHOP Напитки</t>
  </si>
  <si>
    <t>V012SHOP Напитки</t>
  </si>
  <si>
    <t>V003SHOP Напитки</t>
  </si>
  <si>
    <t>V002SHOP Напитки</t>
  </si>
  <si>
    <t>V017SHOP Напитки</t>
  </si>
  <si>
    <t>V016SHOP Напитки</t>
  </si>
  <si>
    <t>V008SHOP Напитки</t>
  </si>
  <si>
    <t>V015SHOP Напитки</t>
  </si>
  <si>
    <t>V024SHOP Напитки</t>
  </si>
  <si>
    <t>На все магазины Рекламные флаеры</t>
  </si>
  <si>
    <t xml:space="preserve">Склад 9280 Chortoq </t>
  </si>
  <si>
    <t>Склад 9280 Вода Chotqol</t>
  </si>
  <si>
    <t xml:space="preserve">Оплата услуги хранения (130 машина) </t>
  </si>
  <si>
    <t>Оплата за услуги по перевозке грузов (134 машина)</t>
  </si>
  <si>
    <t>Оплата за услуги по перевозке грузов (135 машина)</t>
  </si>
  <si>
    <t>POYTAXT TERMENAL SERVIS MCHJ согласно счет-фактуры № 1374 от 21.10.2024. Договор 30 от 03.01.2024</t>
  </si>
  <si>
    <t>"M I R O B I D T E K S T I L" MCHJ согласно счет-фактуры № 785 от 23.10.2024. Договор 133 от 11.08.2023</t>
  </si>
  <si>
    <t>"M I R O B I D T E K S T I L" MCHJ согласно счет-фактуры № 784 от 23.10.2024. Договор 133 от 11.08.2023</t>
  </si>
  <si>
    <t>Таможенные платежи, пошлина, сбор</t>
  </si>
  <si>
    <t>оформление 133 машина</t>
  </si>
  <si>
    <t>Аванс за октябрь 2024г</t>
  </si>
  <si>
    <t>Отпускные за октябрь 2024г</t>
  </si>
  <si>
    <t>Расчет при увольнении за октябрь 2024г</t>
  </si>
  <si>
    <t>Аванс за октябрь 2024г (Хумо)</t>
  </si>
  <si>
    <t>(нет 6 человек на общую сумму 3 887 000 сум - зарплатная карта не готова)</t>
  </si>
  <si>
    <t>Бабатаева Н, Фисахова Е, Джурабаева Л, Гришина А</t>
  </si>
  <si>
    <t>Акбаров Б, Ермошина М (нет 3 человека на сумму 802 976 сум - зарпл.карта не готова)</t>
  </si>
  <si>
    <t>Retail Trade East  29.10.2024</t>
  </si>
  <si>
    <t>Оплата за услуги по распечатки вкладышей и стопперов</t>
  </si>
  <si>
    <t>Оплата за канцелярские товары</t>
  </si>
  <si>
    <t>ИП ООО "FIRSTGROUP" согласно договору №123/7648-J от 20.02.2023</t>
  </si>
  <si>
    <t>OOO «COUNCIL LOCAL» согласно договору № 33 от 23.10.2024</t>
  </si>
  <si>
    <t>ИП «Каримов А.Э.» согласно договору № 10/7 от 24.10.2024</t>
  </si>
  <si>
    <t>ООО "HEKTAS TR" согласно договору №10/1-2024 от 28.10.2024</t>
  </si>
  <si>
    <t>Chortoq Склад 9280</t>
  </si>
  <si>
    <t>Черноголовка Склад 9280</t>
  </si>
  <si>
    <t>Кофе 3в1 Склад 9280</t>
  </si>
  <si>
    <t>Бумажные изделия Склад 9280</t>
  </si>
  <si>
    <t>Напитки, Бакалея, кондит. изд. Склад 9280</t>
  </si>
  <si>
    <t>Полиэтиленовые пакеты  Склад 9280</t>
  </si>
  <si>
    <t>Вкладыши и стопперы На все магазины</t>
  </si>
  <si>
    <t>Гигиена Склад 9280</t>
  </si>
  <si>
    <t>для собственных нужд</t>
  </si>
  <si>
    <t>За услуги Интернета на складе и магазинах, предоплата 100 % за ноябрь</t>
  </si>
  <si>
    <t>За услуги Интернета в магазине 019,предоплата 100 % за ноябрь</t>
  </si>
  <si>
    <t>За услуги мобильной связи магазины + офис,предоплата 100 % за ноябрь</t>
  </si>
  <si>
    <t>За услуги Интернета в офисе + 10 магазинов, предоплата 100 % за ноябрь</t>
  </si>
  <si>
    <t>Подключение  3 магазинов (V015, V007, V018) разовая</t>
  </si>
  <si>
    <t>За услуги интернета на складе(резервный канал) предоплата 100% ноябрь</t>
  </si>
  <si>
    <t>За ТО ККТ магазинов, сентябрь постоплата 100%</t>
  </si>
  <si>
    <t>За заправку картриджей, предоплата 100 %  ноябрь</t>
  </si>
  <si>
    <t>За услуги связи для терминалов, предоплата 100% ноябрь-декабрь</t>
  </si>
  <si>
    <t>ООО "Soft Business Group" по договору №12SUP-01062022 от 01.06.2022 г. ЭСФ №SBG-001572 от 30.09.2024</t>
  </si>
  <si>
    <t>Предоплата за электроэнергию (V012)</t>
  </si>
  <si>
    <t>Ао "Hududiy  Elektr Tarmoqlari" согласно договора 7714 от 01.03.2023</t>
  </si>
  <si>
    <t>Оплата за лестницы для собственных нужд</t>
  </si>
  <si>
    <t>Оплата за брезент банер для собственных нужд</t>
  </si>
  <si>
    <t>ООО «RADO MAX-TRADE» согласно договору № 596 от 06.09.2022</t>
  </si>
  <si>
    <t>ИП ООО "Coca-Cola Ichimligi Uzbekiston, Ltd"согласно договору № PT00371 от 07.12.2023</t>
  </si>
  <si>
    <t>ИП ООО "Coca-Cola Ichimligi Uzbekiston, Ltd"согласно договору № PT00371 от 07.12.2024</t>
  </si>
  <si>
    <t>ИП ООО "Coca-Cola Ichimligi Uzbekiston, Ltd"согласно договору № PT00371 от 07.12.2025</t>
  </si>
  <si>
    <t>ИП ООО "Coca-Cola Ichimligi Uzbekiston, Ltd"согласно договору № PT00371 от 07.12.2026</t>
  </si>
  <si>
    <t>ИП ООО "Coca-Cola Ichimligi Uzbekiston, Ltd"согласно договору № PT00371 от 07.12.2027</t>
  </si>
  <si>
    <t>ИП ООО "Coca-Cola Ichimligi Uzbekiston, Ltd"согласно договору № PT00371 от 07.12.2028</t>
  </si>
  <si>
    <t>ИП ООО "Coca-Cola Ichimligi Uzbekiston, Ltd"согласно договору № PT00371 от 07.12.2029</t>
  </si>
  <si>
    <t>ИП ООО "Coca-Cola Ichimligi Uzbekiston, Ltd"согласно договору № PT00371 от 07.12.2030</t>
  </si>
  <si>
    <t xml:space="preserve">ИП НИГМАТУЛЛАЕВ ДИЛМУРОД УБАЙДУЛЛО УГЛИ согласно договору № 06-24 от 29.10.2024 </t>
  </si>
  <si>
    <t>SPECIAL COSTUME MCHJ согласно договору №3 от 31.10.2024</t>
  </si>
  <si>
    <t>Склад 9280 Рыбные консервы и пресервы</t>
  </si>
  <si>
    <t>V014SHOP Напитки</t>
  </si>
  <si>
    <t>V013SHOP Напитки</t>
  </si>
  <si>
    <t>Склад 9280 Энергетики, вода Монтелла</t>
  </si>
  <si>
    <t>Лестницы для склада</t>
  </si>
  <si>
    <t>V011SHOP Мороженное</t>
  </si>
  <si>
    <t>Брезент банер для рекламы</t>
  </si>
  <si>
    <t xml:space="preserve">Оплата услуги хранения (133 машина) </t>
  </si>
  <si>
    <t>POYTAXT TERMENAL SERVIS MCHJ согласно счет-фактуры № 1412 от 29.10.2024. Договор 30 от 03.01.2024</t>
  </si>
  <si>
    <t>За размещение рекламно-информационного материала (V022) за октябрь 2024</t>
  </si>
  <si>
    <t>Предоплата За аренду складского помещения за ноябрь 2024г</t>
  </si>
  <si>
    <t>"Park Retail" Mchj</t>
  </si>
  <si>
    <t>"Legalstat" Mchj</t>
  </si>
  <si>
    <t>"Sharq Business Storage" Mchj</t>
  </si>
  <si>
    <t xml:space="preserve">"EXCLUSIVE MEDICAL" MCHJ </t>
  </si>
  <si>
    <t>с повышением с 01,10,24г. МРОТ(10) сумма договора поднялась.(с 10500000 на 11550000)</t>
  </si>
  <si>
    <t>Доплата и Предоплата  за юридические услуги доплата за  октябрь, ноябрь  2024г</t>
  </si>
  <si>
    <t>"O`Zbekiston Respublikasi Milliy Gvardiyasi Qo`Riqlash Bosh  согласно дог. №17606 - Т от 14.09.2022</t>
  </si>
  <si>
    <t xml:space="preserve">Охрана склада за октябрь 2024г </t>
  </si>
  <si>
    <t xml:space="preserve">"Park Retail" Mchj  согласно договора 20241-178 от 25.06.2024г </t>
  </si>
  <si>
    <t>За аренду помещения (V022) за ноябрь  (V022)</t>
  </si>
  <si>
    <t>Предоплата 50%, За Услуги Вакцинации "Гриппол плюс" согласно дог.№3/24 от 28.10.2024</t>
  </si>
  <si>
    <t>Таможенное оформление 135 машина</t>
  </si>
  <si>
    <t>Retail Trade East  01.11.2024</t>
  </si>
  <si>
    <t>Retail Trade East  05.11.2024</t>
  </si>
  <si>
    <t>SCALARIS MEDIA` MCHJ согласно договору № P-01-11-FP от 01.11.2024</t>
  </si>
  <si>
    <t>OOO BOYARSKIY BEVERAGE согласно договору № 34 от 10.05.2024</t>
  </si>
  <si>
    <t>На все магазины, услуги по размещению рекламной статьи в группе Потребитель.uz</t>
  </si>
  <si>
    <t>Склад 9280, Морс "Боярский"</t>
  </si>
  <si>
    <t>Склад 9280, Снэки, пряники</t>
  </si>
  <si>
    <t>V022SHOP, Напитки</t>
  </si>
  <si>
    <t>V001SHOP, Напитки</t>
  </si>
  <si>
    <t>V019SHOP, Напитки</t>
  </si>
  <si>
    <t>V018SHOP, Напитки</t>
  </si>
  <si>
    <t>V011SHOP, Напитки</t>
  </si>
  <si>
    <t>V006SHOP, Напитки</t>
  </si>
  <si>
    <t>V009SHOP, Напитки</t>
  </si>
  <si>
    <t>V012SHOP, Напитки</t>
  </si>
  <si>
    <t>V005SHOP, Напитки</t>
  </si>
  <si>
    <t>V017SHOP, Напитки</t>
  </si>
  <si>
    <t>V021SHOP, Напитки</t>
  </si>
  <si>
    <t>V004SHOP, Напитки</t>
  </si>
  <si>
    <t>V003SHOP, Напитки</t>
  </si>
  <si>
    <t>Обслуживание магазинов окябрь 2024г(склад 9280 стабилизатор)</t>
  </si>
  <si>
    <t xml:space="preserve">Ремонт освещения на складе РЦ </t>
  </si>
  <si>
    <t>За возмещение коммунальных услуг по электроэнергии (V020)</t>
  </si>
  <si>
    <t>За возмещение коммунальных услуг по электроэнергии (V009)</t>
  </si>
  <si>
    <t>1 349 997,60</t>
  </si>
  <si>
    <t xml:space="preserve">"Mukambar Xoji Ona Saxovati" Mchj согласно Договору №20 от 18.01.2023 </t>
  </si>
  <si>
    <t>"LUTFIYA SAVDO" Mas'uliyati cheklangan jamiyati  Договора №9 от 29.06.2022</t>
  </si>
  <si>
    <t>Retail Trade East  08.11.2024</t>
  </si>
  <si>
    <t xml:space="preserve">Услуги Инкассации за октябрь 2024г. </t>
  </si>
  <si>
    <t>Предоставление доступа к сервисам программного комплекса «ART-1»</t>
  </si>
  <si>
    <t>За прожекторы светодиодные</t>
  </si>
  <si>
    <t>ООО "RTEX"</t>
  </si>
  <si>
    <t>ООО "NUR-EL BIZNES"</t>
  </si>
  <si>
    <t>Налог по зп за октябрь 2024</t>
  </si>
  <si>
    <t xml:space="preserve">ЗП за октябрь 2024 </t>
  </si>
  <si>
    <t>ЗП за октябрь 2024 (Хумо)</t>
  </si>
  <si>
    <t>Отпускные за ноябрь 2024</t>
  </si>
  <si>
    <t>Расчет при увольнении за ноябрь 2024</t>
  </si>
  <si>
    <t>Штраф Нурмухамедова С. (склад РЦ)</t>
  </si>
  <si>
    <t>(нет 7 человек на общую сумму 9 528 943,99 сум - зарплатная карта не готова)</t>
  </si>
  <si>
    <t>Камилов М, Нурматов А</t>
  </si>
  <si>
    <t>Гертнер В, Гусейнова М, Курбанова А, Сиддиков А, Эргашев Ш</t>
  </si>
  <si>
    <t>Оплата за тележки для собственных нужд</t>
  </si>
  <si>
    <t>Оплата за полиэтиленовые пакеты для собственных нужд</t>
  </si>
  <si>
    <t>Оплата за маркетинговый материал для собственных нужд</t>
  </si>
  <si>
    <t>Оплата за услуги по распечатки рекламных флаеров для собственных нужд</t>
  </si>
  <si>
    <t>Оплата за значки металлические для собственных нужд</t>
  </si>
  <si>
    <t>Оплата за распечатку рекламных баннеров для собственных нужд</t>
  </si>
  <si>
    <t xml:space="preserve">Оплата услуги хранения (131 машина) </t>
  </si>
  <si>
    <t xml:space="preserve">Оплата услуги хранения (132 машина) </t>
  </si>
  <si>
    <t xml:space="preserve">Оплата услуги хранения (134 машина) </t>
  </si>
  <si>
    <t>ИП НИГМАТУЛЛАЕВ ДИЛМУРОД УБАЙДУЛЛО УГЛИ согласно договору № 07-24 от 04.11.2024</t>
  </si>
  <si>
    <t>SVITINA YEVGENIYA LVOVNA согласно договору № 06-11 от 06.11.2024</t>
  </si>
  <si>
    <t>СП АО "SEAL MAG" согласно договору № 00226 от 06.11.2024</t>
  </si>
  <si>
    <t>MOVOROUNNAXR GROUP MCHJ согласно договору № 98 от 07.11.2024</t>
  </si>
  <si>
    <t>ИП «Каримов А.Э.» согласно договору № 11/1 от 06.11.2024</t>
  </si>
  <si>
    <t>Soap Co согласно договору №273 от 24.06.2022г</t>
  </si>
  <si>
    <t>OOO "ENM INFIN"согласно договору №11В от 17.07.2023</t>
  </si>
  <si>
    <t>POYTAXT TERMENAL SERVIS MCHJ согласно счет-фактуры № 1445 от 02.11.2024. Договор 30 от 03.01.2024</t>
  </si>
  <si>
    <t>POYTAXT TERMENAL SERVIS MCHJ согласно счет-фактуры № 1444 от 02.11.2024. Договор 30 от 03.01.2024</t>
  </si>
  <si>
    <t>POYTAXT TERMENAL SERVIS MCHJ согласно счет-фактуры № 1443 от 02.11.2024. Договор 30 от 03.01.2024</t>
  </si>
  <si>
    <t>V008SHOP, Напитки</t>
  </si>
  <si>
    <t>V013SHOP, Напитки</t>
  </si>
  <si>
    <t>V002SHOP, Напитки</t>
  </si>
  <si>
    <t>Мыло, Склад 9280</t>
  </si>
  <si>
    <t>V010</t>
  </si>
  <si>
    <t>Retail Trade East  12.11.2024</t>
  </si>
  <si>
    <t xml:space="preserve">Оплата услуги хранения (130 машина кашпо) </t>
  </si>
  <si>
    <t xml:space="preserve">Оплата услуги хранения (135 машина) </t>
  </si>
  <si>
    <t>Оплата за услуги по перевозке грузов (136 машина)</t>
  </si>
  <si>
    <t>Оплата за услуги по перевозке грузов (139 машина)</t>
  </si>
  <si>
    <t>ООО "ALFA MAKS" согласно договору №444 от 05.10.2022</t>
  </si>
  <si>
    <t>POYTAXT TERMENAL SERVIS MCHJ согласно счет-фактуры № 1475 от 07.11.2024. Договор 30 от 03.01.2024</t>
  </si>
  <si>
    <t>POYTAXT TERMENAL SERVIS MCHJ согласно счет-фактуры № 1474 от 07.11.2024. Договор 30 от 03.01.2024</t>
  </si>
  <si>
    <t>M I R O B I D T E K S T I L" MCHJ согласно счет-фактуры № 844 от 11.11.2024. Договор 133 от 11.08.2023</t>
  </si>
  <si>
    <t>M I R O B I D T E K S T I L" MCHJ согласно счет-фактуры № 843 от 11.11.2024. Договор 133 от 11.08.2023</t>
  </si>
  <si>
    <t>Склад 9280, Снеки, влажные салфетки</t>
  </si>
  <si>
    <t>Склад 9280, Конфеты и мармеладки</t>
  </si>
  <si>
    <t xml:space="preserve">За услуги по поиску и привлечению клиентов (Рассрочка) </t>
  </si>
  <si>
    <t xml:space="preserve">Оплата за медосмотр за октябрь 2024 </t>
  </si>
  <si>
    <t>За возмещение коммунальных услуг элэнергии и водоснабжению (V004) за октябрь 2024</t>
  </si>
  <si>
    <t xml:space="preserve">За возмещение коммунальных услуг по электроэнергии (V014) за октябрь 2024 </t>
  </si>
  <si>
    <t xml:space="preserve">За возмещение коммунальных услуг по электроэнергии (V016) за октябрь 2024 </t>
  </si>
  <si>
    <t>За возмещение коммунальных услуг (V017) по электроэнергии за август, октябрь 2024</t>
  </si>
  <si>
    <t xml:space="preserve">За возмещение коммунальных услуг (V023) по электроэнергии за октябрь 2024  </t>
  </si>
  <si>
    <t>За возмещение коммунальных услуг (V010) по электроэнергии за октябрь 2024</t>
  </si>
  <si>
    <t>"SOLFY CA" MCHJ QK Дог.№ 129 от 23.12.2022г. За октябрь 2024г.</t>
  </si>
  <si>
    <t>"TIBBIY KO'RIK" ООО  дог № 12/3 от 25.12.2023г</t>
  </si>
  <si>
    <t>ЧП "SHAVKATDA" Дог.№4 от 19.06.2022г</t>
  </si>
  <si>
    <t>ООО "ORXIDEYA-LYUKS"  Дог.№14 от 09.07.2022г</t>
  </si>
  <si>
    <t>ЧП "TADJ MAXAL GRAND" Дог.№17 от 15.07.2022г</t>
  </si>
  <si>
    <t>ООО BEST TOWER Дог.№ 24 от 01.03.2024г</t>
  </si>
  <si>
    <t>ЧП "SAID-SATTOR"  Дог. № 10 от 01.07.2022г</t>
  </si>
  <si>
    <t>Роялти, возмещение там. пошлин</t>
  </si>
  <si>
    <t>Расчет при увольненииТашбаевой Умиды</t>
  </si>
  <si>
    <t>Зп за октябрь 2024г</t>
  </si>
  <si>
    <t>Retail Trade East  15.11.2024</t>
  </si>
  <si>
    <t>Оплата за работу по монтажу, демонтажу и по оклейке витражей VO10</t>
  </si>
  <si>
    <t>Оплата за услуги по перевозке грузов (138 машина)</t>
  </si>
  <si>
    <t>OOO "RIZO-QANDOLAT" согласно договору № 376АС1 от 08.10.2024</t>
  </si>
  <si>
    <t>ИП «Каримов А.Э.» согласно договору № 11/2 от 07.11..2024</t>
  </si>
  <si>
    <t>ЧП «AGRO - ZIYO» согласно договору №463 от 28.06.2022г</t>
  </si>
  <si>
    <t>M I R O B I D T E K S T I L" MCHJ согласно счет-фактуры № 849 от 13.11.2024. Договор 133 от 11.08.2023</t>
  </si>
  <si>
    <t>Конд. изделия, конфеты,Склад 9280</t>
  </si>
  <si>
    <t>Chortoq, Склад 9280</t>
  </si>
  <si>
    <t>Вода Chotqol, Склад 9280</t>
  </si>
  <si>
    <t>Монтаж, демонтаж и оклейка витражей, VO10</t>
  </si>
  <si>
    <t>Губки, Пятновыводитель, Склад 9280</t>
  </si>
  <si>
    <t>Гигиена, Склад 9280</t>
  </si>
  <si>
    <t>Мучные конд. Изделия, Склад 9280</t>
  </si>
  <si>
    <t>Косметика, уход, Склад 9280</t>
  </si>
  <si>
    <t>За услуги Интернета задолженность согласно акту сверки от 31.10.2024 г постоплата 100%</t>
  </si>
  <si>
    <t>Вознаграждение за использование МПС MYTAXI за октябрь 2024г</t>
  </si>
  <si>
    <t>Услуги по перевозке пассажиров и доставке MYTAXI за октябрь 2024г</t>
  </si>
  <si>
    <t>За размещение рекламных роликов на мониторах в вагонах метро за октябрь 2024г</t>
  </si>
  <si>
    <t>Вознаграждение за принятые платежи за октябрь 2024 г</t>
  </si>
  <si>
    <t xml:space="preserve">За возмещение коммунальных услуг (V022) по электроэнергии за октябрь 2024 по </t>
  </si>
  <si>
    <t>MY TAXI OPS MCHJ договор № MT-325/Corp от 23.08.2022</t>
  </si>
  <si>
    <t xml:space="preserve">ЯТТ Магай О.В. Дог.№16/09/24 от 16.09.2024г. </t>
  </si>
  <si>
    <t xml:space="preserve">ЯТТ Магай О.В. Дог.№20/06/24 от 20.06.2024г. </t>
  </si>
  <si>
    <t>ООО "CLICK" эсф № 73319 от 31.10.2024г. по Дог.№I/D1561 от 14.02.23г.</t>
  </si>
  <si>
    <t>ООО "PARK RETAIL" Дог. № 1-178 от 25.06.2024. В том числе НДС 12%.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</si>
</sst>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#,##0.00_ ;\-#,##0.00\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rgb="FFFF0000"/>
      <name val="Arial"/>
      <family val="2"/>
      <charset val="204"/>
    </font>
    <font>
      <b/>
      <sz val="9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40">
    <xf numFmtId="0" fontId="0" fillId="0" borderId="0" xfId="0"/>
    <xf numFmtId="0" fontId="8" fillId="0" borderId="0" xfId="0" applyFont="1" applyFill="1"/>
    <xf numFmtId="4" fontId="9" fillId="0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vertical="center" wrapText="1"/>
    </xf>
    <xf numFmtId="43" fontId="10" fillId="2" borderId="1" xfId="1" applyFont="1" applyFill="1" applyBorder="1" applyAlignment="1">
      <alignment horizontal="center" vertical="center"/>
    </xf>
    <xf numFmtId="0" fontId="10" fillId="2" borderId="1" xfId="0" applyFont="1" applyFill="1" applyBorder="1" applyAlignment="1"/>
    <xf numFmtId="0" fontId="10" fillId="0" borderId="1" xfId="0" applyFont="1" applyFill="1" applyBorder="1" applyAlignment="1"/>
    <xf numFmtId="4" fontId="10" fillId="0" borderId="0" xfId="0" applyNumberFormat="1" applyFont="1" applyFill="1" applyAlignment="1">
      <alignment vertical="center"/>
    </xf>
    <xf numFmtId="4" fontId="10" fillId="0" borderId="1" xfId="0" applyNumberFormat="1" applyFont="1" applyFill="1" applyBorder="1" applyAlignment="1">
      <alignment vertical="center" wrapText="1"/>
    </xf>
    <xf numFmtId="43" fontId="10" fillId="0" borderId="1" xfId="1" applyFont="1" applyFill="1" applyBorder="1" applyAlignment="1">
      <alignment horizontal="center" vertical="center"/>
    </xf>
    <xf numFmtId="4" fontId="9" fillId="0" borderId="5" xfId="0" applyNumberFormat="1" applyFont="1" applyFill="1" applyBorder="1" applyAlignment="1">
      <alignment horizontal="center" vertical="center"/>
    </xf>
    <xf numFmtId="4" fontId="9" fillId="0" borderId="6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vertical="center"/>
    </xf>
    <xf numFmtId="4" fontId="11" fillId="0" borderId="0" xfId="0" applyNumberFormat="1" applyFont="1" applyBorder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4" fontId="13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4" fontId="8" fillId="0" borderId="1" xfId="0" applyNumberFormat="1" applyFont="1" applyFill="1" applyBorder="1" applyAlignment="1">
      <alignment horizontal="center" vertical="center"/>
    </xf>
    <xf numFmtId="4" fontId="14" fillId="0" borderId="0" xfId="0" applyNumberFormat="1" applyFont="1" applyFill="1" applyBorder="1" applyAlignment="1">
      <alignment horizontal="center"/>
    </xf>
    <xf numFmtId="4" fontId="15" fillId="0" borderId="1" xfId="0" applyNumberFormat="1" applyFont="1" applyFill="1" applyBorder="1" applyAlignment="1">
      <alignment horizontal="center" vertical="center" wrapText="1"/>
    </xf>
    <xf numFmtId="4" fontId="16" fillId="0" borderId="0" xfId="0" applyNumberFormat="1" applyFont="1" applyFill="1" applyBorder="1" applyAlignment="1">
      <alignment horizontal="center" vertical="center"/>
    </xf>
    <xf numFmtId="4" fontId="12" fillId="0" borderId="1" xfId="0" applyNumberFormat="1" applyFont="1" applyFill="1" applyBorder="1" applyAlignment="1">
      <alignment horizontal="center" vertical="center" wrapText="1"/>
    </xf>
    <xf numFmtId="4" fontId="16" fillId="0" borderId="0" xfId="0" applyNumberFormat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4" fontId="8" fillId="0" borderId="0" xfId="0" applyNumberFormat="1" applyFont="1" applyFill="1" applyBorder="1"/>
    <xf numFmtId="4" fontId="8" fillId="0" borderId="0" xfId="0" applyNumberFormat="1" applyFont="1" applyFill="1" applyAlignment="1">
      <alignment horizontal="center"/>
    </xf>
    <xf numFmtId="0" fontId="0" fillId="0" borderId="9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15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/>
    </xf>
    <xf numFmtId="4" fontId="10" fillId="3" borderId="1" xfId="0" applyNumberFormat="1" applyFont="1" applyFill="1" applyBorder="1" applyAlignment="1">
      <alignment vertical="center" wrapText="1"/>
    </xf>
    <xf numFmtId="164" fontId="10" fillId="3" borderId="1" xfId="1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/>
    <xf numFmtId="4" fontId="10" fillId="3" borderId="0" xfId="0" applyNumberFormat="1" applyFont="1" applyFill="1" applyAlignment="1">
      <alignment vertical="center"/>
    </xf>
    <xf numFmtId="4" fontId="13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2" borderId="0" xfId="0" applyNumberFormat="1" applyFont="1" applyFill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/>
    <xf numFmtId="0" fontId="10" fillId="2" borderId="11" xfId="0" applyFont="1" applyFill="1" applyBorder="1" applyAlignment="1"/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/>
    <xf numFmtId="4" fontId="9" fillId="0" borderId="1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/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vertical="center" wrapText="1"/>
    </xf>
    <xf numFmtId="164" fontId="10" fillId="0" borderId="12" xfId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/>
    <xf numFmtId="0" fontId="10" fillId="0" borderId="0" xfId="0" applyFont="1" applyFill="1" applyBorder="1" applyAlignment="1"/>
    <xf numFmtId="3" fontId="10" fillId="4" borderId="1" xfId="0" applyNumberFormat="1" applyFont="1" applyFill="1" applyBorder="1" applyAlignment="1">
      <alignment horizontal="center" vertical="center"/>
    </xf>
    <xf numFmtId="4" fontId="10" fillId="4" borderId="1" xfId="0" applyNumberFormat="1" applyFont="1" applyFill="1" applyBorder="1" applyAlignment="1">
      <alignment vertical="center" wrapText="1"/>
    </xf>
    <xf numFmtId="164" fontId="10" fillId="4" borderId="1" xfId="1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/>
    <xf numFmtId="4" fontId="9" fillId="0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/>
    <xf numFmtId="4" fontId="10" fillId="4" borderId="0" xfId="0" applyNumberFormat="1" applyFont="1" applyFill="1" applyAlignment="1">
      <alignment vertical="center"/>
    </xf>
    <xf numFmtId="4" fontId="10" fillId="0" borderId="13" xfId="0" applyNumberFormat="1" applyFont="1" applyFill="1" applyBorder="1" applyAlignment="1">
      <alignment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15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/>
    </xf>
    <xf numFmtId="4" fontId="18" fillId="0" borderId="0" xfId="0" applyNumberFormat="1" applyFont="1" applyFill="1" applyAlignment="1">
      <alignment horizontal="center"/>
    </xf>
    <xf numFmtId="4" fontId="12" fillId="0" borderId="0" xfId="0" applyNumberFormat="1" applyFont="1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0" fontId="0" fillId="0" borderId="0" xfId="0" applyFill="1"/>
    <xf numFmtId="3" fontId="19" fillId="3" borderId="1" xfId="0" applyNumberFormat="1" applyFont="1" applyFill="1" applyBorder="1" applyAlignment="1">
      <alignment horizontal="center" vertical="center"/>
    </xf>
    <xf numFmtId="4" fontId="19" fillId="3" borderId="1" xfId="0" applyNumberFormat="1" applyFont="1" applyFill="1" applyBorder="1" applyAlignment="1">
      <alignment vertical="center" wrapText="1"/>
    </xf>
    <xf numFmtId="164" fontId="19" fillId="3" borderId="1" xfId="1" applyNumberFormat="1" applyFont="1" applyFill="1" applyBorder="1" applyAlignment="1">
      <alignment horizontal="center" vertical="center"/>
    </xf>
    <xf numFmtId="0" fontId="19" fillId="3" borderId="10" xfId="0" applyFont="1" applyFill="1" applyBorder="1" applyAlignment="1"/>
    <xf numFmtId="0" fontId="19" fillId="3" borderId="1" xfId="0" applyFont="1" applyFill="1" applyBorder="1" applyAlignment="1"/>
    <xf numFmtId="4" fontId="19" fillId="3" borderId="0" xfId="0" applyNumberFormat="1" applyFont="1" applyFill="1" applyAlignment="1">
      <alignment vertical="center"/>
    </xf>
    <xf numFmtId="3" fontId="9" fillId="5" borderId="1" xfId="0" applyNumberFormat="1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vertical="center" wrapText="1"/>
    </xf>
    <xf numFmtId="164" fontId="9" fillId="5" borderId="1" xfId="1" applyNumberFormat="1" applyFont="1" applyFill="1" applyBorder="1" applyAlignment="1">
      <alignment horizontal="center" vertical="center"/>
    </xf>
    <xf numFmtId="0" fontId="9" fillId="5" borderId="10" xfId="0" applyFont="1" applyFill="1" applyBorder="1" applyAlignment="1"/>
    <xf numFmtId="0" fontId="9" fillId="5" borderId="1" xfId="0" applyFont="1" applyFill="1" applyBorder="1" applyAlignment="1"/>
    <xf numFmtId="4" fontId="9" fillId="5" borderId="0" xfId="0" applyNumberFormat="1" applyFont="1" applyFill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3" fontId="10" fillId="6" borderId="1" xfId="0" applyNumberFormat="1" applyFont="1" applyFill="1" applyBorder="1" applyAlignment="1">
      <alignment horizontal="center" vertical="center"/>
    </xf>
    <xf numFmtId="4" fontId="10" fillId="6" borderId="1" xfId="0" applyNumberFormat="1" applyFont="1" applyFill="1" applyBorder="1" applyAlignment="1">
      <alignment vertical="center" wrapText="1"/>
    </xf>
    <xf numFmtId="164" fontId="10" fillId="6" borderId="1" xfId="1" applyNumberFormat="1" applyFont="1" applyFill="1" applyBorder="1" applyAlignment="1">
      <alignment horizontal="center" vertical="center"/>
    </xf>
    <xf numFmtId="0" fontId="10" fillId="6" borderId="10" xfId="0" applyFont="1" applyFill="1" applyBorder="1" applyAlignment="1"/>
    <xf numFmtId="0" fontId="10" fillId="6" borderId="1" xfId="0" applyFont="1" applyFill="1" applyBorder="1" applyAlignment="1"/>
    <xf numFmtId="4" fontId="11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horizont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3" fontId="10" fillId="7" borderId="1" xfId="0" applyNumberFormat="1" applyFont="1" applyFill="1" applyBorder="1" applyAlignment="1">
      <alignment horizontal="center" vertical="center"/>
    </xf>
    <xf numFmtId="4" fontId="10" fillId="7" borderId="1" xfId="0" applyNumberFormat="1" applyFont="1" applyFill="1" applyBorder="1" applyAlignment="1">
      <alignment vertical="center" wrapText="1"/>
    </xf>
    <xf numFmtId="164" fontId="10" fillId="7" borderId="1" xfId="1" applyNumberFormat="1" applyFont="1" applyFill="1" applyBorder="1" applyAlignment="1">
      <alignment horizontal="center" vertical="center"/>
    </xf>
    <xf numFmtId="0" fontId="10" fillId="7" borderId="10" xfId="0" applyFont="1" applyFill="1" applyBorder="1" applyAlignment="1"/>
    <xf numFmtId="0" fontId="10" fillId="7" borderId="1" xfId="0" applyFont="1" applyFill="1" applyBorder="1" applyAlignment="1"/>
    <xf numFmtId="4" fontId="10" fillId="7" borderId="0" xfId="0" applyNumberFormat="1" applyFont="1" applyFill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3" fontId="10" fillId="8" borderId="1" xfId="0" applyNumberFormat="1" applyFont="1" applyFill="1" applyBorder="1" applyAlignment="1">
      <alignment horizontal="center" vertical="center"/>
    </xf>
    <xf numFmtId="4" fontId="10" fillId="8" borderId="1" xfId="0" applyNumberFormat="1" applyFont="1" applyFill="1" applyBorder="1" applyAlignment="1">
      <alignment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4" fontId="5" fillId="0" borderId="2" xfId="0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/>
    <xf numFmtId="0" fontId="4" fillId="0" borderId="1" xfId="0" applyFont="1" applyFill="1" applyBorder="1" applyAlignment="1"/>
    <xf numFmtId="164" fontId="4" fillId="8" borderId="1" xfId="1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/>
    <xf numFmtId="4" fontId="5" fillId="0" borderId="5" xfId="0" applyNumberFormat="1" applyFont="1" applyFill="1" applyBorder="1" applyAlignment="1">
      <alignment horizontal="center" vertical="center"/>
    </xf>
    <xf numFmtId="4" fontId="5" fillId="0" borderId="6" xfId="0" applyNumberFormat="1" applyFont="1" applyFill="1" applyBorder="1" applyAlignment="1">
      <alignment horizontal="center" vertical="center"/>
    </xf>
    <xf numFmtId="4" fontId="4" fillId="0" borderId="7" xfId="0" applyNumberFormat="1" applyFont="1" applyFill="1" applyBorder="1" applyAlignment="1">
      <alignment vertical="center"/>
    </xf>
    <xf numFmtId="4" fontId="20" fillId="0" borderId="8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1" xfId="0" applyNumberFormat="1" applyFont="1" applyFill="1" applyBorder="1" applyAlignment="1">
      <alignment horizontal="center" vertical="center"/>
    </xf>
    <xf numFmtId="4" fontId="21" fillId="0" borderId="0" xfId="0" applyNumberFormat="1" applyFont="1" applyFill="1" applyBorder="1" applyAlignment="1">
      <alignment horizontal="center"/>
    </xf>
    <xf numFmtId="4" fontId="22" fillId="0" borderId="1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Fill="1" applyBorder="1" applyAlignment="1">
      <alignment horizontal="center" vertical="center"/>
    </xf>
    <xf numFmtId="4" fontId="22" fillId="0" borderId="1" xfId="0" applyNumberFormat="1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center" vertical="center"/>
    </xf>
    <xf numFmtId="4" fontId="2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4" fontId="24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Alignment="1">
      <alignment horizontal="center"/>
    </xf>
    <xf numFmtId="4" fontId="24" fillId="0" borderId="0" xfId="0" applyNumberFormat="1" applyFont="1" applyFill="1" applyAlignment="1">
      <alignment horizont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4" fontId="8" fillId="0" borderId="0" xfId="0" applyNumberFormat="1" applyFont="1" applyAlignment="1">
      <alignment vertical="center"/>
    </xf>
    <xf numFmtId="4" fontId="12" fillId="0" borderId="8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25" fillId="0" borderId="1" xfId="0" applyNumberFormat="1" applyFont="1" applyFill="1" applyBorder="1" applyAlignment="1">
      <alignment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25" fillId="3" borderId="1" xfId="0" applyNumberFormat="1" applyFont="1" applyFill="1" applyBorder="1" applyAlignment="1">
      <alignment vertical="center" wrapText="1"/>
    </xf>
    <xf numFmtId="4" fontId="25" fillId="7" borderId="1" xfId="0" applyNumberFormat="1" applyFont="1" applyFill="1" applyBorder="1" applyAlignment="1">
      <alignment vertical="center" wrapText="1"/>
    </xf>
    <xf numFmtId="3" fontId="26" fillId="5" borderId="1" xfId="0" applyNumberFormat="1" applyFont="1" applyFill="1" applyBorder="1" applyAlignment="1">
      <alignment horizontal="center" vertical="center"/>
    </xf>
    <xf numFmtId="4" fontId="27" fillId="5" borderId="1" xfId="0" applyNumberFormat="1" applyFont="1" applyFill="1" applyBorder="1" applyAlignment="1">
      <alignment vertical="center" wrapText="1"/>
    </xf>
    <xf numFmtId="164" fontId="26" fillId="5" borderId="1" xfId="1" applyNumberFormat="1" applyFont="1" applyFill="1" applyBorder="1" applyAlignment="1">
      <alignment horizontal="center" vertical="center"/>
    </xf>
    <xf numFmtId="0" fontId="26" fillId="5" borderId="10" xfId="0" applyFont="1" applyFill="1" applyBorder="1" applyAlignment="1"/>
    <xf numFmtId="0" fontId="26" fillId="5" borderId="1" xfId="0" applyFont="1" applyFill="1" applyBorder="1" applyAlignment="1"/>
    <xf numFmtId="4" fontId="26" fillId="5" borderId="0" xfId="0" applyNumberFormat="1" applyFont="1" applyFill="1" applyAlignment="1">
      <alignment vertical="center"/>
    </xf>
    <xf numFmtId="3" fontId="26" fillId="0" borderId="1" xfId="0" applyNumberFormat="1" applyFont="1" applyFill="1" applyBorder="1" applyAlignment="1">
      <alignment horizontal="center" vertical="center"/>
    </xf>
    <xf numFmtId="4" fontId="27" fillId="0" borderId="1" xfId="0" applyNumberFormat="1" applyFont="1" applyFill="1" applyBorder="1" applyAlignment="1">
      <alignment vertical="center" wrapText="1"/>
    </xf>
    <xf numFmtId="164" fontId="26" fillId="0" borderId="1" xfId="1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/>
    <xf numFmtId="0" fontId="26" fillId="0" borderId="1" xfId="0" applyFont="1" applyFill="1" applyBorder="1" applyAlignment="1"/>
    <xf numFmtId="4" fontId="26" fillId="0" borderId="0" xfId="0" applyNumberFormat="1" applyFont="1" applyFill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3" fontId="26" fillId="7" borderId="1" xfId="0" applyNumberFormat="1" applyFont="1" applyFill="1" applyBorder="1" applyAlignment="1">
      <alignment horizontal="center" vertical="center"/>
    </xf>
    <xf numFmtId="4" fontId="27" fillId="7" borderId="1" xfId="0" applyNumberFormat="1" applyFont="1" applyFill="1" applyBorder="1" applyAlignment="1">
      <alignment vertical="center" wrapText="1"/>
    </xf>
    <xf numFmtId="164" fontId="26" fillId="7" borderId="1" xfId="1" applyNumberFormat="1" applyFont="1" applyFill="1" applyBorder="1" applyAlignment="1">
      <alignment horizontal="center" vertical="center"/>
    </xf>
    <xf numFmtId="0" fontId="26" fillId="7" borderId="10" xfId="0" applyFont="1" applyFill="1" applyBorder="1" applyAlignment="1"/>
    <xf numFmtId="0" fontId="26" fillId="7" borderId="1" xfId="0" applyFont="1" applyFill="1" applyBorder="1" applyAlignment="1"/>
    <xf numFmtId="4" fontId="26" fillId="7" borderId="0" xfId="0" applyNumberFormat="1" applyFont="1" applyFill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2" xfId="0" applyNumberFormat="1" applyFont="1" applyFill="1" applyBorder="1" applyAlignment="1">
      <alignment horizontal="center" vertical="center" wrapText="1"/>
    </xf>
    <xf numFmtId="4" fontId="10" fillId="0" borderId="2" xfId="0" applyNumberFormat="1" applyFont="1" applyFill="1" applyBorder="1" applyAlignment="1">
      <alignment horizontal="left" vertical="center" wrapText="1"/>
    </xf>
    <xf numFmtId="4" fontId="10" fillId="0" borderId="10" xfId="0" applyNumberFormat="1" applyFont="1" applyFill="1" applyBorder="1" applyAlignment="1">
      <alignment horizontal="left" vertical="center" wrapText="1"/>
    </xf>
    <xf numFmtId="4" fontId="10" fillId="0" borderId="1" xfId="0" applyNumberFormat="1" applyFont="1" applyFill="1" applyBorder="1" applyAlignment="1">
      <alignment horizontal="left" vertical="center"/>
    </xf>
    <xf numFmtId="4" fontId="10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3" fontId="10" fillId="5" borderId="1" xfId="0" applyNumberFormat="1" applyFont="1" applyFill="1" applyBorder="1" applyAlignment="1">
      <alignment horizontal="center" vertical="center"/>
    </xf>
    <xf numFmtId="4" fontId="10" fillId="5" borderId="2" xfId="0" applyNumberFormat="1" applyFont="1" applyFill="1" applyBorder="1" applyAlignment="1">
      <alignment horizontal="left" vertical="center" wrapText="1"/>
    </xf>
    <xf numFmtId="4" fontId="10" fillId="5" borderId="2" xfId="0" applyNumberFormat="1" applyFont="1" applyFill="1" applyBorder="1" applyAlignment="1">
      <alignment horizontal="center" vertical="center" wrapText="1"/>
    </xf>
    <xf numFmtId="4" fontId="10" fillId="5" borderId="10" xfId="0" applyNumberFormat="1" applyFont="1" applyFill="1" applyBorder="1" applyAlignment="1">
      <alignment horizontal="left" vertical="center" wrapText="1"/>
    </xf>
    <xf numFmtId="4" fontId="10" fillId="5" borderId="1" xfId="0" applyNumberFormat="1" applyFont="1" applyFill="1" applyBorder="1" applyAlignment="1">
      <alignment horizontal="left" vertical="center"/>
    </xf>
    <xf numFmtId="4" fontId="10" fillId="5" borderId="0" xfId="0" applyNumberFormat="1" applyFont="1" applyFill="1" applyAlignment="1">
      <alignment horizontal="left" vertical="center"/>
    </xf>
    <xf numFmtId="4" fontId="3" fillId="5" borderId="0" xfId="0" applyNumberFormat="1" applyFont="1" applyFill="1" applyAlignment="1">
      <alignment horizontal="left" vertical="center"/>
    </xf>
    <xf numFmtId="4" fontId="0" fillId="5" borderId="0" xfId="0" applyNumberFormat="1" applyFill="1" applyAlignment="1">
      <alignment vertical="center"/>
    </xf>
    <xf numFmtId="4" fontId="28" fillId="3" borderId="1" xfId="0" applyNumberFormat="1" applyFont="1" applyFill="1" applyBorder="1" applyAlignment="1">
      <alignment vertical="center" wrapText="1"/>
    </xf>
    <xf numFmtId="4" fontId="26" fillId="5" borderId="2" xfId="0" applyNumberFormat="1" applyFont="1" applyFill="1" applyBorder="1" applyAlignment="1">
      <alignment horizontal="left" vertical="center" wrapText="1"/>
    </xf>
    <xf numFmtId="4" fontId="26" fillId="5" borderId="2" xfId="0" applyNumberFormat="1" applyFont="1" applyFill="1" applyBorder="1" applyAlignment="1">
      <alignment horizontal="center" vertical="center" wrapText="1"/>
    </xf>
    <xf numFmtId="4" fontId="26" fillId="5" borderId="10" xfId="0" applyNumberFormat="1" applyFont="1" applyFill="1" applyBorder="1" applyAlignment="1">
      <alignment horizontal="left" vertical="center" wrapText="1"/>
    </xf>
    <xf numFmtId="4" fontId="26" fillId="5" borderId="1" xfId="0" applyNumberFormat="1" applyFont="1" applyFill="1" applyBorder="1" applyAlignment="1">
      <alignment horizontal="left" vertical="center"/>
    </xf>
    <xf numFmtId="4" fontId="26" fillId="5" borderId="0" xfId="0" applyNumberFormat="1" applyFont="1" applyFill="1" applyAlignment="1">
      <alignment horizontal="left" vertical="center"/>
    </xf>
    <xf numFmtId="3" fontId="26" fillId="3" borderId="1" xfId="0" applyNumberFormat="1" applyFont="1" applyFill="1" applyBorder="1" applyAlignment="1">
      <alignment horizontal="center" vertical="center"/>
    </xf>
    <xf numFmtId="4" fontId="27" fillId="3" borderId="1" xfId="0" applyNumberFormat="1" applyFont="1" applyFill="1" applyBorder="1" applyAlignment="1">
      <alignment vertical="center" wrapText="1"/>
    </xf>
    <xf numFmtId="164" fontId="26" fillId="3" borderId="1" xfId="1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/>
    <xf numFmtId="4" fontId="26" fillId="3" borderId="0" xfId="0" applyNumberFormat="1" applyFont="1" applyFill="1" applyAlignment="1">
      <alignment vertical="center"/>
    </xf>
    <xf numFmtId="4" fontId="8" fillId="0" borderId="0" xfId="0" applyNumberFormat="1" applyFont="1" applyFill="1"/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3" fontId="26" fillId="9" borderId="1" xfId="0" applyNumberFormat="1" applyFont="1" applyFill="1" applyBorder="1" applyAlignment="1">
      <alignment horizontal="center" vertical="center"/>
    </xf>
    <xf numFmtId="4" fontId="27" fillId="9" borderId="1" xfId="0" applyNumberFormat="1" applyFont="1" applyFill="1" applyBorder="1" applyAlignment="1">
      <alignment vertical="center" wrapText="1"/>
    </xf>
    <xf numFmtId="164" fontId="26" fillId="9" borderId="1" xfId="1" applyNumberFormat="1" applyFont="1" applyFill="1" applyBorder="1" applyAlignment="1">
      <alignment horizontal="center" vertical="center"/>
    </xf>
    <xf numFmtId="0" fontId="26" fillId="9" borderId="1" xfId="0" applyFont="1" applyFill="1" applyBorder="1" applyAlignment="1"/>
    <xf numFmtId="4" fontId="26" fillId="9" borderId="0" xfId="0" applyNumberFormat="1" applyFont="1" applyFill="1" applyAlignment="1">
      <alignment vertical="center"/>
    </xf>
    <xf numFmtId="4" fontId="10" fillId="3" borderId="2" xfId="0" applyNumberFormat="1" applyFont="1" applyFill="1" applyBorder="1" applyAlignment="1">
      <alignment horizontal="left" vertical="center" wrapText="1"/>
    </xf>
    <xf numFmtId="4" fontId="10" fillId="3" borderId="2" xfId="0" applyNumberFormat="1" applyFont="1" applyFill="1" applyBorder="1" applyAlignment="1">
      <alignment horizontal="center" vertical="center" wrapText="1"/>
    </xf>
    <xf numFmtId="4" fontId="10" fillId="3" borderId="10" xfId="0" applyNumberFormat="1" applyFont="1" applyFill="1" applyBorder="1" applyAlignment="1">
      <alignment horizontal="left" vertical="center" wrapText="1"/>
    </xf>
    <xf numFmtId="4" fontId="10" fillId="3" borderId="1" xfId="0" applyNumberFormat="1" applyFont="1" applyFill="1" applyBorder="1" applyAlignment="1">
      <alignment horizontal="left" vertical="center"/>
    </xf>
    <xf numFmtId="4" fontId="10" fillId="3" borderId="0" xfId="0" applyNumberFormat="1" applyFont="1" applyFill="1" applyAlignment="1">
      <alignment horizontal="left" vertical="center"/>
    </xf>
    <xf numFmtId="4" fontId="3" fillId="3" borderId="0" xfId="0" applyNumberFormat="1" applyFont="1" applyFill="1" applyAlignment="1">
      <alignment horizontal="left" vertical="center"/>
    </xf>
    <xf numFmtId="4" fontId="0" fillId="3" borderId="0" xfId="0" applyNumberFormat="1" applyFill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25" fillId="5" borderId="1" xfId="0" applyNumberFormat="1" applyFont="1" applyFill="1" applyBorder="1" applyAlignment="1">
      <alignment vertical="center" wrapText="1"/>
    </xf>
    <xf numFmtId="164" fontId="10" fillId="5" borderId="1" xfId="1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/>
    <xf numFmtId="4" fontId="10" fillId="5" borderId="0" xfId="0" applyNumberFormat="1" applyFont="1" applyFill="1" applyAlignment="1">
      <alignment vertical="center"/>
    </xf>
    <xf numFmtId="4" fontId="25" fillId="0" borderId="15" xfId="0" applyNumberFormat="1" applyFont="1" applyFill="1" applyBorder="1" applyAlignment="1">
      <alignment vertical="center" wrapText="1"/>
    </xf>
    <xf numFmtId="0" fontId="10" fillId="0" borderId="13" xfId="0" applyFont="1" applyFill="1" applyBorder="1" applyAlignment="1"/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Fill="1" applyBorder="1" applyAlignment="1">
      <alignment horizontal="left" vertical="center"/>
    </xf>
    <xf numFmtId="4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" fontId="10" fillId="0" borderId="1" xfId="0" applyNumberFormat="1" applyFont="1" applyFill="1" applyBorder="1" applyAlignment="1">
      <alignment horizontal="center" vertical="center"/>
    </xf>
    <xf numFmtId="4" fontId="9" fillId="0" borderId="6" xfId="0" applyNumberFormat="1" applyFont="1" applyFill="1" applyBorder="1" applyAlignment="1">
      <alignment horizontal="left" vertical="center"/>
    </xf>
    <xf numFmtId="4" fontId="14" fillId="0" borderId="0" xfId="0" applyNumberFormat="1" applyFont="1" applyFill="1" applyBorder="1" applyAlignment="1">
      <alignment horizontal="left"/>
    </xf>
    <xf numFmtId="4" fontId="16" fillId="0" borderId="0" xfId="0" applyNumberFormat="1" applyFont="1" applyFill="1" applyBorder="1" applyAlignment="1">
      <alignment horizontal="left" vertical="center"/>
    </xf>
    <xf numFmtId="4" fontId="15" fillId="0" borderId="0" xfId="0" applyNumberFormat="1" applyFont="1" applyFill="1" applyBorder="1" applyAlignment="1">
      <alignment horizontal="left" vertical="center"/>
    </xf>
    <xf numFmtId="4" fontId="18" fillId="0" borderId="0" xfId="0" applyNumberFormat="1" applyFont="1" applyFill="1" applyBorder="1" applyAlignment="1">
      <alignment horizontal="left"/>
    </xf>
    <xf numFmtId="4" fontId="1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4" fontId="8" fillId="0" borderId="0" xfId="0" applyNumberFormat="1" applyFont="1" applyFill="1" applyAlignment="1">
      <alignment horizontal="left"/>
    </xf>
    <xf numFmtId="1" fontId="10" fillId="5" borderId="1" xfId="0" applyNumberFormat="1" applyFont="1" applyFill="1" applyBorder="1" applyAlignment="1">
      <alignment horizontal="center" vertical="center"/>
    </xf>
    <xf numFmtId="4" fontId="10" fillId="5" borderId="1" xfId="0" applyNumberFormat="1" applyFont="1" applyFill="1" applyBorder="1" applyAlignment="1">
      <alignment horizontal="center" vertical="center"/>
    </xf>
    <xf numFmtId="4" fontId="2" fillId="5" borderId="0" xfId="0" applyNumberFormat="1" applyFont="1" applyFill="1" applyAlignment="1">
      <alignment vertical="center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4" fontId="10" fillId="3" borderId="1" xfId="0" applyNumberFormat="1" applyFont="1" applyFill="1" applyBorder="1" applyAlignment="1">
      <alignment horizontal="center" vertical="center"/>
    </xf>
    <xf numFmtId="4" fontId="14" fillId="3" borderId="0" xfId="0" applyNumberFormat="1" applyFont="1" applyFill="1" applyBorder="1" applyAlignment="1">
      <alignment horizontal="left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1" fontId="10" fillId="0" borderId="10" xfId="0" applyNumberFormat="1" applyFont="1" applyFill="1" applyBorder="1" applyAlignment="1">
      <alignment horizontal="center" vertical="center"/>
    </xf>
    <xf numFmtId="4" fontId="10" fillId="0" borderId="16" xfId="0" applyNumberFormat="1" applyFont="1" applyFill="1" applyBorder="1" applyAlignment="1">
      <alignment horizontal="center" vertical="center" wrapText="1"/>
    </xf>
    <xf numFmtId="4" fontId="29" fillId="0" borderId="1" xfId="0" applyNumberFormat="1" applyFont="1" applyBorder="1" applyAlignment="1">
      <alignment vertical="center" wrapText="1"/>
    </xf>
    <xf numFmtId="4" fontId="29" fillId="0" borderId="17" xfId="0" applyNumberFormat="1" applyFont="1" applyBorder="1" applyAlignment="1">
      <alignment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1" fontId="10" fillId="8" borderId="10" xfId="0" applyNumberFormat="1" applyFont="1" applyFill="1" applyBorder="1" applyAlignment="1">
      <alignment horizontal="center" vertical="center"/>
    </xf>
    <xf numFmtId="4" fontId="29" fillId="8" borderId="1" xfId="0" applyNumberFormat="1" applyFont="1" applyFill="1" applyBorder="1" applyAlignment="1">
      <alignment vertical="center" wrapText="1"/>
    </xf>
    <xf numFmtId="4" fontId="10" fillId="8" borderId="16" xfId="0" applyNumberFormat="1" applyFont="1" applyFill="1" applyBorder="1" applyAlignment="1">
      <alignment horizontal="center" vertical="center" wrapText="1"/>
    </xf>
    <xf numFmtId="4" fontId="10" fillId="8" borderId="10" xfId="0" applyNumberFormat="1" applyFont="1" applyFill="1" applyBorder="1" applyAlignment="1">
      <alignment horizontal="left" vertical="center" wrapText="1"/>
    </xf>
    <xf numFmtId="4" fontId="10" fillId="8" borderId="1" xfId="0" applyNumberFormat="1" applyFont="1" applyFill="1" applyBorder="1" applyAlignment="1">
      <alignment horizontal="left" vertical="center"/>
    </xf>
    <xf numFmtId="4" fontId="10" fillId="3" borderId="15" xfId="0" applyNumberFormat="1" applyFont="1" applyFill="1" applyBorder="1" applyAlignment="1">
      <alignment horizontal="left" vertical="center" wrapText="1"/>
    </xf>
    <xf numFmtId="4" fontId="10" fillId="3" borderId="12" xfId="0" applyNumberFormat="1" applyFont="1" applyFill="1" applyBorder="1" applyAlignment="1">
      <alignment horizontal="center" vertical="center" wrapText="1"/>
    </xf>
    <xf numFmtId="4" fontId="10" fillId="3" borderId="12" xfId="0" applyNumberFormat="1" applyFont="1" applyFill="1" applyBorder="1" applyAlignment="1">
      <alignment horizontal="left" vertical="center" wrapText="1"/>
    </xf>
    <xf numFmtId="4" fontId="10" fillId="0" borderId="0" xfId="0" applyNumberFormat="1" applyFont="1" applyFill="1" applyBorder="1" applyAlignment="1">
      <alignment horizontal="left" vertical="center"/>
    </xf>
    <xf numFmtId="4" fontId="10" fillId="3" borderId="18" xfId="0" applyNumberFormat="1" applyFont="1" applyFill="1" applyBorder="1" applyAlignment="1">
      <alignment horizontal="left" vertical="center" wrapText="1"/>
    </xf>
    <xf numFmtId="4" fontId="10" fillId="3" borderId="1" xfId="0" applyNumberFormat="1" applyFont="1" applyFill="1" applyBorder="1" applyAlignment="1">
      <alignment horizontal="left" vertical="center" wrapText="1"/>
    </xf>
    <xf numFmtId="4" fontId="10" fillId="3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30" fillId="3" borderId="17" xfId="0" applyNumberFormat="1" applyFont="1" applyFill="1" applyBorder="1" applyAlignment="1">
      <alignment vertical="center" wrapText="1"/>
    </xf>
    <xf numFmtId="4" fontId="26" fillId="0" borderId="16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center" vertical="center"/>
    </xf>
    <xf numFmtId="4" fontId="10" fillId="10" borderId="2" xfId="0" applyNumberFormat="1" applyFont="1" applyFill="1" applyBorder="1" applyAlignment="1">
      <alignment horizontal="left" vertical="center" wrapText="1"/>
    </xf>
    <xf numFmtId="4" fontId="10" fillId="10" borderId="2" xfId="0" applyNumberFormat="1" applyFont="1" applyFill="1" applyBorder="1" applyAlignment="1">
      <alignment horizontal="center" vertical="center" wrapText="1"/>
    </xf>
    <xf numFmtId="4" fontId="10" fillId="10" borderId="10" xfId="0" applyNumberFormat="1" applyFont="1" applyFill="1" applyBorder="1" applyAlignment="1">
      <alignment horizontal="left" vertical="center" wrapText="1"/>
    </xf>
    <xf numFmtId="4" fontId="10" fillId="10" borderId="1" xfId="0" applyNumberFormat="1" applyFont="1" applyFill="1" applyBorder="1" applyAlignment="1">
      <alignment horizontal="center" vertical="center"/>
    </xf>
    <xf numFmtId="4" fontId="10" fillId="10" borderId="0" xfId="0" applyNumberFormat="1" applyFont="1" applyFill="1" applyAlignment="1">
      <alignment vertical="center"/>
    </xf>
    <xf numFmtId="4" fontId="2" fillId="10" borderId="0" xfId="0" applyNumberFormat="1" applyFont="1" applyFill="1" applyAlignment="1">
      <alignment vertical="center"/>
    </xf>
    <xf numFmtId="1" fontId="26" fillId="0" borderId="1" xfId="0" applyNumberFormat="1" applyFont="1" applyFill="1" applyBorder="1" applyAlignment="1">
      <alignment horizontal="center" vertical="center"/>
    </xf>
    <xf numFmtId="4" fontId="26" fillId="0" borderId="2" xfId="0" applyNumberFormat="1" applyFont="1" applyFill="1" applyBorder="1" applyAlignment="1">
      <alignment horizontal="left" vertical="center" wrapText="1"/>
    </xf>
    <xf numFmtId="4" fontId="26" fillId="0" borderId="2" xfId="0" applyNumberFormat="1" applyFont="1" applyFill="1" applyBorder="1" applyAlignment="1">
      <alignment horizontal="center" vertical="center" wrapText="1"/>
    </xf>
    <xf numFmtId="4" fontId="26" fillId="0" borderId="10" xfId="0" applyNumberFormat="1" applyFont="1" applyFill="1" applyBorder="1" applyAlignment="1">
      <alignment horizontal="left" vertical="center" wrapText="1"/>
    </xf>
    <xf numFmtId="4" fontId="26" fillId="0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/>
    </xf>
    <xf numFmtId="4" fontId="2" fillId="0" borderId="0" xfId="0" applyNumberFormat="1" applyFont="1" applyFill="1" applyAlignment="1">
      <alignment horizontal="left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15" fillId="3" borderId="0" xfId="0" applyNumberFormat="1" applyFont="1" applyFill="1" applyBorder="1" applyAlignment="1">
      <alignment horizontal="left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horizontal="center" vertical="center"/>
    </xf>
    <xf numFmtId="4" fontId="10" fillId="0" borderId="11" xfId="0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5" borderId="1" xfId="0" applyNumberFormat="1" applyFont="1" applyFill="1" applyBorder="1" applyAlignment="1">
      <alignment horizontal="left" vertical="center" wrapText="1"/>
    </xf>
    <xf numFmtId="4" fontId="10" fillId="5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1" fontId="10" fillId="3" borderId="19" xfId="0" applyNumberFormat="1" applyFont="1" applyFill="1" applyBorder="1" applyAlignment="1">
      <alignment horizontal="center" vertical="center"/>
    </xf>
    <xf numFmtId="4" fontId="10" fillId="3" borderId="13" xfId="0" applyNumberFormat="1" applyFont="1" applyFill="1" applyBorder="1" applyAlignment="1">
      <alignment horizontal="left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left" vertical="center" wrapText="1"/>
    </xf>
    <xf numFmtId="4" fontId="10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vertical="center"/>
    </xf>
    <xf numFmtId="4" fontId="10" fillId="0" borderId="20" xfId="0" applyNumberFormat="1" applyFont="1" applyFill="1" applyBorder="1" applyAlignment="1">
      <alignment horizontal="center" vertical="center"/>
    </xf>
    <xf numFmtId="0" fontId="31" fillId="3" borderId="21" xfId="0" applyFont="1" applyFill="1" applyBorder="1" applyAlignment="1">
      <alignment vertical="top"/>
    </xf>
    <xf numFmtId="4" fontId="10" fillId="3" borderId="20" xfId="0" applyNumberFormat="1" applyFont="1" applyFill="1" applyBorder="1" applyAlignment="1">
      <alignment horizontal="left" vertical="center" wrapText="1"/>
    </xf>
    <xf numFmtId="4" fontId="18" fillId="3" borderId="0" xfId="0" applyNumberFormat="1" applyFont="1" applyFill="1" applyBorder="1" applyAlignment="1">
      <alignment horizontal="left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5" borderId="1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0" fontId="31" fillId="5" borderId="21" xfId="0" applyFont="1" applyFill="1" applyBorder="1" applyAlignment="1">
      <alignment vertical="top"/>
    </xf>
    <xf numFmtId="0" fontId="31" fillId="0" borderId="21" xfId="0" applyFont="1" applyFill="1" applyBorder="1" applyAlignment="1">
      <alignment vertical="top"/>
    </xf>
    <xf numFmtId="4" fontId="10" fillId="8" borderId="2" xfId="0" applyNumberFormat="1" applyFont="1" applyFill="1" applyBorder="1" applyAlignment="1">
      <alignment horizontal="left" vertical="center" wrapText="1"/>
    </xf>
    <xf numFmtId="4" fontId="10" fillId="8" borderId="2" xfId="0" applyNumberFormat="1" applyFont="1" applyFill="1" applyBorder="1" applyAlignment="1">
      <alignment horizontal="center" vertical="center" wrapText="1"/>
    </xf>
    <xf numFmtId="0" fontId="31" fillId="8" borderId="21" xfId="0" applyFont="1" applyFill="1" applyBorder="1" applyAlignment="1">
      <alignment vertical="top"/>
    </xf>
    <xf numFmtId="4" fontId="14" fillId="8" borderId="0" xfId="0" applyNumberFormat="1" applyFont="1" applyFill="1" applyBorder="1" applyAlignment="1">
      <alignment horizontal="left"/>
    </xf>
    <xf numFmtId="4" fontId="10" fillId="0" borderId="1" xfId="0" applyNumberFormat="1" applyFont="1" applyFill="1" applyBorder="1" applyAlignment="1">
      <alignment horizontal="center" vertical="center"/>
    </xf>
    <xf numFmtId="4" fontId="19" fillId="3" borderId="2" xfId="0" applyNumberFormat="1" applyFont="1" applyFill="1" applyBorder="1" applyAlignment="1">
      <alignment horizontal="left" vertical="center" wrapText="1"/>
    </xf>
    <xf numFmtId="4" fontId="19" fillId="3" borderId="2" xfId="0" applyNumberFormat="1" applyFont="1" applyFill="1" applyBorder="1" applyAlignment="1">
      <alignment horizontal="center" vertical="center" wrapText="1"/>
    </xf>
    <xf numFmtId="4" fontId="19" fillId="3" borderId="10" xfId="0" applyNumberFormat="1" applyFont="1" applyFill="1" applyBorder="1" applyAlignment="1">
      <alignment horizontal="left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13" fillId="3" borderId="0" xfId="0" applyNumberFormat="1" applyFont="1" applyFill="1" applyBorder="1" applyAlignment="1">
      <alignment horizontal="left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29" fillId="3" borderId="1" xfId="0" applyNumberFormat="1" applyFont="1" applyFill="1" applyBorder="1" applyAlignment="1">
      <alignment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5" fillId="5" borderId="0" xfId="0" applyNumberFormat="1" applyFont="1" applyFill="1" applyBorder="1" applyAlignment="1">
      <alignment horizontal="left" vertical="center"/>
    </xf>
    <xf numFmtId="4" fontId="13" fillId="0" borderId="0" xfId="0" applyNumberFormat="1" applyFont="1" applyFill="1" applyBorder="1" applyAlignment="1">
      <alignment horizontal="left" vertical="center"/>
    </xf>
    <xf numFmtId="4" fontId="29" fillId="0" borderId="1" xfId="0" applyNumberFormat="1" applyFont="1" applyFill="1" applyBorder="1" applyAlignment="1">
      <alignment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center" vertical="center"/>
    </xf>
    <xf numFmtId="4" fontId="29" fillId="11" borderId="1" xfId="0" applyNumberFormat="1" applyFont="1" applyFill="1" applyBorder="1" applyAlignment="1">
      <alignment vertical="center" wrapText="1"/>
    </xf>
    <xf numFmtId="4" fontId="10" fillId="11" borderId="2" xfId="0" applyNumberFormat="1" applyFont="1" applyFill="1" applyBorder="1" applyAlignment="1">
      <alignment horizontal="center" vertical="center" wrapText="1"/>
    </xf>
    <xf numFmtId="4" fontId="10" fillId="11" borderId="10" xfId="0" applyNumberFormat="1" applyFont="1" applyFill="1" applyBorder="1" applyAlignment="1">
      <alignment horizontal="left" vertical="center" wrapText="1"/>
    </xf>
    <xf numFmtId="4" fontId="10" fillId="11" borderId="1" xfId="0" applyNumberFormat="1" applyFont="1" applyFill="1" applyBorder="1" applyAlignment="1">
      <alignment horizontal="center" vertical="center"/>
    </xf>
    <xf numFmtId="4" fontId="10" fillId="11" borderId="0" xfId="0" applyNumberFormat="1" applyFont="1" applyFill="1" applyAlignment="1">
      <alignment vertical="center"/>
    </xf>
    <xf numFmtId="4" fontId="2" fillId="11" borderId="0" xfId="0" applyNumberFormat="1" applyFont="1" applyFill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29" fillId="5" borderId="1" xfId="0" applyNumberFormat="1" applyFont="1" applyFill="1" applyBorder="1" applyAlignment="1">
      <alignment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Fill="1" applyAlignment="1">
      <alignment vertical="center"/>
    </xf>
    <xf numFmtId="4" fontId="29" fillId="0" borderId="13" xfId="0" applyNumberFormat="1" applyFont="1" applyFill="1" applyBorder="1" applyAlignment="1">
      <alignment vertical="center" wrapText="1"/>
    </xf>
    <xf numFmtId="4" fontId="10" fillId="0" borderId="12" xfId="0" applyNumberFormat="1" applyFont="1" applyFill="1" applyBorder="1" applyAlignment="1">
      <alignment horizontal="left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22" xfId="0" applyNumberFormat="1" applyFont="1" applyFill="1" applyBorder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3" fontId="10" fillId="0" borderId="10" xfId="0" applyNumberFormat="1" applyFont="1" applyFill="1" applyBorder="1" applyAlignment="1">
      <alignment horizontal="center" vertical="center"/>
    </xf>
    <xf numFmtId="4" fontId="9" fillId="0" borderId="24" xfId="0" applyNumberFormat="1" applyFont="1" applyFill="1" applyBorder="1" applyAlignment="1">
      <alignment horizontal="center" vertical="center"/>
    </xf>
    <xf numFmtId="4" fontId="9" fillId="0" borderId="25" xfId="0" applyNumberFormat="1" applyFont="1" applyFill="1" applyBorder="1" applyAlignment="1">
      <alignment horizontal="left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26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0" fillId="0" borderId="0" xfId="0" applyNumberFormat="1" applyFill="1" applyAlignment="1">
      <alignment vertical="center"/>
    </xf>
    <xf numFmtId="4" fontId="32" fillId="0" borderId="1" xfId="0" applyNumberFormat="1" applyFont="1" applyFill="1" applyBorder="1" applyAlignment="1">
      <alignment vertical="center" wrapText="1"/>
    </xf>
    <xf numFmtId="4" fontId="32" fillId="0" borderId="17" xfId="0" applyNumberFormat="1" applyFont="1" applyBorder="1" applyAlignment="1">
      <alignment horizontal="left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29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32" fillId="3" borderId="1" xfId="0" applyNumberFormat="1" applyFont="1" applyFill="1" applyBorder="1" applyAlignment="1">
      <alignment vertical="center" wrapText="1"/>
    </xf>
    <xf numFmtId="4" fontId="1" fillId="3" borderId="0" xfId="0" applyNumberFormat="1" applyFont="1" applyFill="1" applyAlignment="1">
      <alignment vertical="center"/>
    </xf>
    <xf numFmtId="4" fontId="33" fillId="0" borderId="1" xfId="0" applyNumberFormat="1" applyFont="1" applyBorder="1" applyAlignment="1">
      <alignment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32" fillId="8" borderId="1" xfId="0" applyNumberFormat="1" applyFont="1" applyFill="1" applyBorder="1" applyAlignment="1">
      <alignment vertical="center" wrapText="1"/>
    </xf>
    <xf numFmtId="4" fontId="33" fillId="8" borderId="1" xfId="0" applyNumberFormat="1" applyFont="1" applyFill="1" applyBorder="1" applyAlignment="1">
      <alignment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33" fillId="2" borderId="1" xfId="0" applyNumberFormat="1" applyFont="1" applyFill="1" applyBorder="1" applyAlignment="1">
      <alignment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4" fontId="10" fillId="2" borderId="10" xfId="0" applyNumberFormat="1" applyFont="1" applyFill="1" applyBorder="1" applyAlignment="1">
      <alignment horizontal="left" vertical="center" wrapText="1"/>
    </xf>
    <xf numFmtId="4" fontId="10" fillId="2" borderId="1" xfId="0" applyNumberFormat="1" applyFont="1" applyFill="1" applyBorder="1" applyAlignment="1">
      <alignment horizontal="left" vertical="center"/>
    </xf>
    <xf numFmtId="4" fontId="1" fillId="2" borderId="0" xfId="0" applyNumberFormat="1" applyFont="1" applyFill="1" applyAlignment="1">
      <alignment vertical="center"/>
    </xf>
    <xf numFmtId="4" fontId="32" fillId="2" borderId="1" xfId="0" applyNumberFormat="1" applyFont="1" applyFill="1" applyBorder="1" applyAlignment="1">
      <alignment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33" fillId="0" borderId="1" xfId="0" applyNumberFormat="1" applyFont="1" applyFill="1" applyBorder="1" applyAlignment="1">
      <alignment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3" xfId="0" applyNumberFormat="1" applyFont="1" applyFill="1" applyBorder="1" applyAlignment="1">
      <alignment vertical="center"/>
    </xf>
    <xf numFmtId="4" fontId="9" fillId="0" borderId="14" xfId="0" applyNumberFormat="1" applyFont="1" applyFill="1" applyBorder="1" applyAlignment="1">
      <alignment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4" fontId="15" fillId="0" borderId="1" xfId="0" applyNumberFormat="1" applyFont="1" applyFill="1" applyBorder="1" applyAlignment="1">
      <alignment vertical="center"/>
    </xf>
    <xf numFmtId="4" fontId="15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left" vertical="center" wrapText="1"/>
    </xf>
    <xf numFmtId="4" fontId="9" fillId="0" borderId="2" xfId="0" applyNumberFormat="1" applyFont="1" applyFill="1" applyBorder="1" applyAlignment="1">
      <alignment horizontal="left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4" fontId="9" fillId="0" borderId="3" xfId="0" applyNumberFormat="1" applyFont="1" applyBorder="1" applyAlignment="1">
      <alignment vertical="center"/>
    </xf>
    <xf numFmtId="4" fontId="9" fillId="0" borderId="4" xfId="0" applyNumberFormat="1" applyFont="1" applyBorder="1" applyAlignment="1">
      <alignment vertical="center"/>
    </xf>
    <xf numFmtId="4" fontId="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vertical="center"/>
    </xf>
    <xf numFmtId="4" fontId="15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4" fontId="9" fillId="0" borderId="14" xfId="0" applyNumberFormat="1" applyFont="1" applyBorder="1" applyAlignment="1">
      <alignment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/>
    </xf>
    <xf numFmtId="4" fontId="9" fillId="0" borderId="23" xfId="0" applyNumberFormat="1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C1" zoomScaleNormal="100" workbookViewId="0">
      <selection activeCell="E28" sqref="E28"/>
    </sheetView>
  </sheetViews>
  <sheetFormatPr defaultRowHeight="14.4" x14ac:dyDescent="0.3"/>
  <cols>
    <col min="1" max="1" width="0" hidden="1" customWidth="1"/>
    <col min="2" max="2" width="7.109375" style="30" customWidth="1"/>
    <col min="3" max="3" width="89" style="262" customWidth="1"/>
    <col min="4" max="4" width="18" style="30" customWidth="1"/>
    <col min="5" max="5" width="93.5546875" style="262" customWidth="1"/>
    <col min="6" max="6" width="82.5546875" style="1" customWidth="1"/>
    <col min="7" max="7" width="13.88671875" style="1" customWidth="1"/>
  </cols>
  <sheetData>
    <row r="1" spans="2:7" ht="26.25" customHeight="1" x14ac:dyDescent="0.3">
      <c r="B1" s="520" t="s">
        <v>2276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512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513" t="s">
        <v>5</v>
      </c>
      <c r="E3" s="523"/>
      <c r="F3" s="514"/>
      <c r="G3" s="20"/>
    </row>
    <row r="4" spans="2:7" s="503" customFormat="1" ht="22.8" customHeight="1" x14ac:dyDescent="0.3">
      <c r="B4" s="42">
        <v>1</v>
      </c>
      <c r="C4" s="399" t="s">
        <v>6</v>
      </c>
      <c r="D4" s="198">
        <v>55431000</v>
      </c>
      <c r="E4" s="200" t="s">
        <v>2279</v>
      </c>
      <c r="F4" s="201" t="s">
        <v>2283</v>
      </c>
      <c r="G4" s="54"/>
    </row>
    <row r="5" spans="2:7" s="503" customFormat="1" ht="22.8" customHeight="1" x14ac:dyDescent="0.3">
      <c r="B5" s="42">
        <v>2</v>
      </c>
      <c r="C5" s="399" t="s">
        <v>6</v>
      </c>
      <c r="D5" s="198">
        <v>5933289.5999999996</v>
      </c>
      <c r="E5" s="200" t="s">
        <v>2075</v>
      </c>
      <c r="F5" s="201" t="s">
        <v>2284</v>
      </c>
      <c r="G5" s="54"/>
    </row>
    <row r="6" spans="2:7" s="503" customFormat="1" ht="22.8" customHeight="1" x14ac:dyDescent="0.3">
      <c r="B6" s="42">
        <v>3</v>
      </c>
      <c r="C6" s="399" t="s">
        <v>6</v>
      </c>
      <c r="D6" s="198">
        <v>1494000</v>
      </c>
      <c r="E6" s="200" t="s">
        <v>1903</v>
      </c>
      <c r="F6" s="201" t="s">
        <v>2285</v>
      </c>
      <c r="G6" s="54"/>
    </row>
    <row r="7" spans="2:7" s="503" customFormat="1" ht="22.8" customHeight="1" x14ac:dyDescent="0.3">
      <c r="B7" s="42">
        <v>4</v>
      </c>
      <c r="C7" s="399" t="s">
        <v>2277</v>
      </c>
      <c r="D7" s="198">
        <v>3823200</v>
      </c>
      <c r="E7" s="200" t="s">
        <v>2280</v>
      </c>
      <c r="F7" s="201" t="s">
        <v>2286</v>
      </c>
      <c r="G7" s="54"/>
    </row>
    <row r="8" spans="2:7" s="503" customFormat="1" ht="22.8" customHeight="1" x14ac:dyDescent="0.3">
      <c r="B8" s="42">
        <v>5</v>
      </c>
      <c r="C8" s="399" t="s">
        <v>6</v>
      </c>
      <c r="D8" s="198">
        <v>28202700</v>
      </c>
      <c r="E8" s="200" t="s">
        <v>1901</v>
      </c>
      <c r="F8" s="201" t="s">
        <v>2287</v>
      </c>
      <c r="G8" s="54"/>
    </row>
    <row r="9" spans="2:7" s="503" customFormat="1" ht="22.8" customHeight="1" x14ac:dyDescent="0.3">
      <c r="B9" s="42">
        <v>6</v>
      </c>
      <c r="C9" s="399" t="s">
        <v>6</v>
      </c>
      <c r="D9" s="198">
        <v>16084803.84</v>
      </c>
      <c r="E9" s="200" t="s">
        <v>2281</v>
      </c>
      <c r="F9" s="201" t="s">
        <v>2288</v>
      </c>
      <c r="G9" s="54"/>
    </row>
    <row r="10" spans="2:7" s="503" customFormat="1" ht="22.8" customHeight="1" x14ac:dyDescent="0.3">
      <c r="B10" s="42">
        <v>7</v>
      </c>
      <c r="C10" s="399" t="s">
        <v>6</v>
      </c>
      <c r="D10" s="198">
        <v>10542240</v>
      </c>
      <c r="E10" s="200" t="s">
        <v>1685</v>
      </c>
      <c r="F10" s="201" t="s">
        <v>2289</v>
      </c>
      <c r="G10" s="54"/>
    </row>
    <row r="11" spans="2:7" s="503" customFormat="1" ht="22.8" customHeight="1" x14ac:dyDescent="0.3">
      <c r="B11" s="42">
        <v>8</v>
      </c>
      <c r="C11" s="399" t="s">
        <v>6</v>
      </c>
      <c r="D11" s="198">
        <v>6428000</v>
      </c>
      <c r="E11" s="200" t="s">
        <v>2073</v>
      </c>
      <c r="F11" s="201" t="s">
        <v>2290</v>
      </c>
      <c r="G11" s="54"/>
    </row>
    <row r="12" spans="2:7" s="503" customFormat="1" ht="22.8" customHeight="1" x14ac:dyDescent="0.3">
      <c r="B12" s="42">
        <v>9</v>
      </c>
      <c r="C12" s="399" t="s">
        <v>2278</v>
      </c>
      <c r="D12" s="198">
        <v>35840000</v>
      </c>
      <c r="E12" s="200" t="s">
        <v>2282</v>
      </c>
      <c r="F12" s="201"/>
      <c r="G12" s="54"/>
    </row>
    <row r="13" spans="2:7" s="503" customFormat="1" ht="22.8" customHeight="1" x14ac:dyDescent="0.3">
      <c r="B13" s="42">
        <v>10</v>
      </c>
      <c r="C13" s="399" t="s">
        <v>2291</v>
      </c>
      <c r="D13" s="198">
        <v>5394193.5300000003</v>
      </c>
      <c r="E13" s="200" t="s">
        <v>204</v>
      </c>
      <c r="F13" s="201"/>
      <c r="G13" s="54"/>
    </row>
    <row r="14" spans="2:7" s="503" customFormat="1" ht="22.8" customHeight="1" x14ac:dyDescent="0.3">
      <c r="B14" s="42">
        <v>11</v>
      </c>
      <c r="C14" s="399" t="s">
        <v>2292</v>
      </c>
      <c r="D14" s="198">
        <v>7038420</v>
      </c>
      <c r="E14" s="200" t="s">
        <v>2297</v>
      </c>
      <c r="F14" s="201"/>
      <c r="G14" s="54"/>
    </row>
    <row r="15" spans="2:7" s="503" customFormat="1" ht="22.8" customHeight="1" x14ac:dyDescent="0.3">
      <c r="B15" s="42">
        <v>12</v>
      </c>
      <c r="C15" s="399" t="s">
        <v>2293</v>
      </c>
      <c r="D15" s="198">
        <v>23461400</v>
      </c>
      <c r="E15" s="200" t="s">
        <v>2297</v>
      </c>
      <c r="F15" s="201"/>
      <c r="G15" s="54"/>
    </row>
    <row r="16" spans="2:7" s="503" customFormat="1" ht="22.8" customHeight="1" x14ac:dyDescent="0.3">
      <c r="B16" s="42">
        <v>13</v>
      </c>
      <c r="C16" s="399" t="s">
        <v>2294</v>
      </c>
      <c r="D16" s="198">
        <v>23300000</v>
      </c>
      <c r="E16" s="200" t="s">
        <v>2298</v>
      </c>
      <c r="F16" s="201"/>
      <c r="G16" s="54"/>
    </row>
    <row r="17" spans="2:7" s="503" customFormat="1" ht="22.8" customHeight="1" x14ac:dyDescent="0.3">
      <c r="B17" s="42">
        <v>14</v>
      </c>
      <c r="C17" s="399" t="s">
        <v>2294</v>
      </c>
      <c r="D17" s="198">
        <v>17750000</v>
      </c>
      <c r="E17" s="200" t="s">
        <v>2299</v>
      </c>
      <c r="F17" s="201"/>
      <c r="G17" s="54"/>
    </row>
    <row r="18" spans="2:7" s="503" customFormat="1" ht="22.8" customHeight="1" x14ac:dyDescent="0.3">
      <c r="B18" s="42">
        <v>15</v>
      </c>
      <c r="C18" s="399" t="s">
        <v>2295</v>
      </c>
      <c r="D18" s="198">
        <v>1436721</v>
      </c>
      <c r="E18" s="200" t="s">
        <v>2300</v>
      </c>
      <c r="F18" s="201"/>
      <c r="G18" s="54"/>
    </row>
    <row r="19" spans="2:7" s="503" customFormat="1" ht="22.8" customHeight="1" thickBot="1" x14ac:dyDescent="0.35">
      <c r="B19" s="42">
        <v>16</v>
      </c>
      <c r="C19" s="399" t="s">
        <v>2296</v>
      </c>
      <c r="D19" s="198">
        <v>2396957.2999999998</v>
      </c>
      <c r="E19" s="200" t="s">
        <v>2301</v>
      </c>
      <c r="F19" s="201"/>
      <c r="G19" s="54"/>
    </row>
    <row r="20" spans="2:7" s="3" customFormat="1" ht="15" thickBot="1" x14ac:dyDescent="0.35">
      <c r="B20" s="515"/>
      <c r="C20" s="516"/>
      <c r="D20" s="451">
        <f>SUM(D4:D19)</f>
        <v>244556925.27000001</v>
      </c>
      <c r="E20" s="256"/>
      <c r="F20" s="15"/>
      <c r="G20" s="20"/>
    </row>
    <row r="21" spans="2:7" s="3" customFormat="1" ht="29.25" customHeight="1" x14ac:dyDescent="0.3">
      <c r="B21" s="85"/>
      <c r="C21" s="252"/>
      <c r="D21" s="155"/>
      <c r="E21" s="252"/>
      <c r="F21" s="20"/>
      <c r="G21" s="20"/>
    </row>
    <row r="22" spans="2:7" s="3" customFormat="1" ht="20.25" customHeight="1" x14ac:dyDescent="0.2">
      <c r="B22" s="517"/>
      <c r="C22" s="517"/>
      <c r="D22" s="25" t="s">
        <v>7</v>
      </c>
      <c r="E22" s="257"/>
      <c r="F22" s="20"/>
      <c r="G22" s="20"/>
    </row>
    <row r="23" spans="2:7" s="3" customFormat="1" ht="20.25" customHeight="1" x14ac:dyDescent="0.3">
      <c r="B23" s="517"/>
      <c r="C23" s="517"/>
      <c r="D23" s="25" t="s">
        <v>5</v>
      </c>
      <c r="E23" s="259"/>
      <c r="F23" s="20"/>
      <c r="G23" s="20"/>
    </row>
    <row r="24" spans="2:7" s="3" customFormat="1" ht="20.25" customHeight="1" x14ac:dyDescent="0.3">
      <c r="B24" s="518" t="s">
        <v>8</v>
      </c>
      <c r="C24" s="518"/>
      <c r="D24" s="35">
        <v>3634241674.6999998</v>
      </c>
      <c r="E24" s="259"/>
      <c r="F24" s="20"/>
      <c r="G24" s="20"/>
    </row>
    <row r="25" spans="2:7" s="3" customFormat="1" ht="20.25" customHeight="1" x14ac:dyDescent="0.3">
      <c r="B25" s="519" t="s">
        <v>9</v>
      </c>
      <c r="C25" s="519"/>
      <c r="D25" s="27">
        <f>D24-D20</f>
        <v>3389684749.4299998</v>
      </c>
      <c r="E25" s="259"/>
      <c r="F25" s="20"/>
      <c r="G25" s="20"/>
    </row>
    <row r="26" spans="2:7" s="1" customFormat="1" x14ac:dyDescent="0.3">
      <c r="B26" s="30"/>
      <c r="C26" s="262"/>
      <c r="D26" s="30"/>
      <c r="E26" s="260"/>
      <c r="F26" s="223"/>
    </row>
    <row r="27" spans="2:7" s="1" customFormat="1" x14ac:dyDescent="0.3">
      <c r="B27" s="30"/>
      <c r="C27" s="262"/>
      <c r="D27" s="32"/>
      <c r="E27" s="261"/>
      <c r="F27" s="223"/>
    </row>
    <row r="28" spans="2:7" s="1" customFormat="1" x14ac:dyDescent="0.3">
      <c r="B28" s="30"/>
      <c r="C28" s="262"/>
      <c r="D28" s="32"/>
      <c r="E28" s="263"/>
      <c r="F28" s="223"/>
    </row>
    <row r="29" spans="2:7" s="1" customFormat="1" x14ac:dyDescent="0.3">
      <c r="B29" s="30"/>
      <c r="C29" s="262"/>
      <c r="D29" s="30"/>
      <c r="E29" s="263"/>
    </row>
    <row r="30" spans="2:7" s="1" customFormat="1" x14ac:dyDescent="0.3">
      <c r="B30" s="30"/>
      <c r="C30" s="262"/>
      <c r="D30" s="30"/>
      <c r="E30" s="263"/>
    </row>
    <row r="31" spans="2:7" s="1" customFormat="1" x14ac:dyDescent="0.3">
      <c r="B31" s="30"/>
      <c r="C31" s="262"/>
      <c r="D31" s="30"/>
      <c r="E31" s="263"/>
    </row>
    <row r="32" spans="2:7" s="1" customFormat="1" x14ac:dyDescent="0.3">
      <c r="B32" s="30"/>
      <c r="C32" s="262"/>
      <c r="D32" s="30"/>
      <c r="E32" s="263"/>
    </row>
    <row r="34" spans="1:5" s="1" customFormat="1" x14ac:dyDescent="0.3">
      <c r="A34"/>
      <c r="B34" s="30"/>
      <c r="C34" s="262"/>
      <c r="D34" s="30"/>
      <c r="E34" s="263"/>
    </row>
    <row r="35" spans="1:5" s="1" customFormat="1" x14ac:dyDescent="0.3">
      <c r="B35" s="30"/>
      <c r="C35" s="262"/>
      <c r="D35" s="30"/>
      <c r="E35" s="262"/>
    </row>
  </sheetData>
  <mergeCells count="9">
    <mergeCell ref="B1:E1"/>
    <mergeCell ref="B2:B3"/>
    <mergeCell ref="C2:C3"/>
    <mergeCell ref="E2:E3"/>
    <mergeCell ref="F2:F3"/>
    <mergeCell ref="B20:C20"/>
    <mergeCell ref="B22:C23"/>
    <mergeCell ref="B24:C24"/>
    <mergeCell ref="B25:C25"/>
  </mergeCells>
  <pageMargins left="0.7" right="0.7" top="0.75" bottom="0.75" header="0.3" footer="0.3"/>
  <pageSetup paperSize="9" scale="4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27"/>
  <sheetViews>
    <sheetView zoomScaleNormal="100" workbookViewId="0">
      <selection activeCell="D18" sqref="D18"/>
    </sheetView>
  </sheetViews>
  <sheetFormatPr defaultRowHeight="14.4" x14ac:dyDescent="0.3"/>
  <cols>
    <col min="1" max="1" width="5.33203125" style="29" customWidth="1"/>
    <col min="2" max="2" width="61.44140625" customWidth="1"/>
    <col min="3" max="3" width="18.88671875" style="30" customWidth="1"/>
    <col min="4" max="4" width="75.109375" style="1" customWidth="1"/>
    <col min="5" max="5" width="41.44140625" style="1" customWidth="1"/>
    <col min="7" max="7" width="11.44140625" bestFit="1" customWidth="1"/>
  </cols>
  <sheetData>
    <row r="1" spans="1:5" ht="26.25" customHeight="1" x14ac:dyDescent="0.3">
      <c r="A1" s="531" t="s">
        <v>39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36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40</v>
      </c>
      <c r="C4" s="37">
        <v>136458000</v>
      </c>
      <c r="D4" s="8" t="s">
        <v>44</v>
      </c>
      <c r="E4" s="9"/>
    </row>
    <row r="5" spans="1:5" s="10" customFormat="1" ht="25.5" customHeight="1" x14ac:dyDescent="0.3">
      <c r="A5" s="5">
        <v>2</v>
      </c>
      <c r="B5" s="6" t="s">
        <v>40</v>
      </c>
      <c r="C5" s="37">
        <v>1032558.02</v>
      </c>
      <c r="D5" s="8" t="s">
        <v>45</v>
      </c>
      <c r="E5" s="9"/>
    </row>
    <row r="6" spans="1:5" s="10" customFormat="1" ht="25.5" customHeight="1" x14ac:dyDescent="0.3">
      <c r="A6" s="5">
        <v>3</v>
      </c>
      <c r="B6" s="6" t="s">
        <v>40</v>
      </c>
      <c r="C6" s="39">
        <v>11433000</v>
      </c>
      <c r="D6" s="8" t="s">
        <v>46</v>
      </c>
      <c r="E6" s="9"/>
    </row>
    <row r="7" spans="1:5" s="10" customFormat="1" ht="25.5" customHeight="1" x14ac:dyDescent="0.3">
      <c r="A7" s="5">
        <v>4</v>
      </c>
      <c r="B7" s="6" t="s">
        <v>41</v>
      </c>
      <c r="C7" s="39">
        <v>694635880.44000006</v>
      </c>
      <c r="D7" s="8" t="s">
        <v>47</v>
      </c>
      <c r="E7" s="9"/>
    </row>
    <row r="8" spans="1:5" s="10" customFormat="1" ht="25.5" customHeight="1" x14ac:dyDescent="0.3">
      <c r="A8" s="5">
        <v>5</v>
      </c>
      <c r="B8" s="6" t="s">
        <v>42</v>
      </c>
      <c r="C8" s="39">
        <v>3286609.05</v>
      </c>
      <c r="D8" s="8" t="s">
        <v>47</v>
      </c>
      <c r="E8" s="9" t="s">
        <v>48</v>
      </c>
    </row>
    <row r="9" spans="1:5" s="10" customFormat="1" ht="25.5" customHeight="1" x14ac:dyDescent="0.3">
      <c r="A9" s="5">
        <v>6</v>
      </c>
      <c r="B9" s="6" t="s">
        <v>43</v>
      </c>
      <c r="C9" s="39">
        <v>4259624.6900000004</v>
      </c>
      <c r="D9" s="8" t="s">
        <v>47</v>
      </c>
      <c r="E9" s="9" t="s">
        <v>49</v>
      </c>
    </row>
    <row r="10" spans="1:5" s="10" customFormat="1" ht="25.5" customHeight="1" thickBot="1" x14ac:dyDescent="0.35">
      <c r="A10" s="5">
        <v>7</v>
      </c>
      <c r="B10" s="6" t="s">
        <v>51</v>
      </c>
      <c r="C10" s="37">
        <v>902002.35</v>
      </c>
      <c r="D10" s="8" t="s">
        <v>50</v>
      </c>
      <c r="E10" s="9"/>
    </row>
    <row r="11" spans="1:5" s="3" customFormat="1" ht="15" thickBot="1" x14ac:dyDescent="0.35">
      <c r="A11" s="526"/>
      <c r="B11" s="527"/>
      <c r="C11" s="13">
        <f>SUM(C4:C10)</f>
        <v>852007674.55000007</v>
      </c>
      <c r="D11" s="14"/>
      <c r="E11" s="15"/>
    </row>
    <row r="12" spans="1:5" s="3" customFormat="1" ht="29.25" customHeight="1" x14ac:dyDescent="0.3">
      <c r="A12" s="16"/>
      <c r="B12" s="17"/>
      <c r="C12" s="18"/>
      <c r="D12" s="19"/>
      <c r="E12" s="20"/>
    </row>
    <row r="13" spans="1:5" s="3" customFormat="1" ht="20.25" customHeight="1" x14ac:dyDescent="0.2">
      <c r="A13" s="21"/>
      <c r="B13" s="22"/>
      <c r="C13" s="23"/>
      <c r="D13" s="24"/>
      <c r="E13" s="20"/>
    </row>
    <row r="14" spans="1:5" s="3" customFormat="1" ht="20.25" customHeight="1" x14ac:dyDescent="0.2">
      <c r="A14" s="528"/>
      <c r="B14" s="528"/>
      <c r="C14" s="25" t="s">
        <v>7</v>
      </c>
      <c r="D14" s="24"/>
      <c r="E14" s="20"/>
    </row>
    <row r="15" spans="1:5" s="3" customFormat="1" ht="20.25" customHeight="1" x14ac:dyDescent="0.3">
      <c r="A15" s="528"/>
      <c r="B15" s="528"/>
      <c r="C15" s="25" t="s">
        <v>5</v>
      </c>
      <c r="D15" s="26"/>
      <c r="E15" s="20"/>
    </row>
    <row r="16" spans="1:5" s="3" customFormat="1" ht="20.25" customHeight="1" x14ac:dyDescent="0.3">
      <c r="A16" s="529" t="s">
        <v>8</v>
      </c>
      <c r="B16" s="529"/>
      <c r="C16" s="35">
        <v>3591845058.3899999</v>
      </c>
      <c r="D16" s="26"/>
      <c r="E16" s="20"/>
    </row>
    <row r="17" spans="1:5" s="3" customFormat="1" ht="20.25" customHeight="1" x14ac:dyDescent="0.3">
      <c r="A17" s="530" t="s">
        <v>9</v>
      </c>
      <c r="B17" s="530"/>
      <c r="C17" s="27">
        <f>C16-C11</f>
        <v>2739837383.8399997</v>
      </c>
      <c r="D17" s="28"/>
      <c r="E17" s="20"/>
    </row>
    <row r="18" spans="1:5" s="1" customFormat="1" x14ac:dyDescent="0.3">
      <c r="A18" s="29"/>
      <c r="B18"/>
      <c r="C18" s="30"/>
      <c r="D18" s="31"/>
    </row>
    <row r="19" spans="1:5" s="1" customFormat="1" x14ac:dyDescent="0.3">
      <c r="A19" s="29"/>
      <c r="B19"/>
      <c r="C19" s="32"/>
    </row>
    <row r="20" spans="1:5" s="1" customFormat="1" x14ac:dyDescent="0.3">
      <c r="A20" s="29"/>
      <c r="B20"/>
      <c r="C20" s="32"/>
    </row>
    <row r="27" spans="1:5" s="1" customFormat="1" x14ac:dyDescent="0.3">
      <c r="A27" s="29"/>
      <c r="B27"/>
      <c r="C27" s="30"/>
    </row>
  </sheetData>
  <mergeCells count="9">
    <mergeCell ref="E2:E3"/>
    <mergeCell ref="A11:B11"/>
    <mergeCell ref="A14:B15"/>
    <mergeCell ref="A16:B16"/>
    <mergeCell ref="A17:B17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64"/>
  <sheetViews>
    <sheetView topLeftCell="A28" zoomScaleNormal="100" workbookViewId="0">
      <selection activeCell="D52" sqref="D52"/>
    </sheetView>
  </sheetViews>
  <sheetFormatPr defaultRowHeight="14.4" x14ac:dyDescent="0.3"/>
  <cols>
    <col min="1" max="1" width="5.33203125" style="29" customWidth="1"/>
    <col min="2" max="2" width="62" customWidth="1"/>
    <col min="3" max="3" width="19.33203125" style="30" customWidth="1"/>
    <col min="4" max="4" width="80.5546875" style="1" customWidth="1"/>
    <col min="5" max="5" width="41.44140625" style="1" customWidth="1"/>
    <col min="7" max="7" width="11.44140625" bestFit="1" customWidth="1"/>
  </cols>
  <sheetData>
    <row r="1" spans="1:5" ht="26.25" customHeight="1" x14ac:dyDescent="0.3">
      <c r="A1" s="531" t="s">
        <v>52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38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12376000</v>
      </c>
      <c r="D4" s="8" t="s">
        <v>53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15805680</v>
      </c>
      <c r="D5" s="8" t="s">
        <v>54</v>
      </c>
      <c r="E5" s="9"/>
    </row>
    <row r="6" spans="1:5" s="10" customFormat="1" ht="25.5" customHeight="1" x14ac:dyDescent="0.3">
      <c r="A6" s="5">
        <v>3</v>
      </c>
      <c r="B6" s="6" t="s">
        <v>6</v>
      </c>
      <c r="C6" s="37">
        <v>7943040</v>
      </c>
      <c r="D6" s="8" t="s">
        <v>35</v>
      </c>
      <c r="E6" s="9"/>
    </row>
    <row r="7" spans="1:5" s="10" customFormat="1" ht="25.5" customHeight="1" x14ac:dyDescent="0.3">
      <c r="A7" s="5">
        <v>4</v>
      </c>
      <c r="B7" s="6" t="s">
        <v>6</v>
      </c>
      <c r="C7" s="37">
        <v>7979997.3200000003</v>
      </c>
      <c r="D7" s="8" t="s">
        <v>55</v>
      </c>
      <c r="E7" s="9"/>
    </row>
    <row r="8" spans="1:5" s="10" customFormat="1" ht="25.5" customHeight="1" x14ac:dyDescent="0.3">
      <c r="A8" s="5">
        <v>5</v>
      </c>
      <c r="B8" s="6" t="s">
        <v>6</v>
      </c>
      <c r="C8" s="37">
        <v>41016120</v>
      </c>
      <c r="D8" s="8" t="s">
        <v>56</v>
      </c>
      <c r="E8" s="9"/>
    </row>
    <row r="9" spans="1:5" s="10" customFormat="1" ht="25.5" customHeight="1" x14ac:dyDescent="0.3">
      <c r="A9" s="5">
        <v>6</v>
      </c>
      <c r="B9" s="6" t="s">
        <v>6</v>
      </c>
      <c r="C9" s="37">
        <v>3068785</v>
      </c>
      <c r="D9" s="8" t="s">
        <v>57</v>
      </c>
      <c r="E9" s="9"/>
    </row>
    <row r="10" spans="1:5" s="10" customFormat="1" ht="25.5" customHeight="1" x14ac:dyDescent="0.3">
      <c r="A10" s="5">
        <v>7</v>
      </c>
      <c r="B10" s="6" t="s">
        <v>6</v>
      </c>
      <c r="C10" s="37">
        <v>22368760.5</v>
      </c>
      <c r="D10" s="8" t="s">
        <v>58</v>
      </c>
      <c r="E10" s="9"/>
    </row>
    <row r="11" spans="1:5" s="10" customFormat="1" ht="25.5" customHeight="1" x14ac:dyDescent="0.3">
      <c r="A11" s="5">
        <v>8</v>
      </c>
      <c r="B11" s="6" t="s">
        <v>6</v>
      </c>
      <c r="C11" s="37">
        <v>1060980</v>
      </c>
      <c r="D11" s="8" t="s">
        <v>59</v>
      </c>
      <c r="E11" s="9"/>
    </row>
    <row r="12" spans="1:5" s="10" customFormat="1" ht="25.5" customHeight="1" x14ac:dyDescent="0.3">
      <c r="A12" s="5">
        <v>9</v>
      </c>
      <c r="B12" s="6" t="s">
        <v>60</v>
      </c>
      <c r="C12" s="37">
        <v>1000000</v>
      </c>
      <c r="D12" s="8" t="s">
        <v>73</v>
      </c>
      <c r="E12" s="9"/>
    </row>
    <row r="13" spans="1:5" s="10" customFormat="1" ht="25.5" customHeight="1" x14ac:dyDescent="0.3">
      <c r="A13" s="5">
        <v>10</v>
      </c>
      <c r="B13" s="6" t="s">
        <v>60</v>
      </c>
      <c r="C13" s="37">
        <v>1000000</v>
      </c>
      <c r="D13" s="8" t="s">
        <v>74</v>
      </c>
      <c r="E13" s="9"/>
    </row>
    <row r="14" spans="1:5" s="10" customFormat="1" ht="25.5" customHeight="1" x14ac:dyDescent="0.3">
      <c r="A14" s="5">
        <v>11</v>
      </c>
      <c r="B14" s="6" t="s">
        <v>60</v>
      </c>
      <c r="C14" s="37">
        <v>1200000</v>
      </c>
      <c r="D14" s="8" t="s">
        <v>75</v>
      </c>
      <c r="E14" s="9"/>
    </row>
    <row r="15" spans="1:5" s="10" customFormat="1" ht="25.5" customHeight="1" x14ac:dyDescent="0.3">
      <c r="A15" s="5">
        <v>12</v>
      </c>
      <c r="B15" s="6" t="s">
        <v>60</v>
      </c>
      <c r="C15" s="37">
        <v>1100000</v>
      </c>
      <c r="D15" s="8" t="s">
        <v>76</v>
      </c>
      <c r="E15" s="9"/>
    </row>
    <row r="16" spans="1:5" s="10" customFormat="1" ht="25.5" customHeight="1" x14ac:dyDescent="0.3">
      <c r="A16" s="5">
        <v>13</v>
      </c>
      <c r="B16" s="6" t="s">
        <v>60</v>
      </c>
      <c r="C16" s="37">
        <v>1000000</v>
      </c>
      <c r="D16" s="8" t="s">
        <v>77</v>
      </c>
      <c r="E16" s="9"/>
    </row>
    <row r="17" spans="1:5" s="10" customFormat="1" ht="25.5" customHeight="1" x14ac:dyDescent="0.3">
      <c r="A17" s="5">
        <v>14</v>
      </c>
      <c r="B17" s="6" t="s">
        <v>60</v>
      </c>
      <c r="C17" s="37">
        <v>1100000</v>
      </c>
      <c r="D17" s="8" t="s">
        <v>78</v>
      </c>
      <c r="E17" s="9"/>
    </row>
    <row r="18" spans="1:5" s="10" customFormat="1" ht="25.5" customHeight="1" x14ac:dyDescent="0.3">
      <c r="A18" s="5">
        <v>15</v>
      </c>
      <c r="B18" s="6" t="s">
        <v>60</v>
      </c>
      <c r="C18" s="37">
        <v>1100000</v>
      </c>
      <c r="D18" s="8" t="s">
        <v>79</v>
      </c>
      <c r="E18" s="9"/>
    </row>
    <row r="19" spans="1:5" s="10" customFormat="1" ht="25.5" customHeight="1" x14ac:dyDescent="0.3">
      <c r="A19" s="5">
        <v>16</v>
      </c>
      <c r="B19" s="6" t="s">
        <v>60</v>
      </c>
      <c r="C19" s="37">
        <v>1200000</v>
      </c>
      <c r="D19" s="8" t="s">
        <v>80</v>
      </c>
      <c r="E19" s="9"/>
    </row>
    <row r="20" spans="1:5" s="10" customFormat="1" ht="25.5" customHeight="1" x14ac:dyDescent="0.3">
      <c r="A20" s="5">
        <v>17</v>
      </c>
      <c r="B20" s="6" t="s">
        <v>60</v>
      </c>
      <c r="C20" s="37">
        <v>1100000</v>
      </c>
      <c r="D20" s="8" t="s">
        <v>81</v>
      </c>
      <c r="E20" s="9"/>
    </row>
    <row r="21" spans="1:5" s="10" customFormat="1" ht="25.5" customHeight="1" x14ac:dyDescent="0.3">
      <c r="A21" s="5">
        <v>18</v>
      </c>
      <c r="B21" s="6" t="s">
        <v>60</v>
      </c>
      <c r="C21" s="37">
        <v>1000000</v>
      </c>
      <c r="D21" s="8" t="s">
        <v>82</v>
      </c>
      <c r="E21" s="9"/>
    </row>
    <row r="22" spans="1:5" s="10" customFormat="1" ht="25.5" customHeight="1" x14ac:dyDescent="0.3">
      <c r="A22" s="5">
        <v>19</v>
      </c>
      <c r="B22" s="6" t="s">
        <v>60</v>
      </c>
      <c r="C22" s="37">
        <v>1200000</v>
      </c>
      <c r="D22" s="8" t="s">
        <v>83</v>
      </c>
      <c r="E22" s="9"/>
    </row>
    <row r="23" spans="1:5" s="10" customFormat="1" ht="25.5" customHeight="1" x14ac:dyDescent="0.3">
      <c r="A23" s="5">
        <v>20</v>
      </c>
      <c r="B23" s="6" t="s">
        <v>60</v>
      </c>
      <c r="C23" s="37">
        <v>1000000</v>
      </c>
      <c r="D23" s="8" t="s">
        <v>84</v>
      </c>
      <c r="E23" s="9"/>
    </row>
    <row r="24" spans="1:5" s="10" customFormat="1" ht="25.5" customHeight="1" x14ac:dyDescent="0.3">
      <c r="A24" s="5">
        <v>21</v>
      </c>
      <c r="B24" s="6" t="s">
        <v>60</v>
      </c>
      <c r="C24" s="37">
        <v>1200000</v>
      </c>
      <c r="D24" s="8" t="s">
        <v>85</v>
      </c>
      <c r="E24" s="9"/>
    </row>
    <row r="25" spans="1:5" s="10" customFormat="1" ht="25.5" customHeight="1" x14ac:dyDescent="0.3">
      <c r="A25" s="5">
        <v>22</v>
      </c>
      <c r="B25" s="6" t="s">
        <v>60</v>
      </c>
      <c r="C25" s="37">
        <v>1100000</v>
      </c>
      <c r="D25" s="8" t="s">
        <v>86</v>
      </c>
      <c r="E25" s="9"/>
    </row>
    <row r="26" spans="1:5" s="10" customFormat="1" ht="25.5" customHeight="1" x14ac:dyDescent="0.3">
      <c r="A26" s="5">
        <v>23</v>
      </c>
      <c r="B26" s="6" t="s">
        <v>60</v>
      </c>
      <c r="C26" s="37">
        <v>1400000</v>
      </c>
      <c r="D26" s="8" t="s">
        <v>87</v>
      </c>
      <c r="E26" s="9"/>
    </row>
    <row r="27" spans="1:5" s="10" customFormat="1" ht="25.5" customHeight="1" x14ac:dyDescent="0.3">
      <c r="A27" s="5">
        <v>24</v>
      </c>
      <c r="B27" s="6" t="s">
        <v>60</v>
      </c>
      <c r="C27" s="37">
        <v>1200000</v>
      </c>
      <c r="D27" s="8" t="s">
        <v>88</v>
      </c>
      <c r="E27" s="9"/>
    </row>
    <row r="28" spans="1:5" s="10" customFormat="1" ht="25.5" customHeight="1" x14ac:dyDescent="0.3">
      <c r="A28" s="5">
        <v>25</v>
      </c>
      <c r="B28" s="6" t="s">
        <v>60</v>
      </c>
      <c r="C28" s="37">
        <v>1200000</v>
      </c>
      <c r="D28" s="8" t="s">
        <v>89</v>
      </c>
      <c r="E28" s="9"/>
    </row>
    <row r="29" spans="1:5" s="10" customFormat="1" ht="25.5" customHeight="1" x14ac:dyDescent="0.3">
      <c r="A29" s="5">
        <v>26</v>
      </c>
      <c r="B29" s="6" t="s">
        <v>60</v>
      </c>
      <c r="C29" s="37">
        <v>1400000</v>
      </c>
      <c r="D29" s="8" t="s">
        <v>90</v>
      </c>
      <c r="E29" s="9"/>
    </row>
    <row r="30" spans="1:5" s="10" customFormat="1" ht="25.5" customHeight="1" x14ac:dyDescent="0.3">
      <c r="A30" s="5">
        <v>27</v>
      </c>
      <c r="B30" s="6" t="s">
        <v>60</v>
      </c>
      <c r="C30" s="37">
        <v>1200000</v>
      </c>
      <c r="D30" s="8" t="s">
        <v>91</v>
      </c>
      <c r="E30" s="9"/>
    </row>
    <row r="31" spans="1:5" s="10" customFormat="1" ht="25.5" customHeight="1" x14ac:dyDescent="0.3">
      <c r="A31" s="5">
        <v>28</v>
      </c>
      <c r="B31" s="6" t="s">
        <v>60</v>
      </c>
      <c r="C31" s="37">
        <v>1200000</v>
      </c>
      <c r="D31" s="8" t="s">
        <v>92</v>
      </c>
      <c r="E31" s="9"/>
    </row>
    <row r="32" spans="1:5" s="10" customFormat="1" ht="25.5" customHeight="1" x14ac:dyDescent="0.3">
      <c r="A32" s="5">
        <v>29</v>
      </c>
      <c r="B32" s="6" t="s">
        <v>60</v>
      </c>
      <c r="C32" s="37">
        <v>1200000</v>
      </c>
      <c r="D32" s="8" t="s">
        <v>93</v>
      </c>
      <c r="E32" s="9"/>
    </row>
    <row r="33" spans="1:5" s="10" customFormat="1" ht="25.5" customHeight="1" x14ac:dyDescent="0.3">
      <c r="A33" s="5">
        <v>30</v>
      </c>
      <c r="B33" s="6" t="s">
        <v>60</v>
      </c>
      <c r="C33" s="37">
        <v>1200000</v>
      </c>
      <c r="D33" s="8" t="s">
        <v>94</v>
      </c>
      <c r="E33" s="9"/>
    </row>
    <row r="34" spans="1:5" s="10" customFormat="1" ht="25.5" customHeight="1" x14ac:dyDescent="0.3">
      <c r="A34" s="5">
        <v>31</v>
      </c>
      <c r="B34" s="6" t="s">
        <v>61</v>
      </c>
      <c r="C34" s="37">
        <v>405691.1</v>
      </c>
      <c r="D34" s="8" t="s">
        <v>95</v>
      </c>
      <c r="E34" s="9"/>
    </row>
    <row r="35" spans="1:5" s="10" customFormat="1" ht="25.5" customHeight="1" x14ac:dyDescent="0.3">
      <c r="A35" s="5">
        <v>32</v>
      </c>
      <c r="B35" s="6" t="s">
        <v>62</v>
      </c>
      <c r="C35" s="37">
        <v>3622500</v>
      </c>
      <c r="D35" s="8" t="s">
        <v>96</v>
      </c>
      <c r="E35" s="9"/>
    </row>
    <row r="36" spans="1:5" s="10" customFormat="1" ht="25.5" customHeight="1" x14ac:dyDescent="0.3">
      <c r="A36" s="5">
        <v>33</v>
      </c>
      <c r="B36" s="6" t="s">
        <v>63</v>
      </c>
      <c r="C36" s="37">
        <v>2190300</v>
      </c>
      <c r="D36" s="8" t="s">
        <v>97</v>
      </c>
      <c r="E36" s="9"/>
    </row>
    <row r="37" spans="1:5" s="10" customFormat="1" ht="25.5" customHeight="1" x14ac:dyDescent="0.3">
      <c r="A37" s="5">
        <v>34</v>
      </c>
      <c r="B37" s="6" t="s">
        <v>64</v>
      </c>
      <c r="C37" s="37">
        <v>9308200</v>
      </c>
      <c r="D37" s="8" t="s">
        <v>98</v>
      </c>
      <c r="E37" s="9"/>
    </row>
    <row r="38" spans="1:5" s="10" customFormat="1" ht="25.5" customHeight="1" x14ac:dyDescent="0.3">
      <c r="A38" s="5">
        <v>35</v>
      </c>
      <c r="B38" s="6" t="s">
        <v>65</v>
      </c>
      <c r="C38" s="37">
        <v>2792460</v>
      </c>
      <c r="D38" s="8" t="s">
        <v>98</v>
      </c>
      <c r="E38" s="9"/>
    </row>
    <row r="39" spans="1:5" s="10" customFormat="1" ht="25.5" customHeight="1" x14ac:dyDescent="0.3">
      <c r="A39" s="5">
        <v>36</v>
      </c>
      <c r="B39" s="6" t="s">
        <v>66</v>
      </c>
      <c r="C39" s="37">
        <v>968400</v>
      </c>
      <c r="D39" s="8" t="s">
        <v>99</v>
      </c>
      <c r="E39" s="9"/>
    </row>
    <row r="40" spans="1:5" s="10" customFormat="1" ht="25.5" customHeight="1" x14ac:dyDescent="0.3">
      <c r="A40" s="5">
        <v>37</v>
      </c>
      <c r="B40" s="6" t="s">
        <v>67</v>
      </c>
      <c r="C40" s="37">
        <v>5004600.05</v>
      </c>
      <c r="D40" s="8" t="s">
        <v>100</v>
      </c>
      <c r="E40" s="9"/>
    </row>
    <row r="41" spans="1:5" s="10" customFormat="1" ht="25.5" customHeight="1" x14ac:dyDescent="0.3">
      <c r="A41" s="5">
        <v>38</v>
      </c>
      <c r="B41" s="6" t="s">
        <v>68</v>
      </c>
      <c r="C41" s="37">
        <v>2483887.6</v>
      </c>
      <c r="D41" s="8" t="s">
        <v>101</v>
      </c>
      <c r="E41" s="9"/>
    </row>
    <row r="42" spans="1:5" s="10" customFormat="1" ht="25.5" customHeight="1" x14ac:dyDescent="0.3">
      <c r="A42" s="5">
        <v>39</v>
      </c>
      <c r="B42" s="6" t="s">
        <v>69</v>
      </c>
      <c r="C42" s="37">
        <v>2000000</v>
      </c>
      <c r="D42" s="8" t="s">
        <v>102</v>
      </c>
      <c r="E42" s="9"/>
    </row>
    <row r="43" spans="1:5" s="10" customFormat="1" ht="25.5" customHeight="1" x14ac:dyDescent="0.3">
      <c r="A43" s="5">
        <v>40</v>
      </c>
      <c r="B43" s="6" t="s">
        <v>70</v>
      </c>
      <c r="C43" s="37">
        <v>560000</v>
      </c>
      <c r="D43" s="8" t="s">
        <v>103</v>
      </c>
      <c r="E43" s="9"/>
    </row>
    <row r="44" spans="1:5" s="10" customFormat="1" ht="25.5" customHeight="1" x14ac:dyDescent="0.3">
      <c r="A44" s="5">
        <v>41</v>
      </c>
      <c r="B44" s="6" t="s">
        <v>71</v>
      </c>
      <c r="C44" s="37">
        <v>6468231.5800000001</v>
      </c>
      <c r="D44" s="8" t="s">
        <v>104</v>
      </c>
      <c r="E44" s="9"/>
    </row>
    <row r="45" spans="1:5" s="10" customFormat="1" ht="25.5" customHeight="1" x14ac:dyDescent="0.3">
      <c r="A45" s="5">
        <v>42</v>
      </c>
      <c r="B45" s="6" t="s">
        <v>71</v>
      </c>
      <c r="C45" s="37">
        <v>4202815.62</v>
      </c>
      <c r="D45" s="8" t="s">
        <v>105</v>
      </c>
      <c r="E45" s="9"/>
    </row>
    <row r="46" spans="1:5" s="10" customFormat="1" ht="25.5" customHeight="1" x14ac:dyDescent="0.3">
      <c r="A46" s="5">
        <v>43</v>
      </c>
      <c r="B46" s="6" t="s">
        <v>72</v>
      </c>
      <c r="C46" s="37">
        <v>588874.5</v>
      </c>
      <c r="D46" s="8" t="s">
        <v>106</v>
      </c>
      <c r="E46" s="9"/>
    </row>
    <row r="47" spans="1:5" s="10" customFormat="1" ht="25.5" customHeight="1" thickBot="1" x14ac:dyDescent="0.35">
      <c r="A47" s="5">
        <v>44</v>
      </c>
      <c r="B47" s="6" t="s">
        <v>107</v>
      </c>
      <c r="C47" s="37">
        <v>800000</v>
      </c>
      <c r="D47" s="8" t="s">
        <v>108</v>
      </c>
      <c r="E47" s="9"/>
    </row>
    <row r="48" spans="1:5" s="3" customFormat="1" ht="15" thickBot="1" x14ac:dyDescent="0.35">
      <c r="A48" s="526"/>
      <c r="B48" s="527"/>
      <c r="C48" s="13">
        <f>SUM(C4:C47)</f>
        <v>178315323.27000001</v>
      </c>
      <c r="D48" s="14"/>
      <c r="E48" s="15"/>
    </row>
    <row r="49" spans="1:5" s="3" customFormat="1" ht="29.25" customHeight="1" x14ac:dyDescent="0.3">
      <c r="A49" s="16"/>
      <c r="B49" s="17"/>
      <c r="C49" s="18"/>
      <c r="D49" s="19"/>
      <c r="E49" s="20"/>
    </row>
    <row r="50" spans="1:5" s="3" customFormat="1" ht="20.25" customHeight="1" x14ac:dyDescent="0.2">
      <c r="A50" s="21"/>
      <c r="B50" s="22"/>
      <c r="C50" s="23"/>
      <c r="D50" s="24"/>
      <c r="E50" s="20"/>
    </row>
    <row r="51" spans="1:5" s="3" customFormat="1" ht="20.25" customHeight="1" x14ac:dyDescent="0.2">
      <c r="A51" s="528"/>
      <c r="B51" s="528"/>
      <c r="C51" s="25" t="s">
        <v>7</v>
      </c>
      <c r="D51" s="24"/>
      <c r="E51" s="20"/>
    </row>
    <row r="52" spans="1:5" s="3" customFormat="1" ht="20.25" customHeight="1" x14ac:dyDescent="0.3">
      <c r="A52" s="528"/>
      <c r="B52" s="528"/>
      <c r="C52" s="25" t="s">
        <v>5</v>
      </c>
      <c r="D52" s="26"/>
      <c r="E52" s="20"/>
    </row>
    <row r="53" spans="1:5" s="3" customFormat="1" ht="20.25" customHeight="1" x14ac:dyDescent="0.3">
      <c r="A53" s="529" t="s">
        <v>8</v>
      </c>
      <c r="B53" s="529"/>
      <c r="C53" s="35">
        <v>3205810245.2399998</v>
      </c>
      <c r="D53" s="26"/>
      <c r="E53" s="20"/>
    </row>
    <row r="54" spans="1:5" s="3" customFormat="1" ht="20.25" customHeight="1" x14ac:dyDescent="0.3">
      <c r="A54" s="530" t="s">
        <v>9</v>
      </c>
      <c r="B54" s="530"/>
      <c r="C54" s="27">
        <f>C53-C48</f>
        <v>3027494921.9699998</v>
      </c>
      <c r="D54" s="28"/>
      <c r="E54" s="20"/>
    </row>
    <row r="55" spans="1:5" s="1" customFormat="1" x14ac:dyDescent="0.3">
      <c r="A55" s="29"/>
      <c r="B55"/>
      <c r="C55" s="30"/>
      <c r="D55" s="31"/>
    </row>
    <row r="56" spans="1:5" s="1" customFormat="1" x14ac:dyDescent="0.3">
      <c r="A56" s="29"/>
      <c r="B56"/>
      <c r="C56" s="32"/>
    </row>
    <row r="57" spans="1:5" s="1" customFormat="1" x14ac:dyDescent="0.3">
      <c r="A57" s="29"/>
      <c r="B57"/>
      <c r="C57" s="32"/>
    </row>
    <row r="64" spans="1:5" s="1" customFormat="1" x14ac:dyDescent="0.3">
      <c r="A64" s="29"/>
      <c r="B64"/>
      <c r="C64" s="30"/>
    </row>
  </sheetData>
  <mergeCells count="9">
    <mergeCell ref="A1:D1"/>
    <mergeCell ref="A2:A3"/>
    <mergeCell ref="B2:B3"/>
    <mergeCell ref="D2:D3"/>
    <mergeCell ref="E2:E3"/>
    <mergeCell ref="A48:B48"/>
    <mergeCell ref="A51:B52"/>
    <mergeCell ref="A53:B53"/>
    <mergeCell ref="A54:B54"/>
  </mergeCells>
  <pageMargins left="0.7" right="0.7" top="0.75" bottom="0.75" header="0.3" footer="0.3"/>
  <pageSetup paperSize="9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E25"/>
  <sheetViews>
    <sheetView zoomScaleNormal="100" workbookViewId="0">
      <selection activeCell="D8" sqref="D8"/>
    </sheetView>
  </sheetViews>
  <sheetFormatPr defaultRowHeight="14.4" x14ac:dyDescent="0.3"/>
  <cols>
    <col min="1" max="1" width="5.33203125" style="29" customWidth="1"/>
    <col min="2" max="2" width="74.6640625" customWidth="1"/>
    <col min="3" max="3" width="19.33203125" style="30" customWidth="1"/>
    <col min="4" max="4" width="80.5546875" style="1" customWidth="1"/>
    <col min="5" max="5" width="41.44140625" style="1" customWidth="1"/>
    <col min="7" max="7" width="11.44140625" bestFit="1" customWidth="1"/>
  </cols>
  <sheetData>
    <row r="1" spans="1:5" ht="26.25" customHeight="1" x14ac:dyDescent="0.3">
      <c r="A1" s="531" t="s">
        <v>109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40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13728000</v>
      </c>
      <c r="D4" s="8" t="s">
        <v>110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5063580</v>
      </c>
      <c r="D5" s="8" t="s">
        <v>111</v>
      </c>
      <c r="E5" s="9"/>
    </row>
    <row r="6" spans="1:5" s="10" customFormat="1" ht="25.5" customHeight="1" x14ac:dyDescent="0.3">
      <c r="A6" s="5">
        <v>3</v>
      </c>
      <c r="B6" s="6" t="s">
        <v>6</v>
      </c>
      <c r="C6" s="37">
        <v>2723000</v>
      </c>
      <c r="D6" s="8" t="s">
        <v>112</v>
      </c>
      <c r="E6" s="9"/>
    </row>
    <row r="7" spans="1:5" s="10" customFormat="1" ht="25.5" customHeight="1" x14ac:dyDescent="0.3">
      <c r="A7" s="5">
        <v>4</v>
      </c>
      <c r="B7" s="6" t="s">
        <v>115</v>
      </c>
      <c r="C7" s="37">
        <v>45000000</v>
      </c>
      <c r="D7" s="8" t="s">
        <v>116</v>
      </c>
      <c r="E7" s="9"/>
    </row>
    <row r="8" spans="1:5" s="10" customFormat="1" ht="25.5" customHeight="1" thickBot="1" x14ac:dyDescent="0.35">
      <c r="A8" s="5">
        <v>5</v>
      </c>
      <c r="B8" s="6" t="s">
        <v>113</v>
      </c>
      <c r="C8" s="37">
        <v>3000000</v>
      </c>
      <c r="D8" s="8" t="s">
        <v>114</v>
      </c>
      <c r="E8" s="9"/>
    </row>
    <row r="9" spans="1:5" s="3" customFormat="1" ht="15" thickBot="1" x14ac:dyDescent="0.35">
      <c r="A9" s="526"/>
      <c r="B9" s="527"/>
      <c r="C9" s="13">
        <f>SUM(C4:C8)</f>
        <v>69514580</v>
      </c>
      <c r="D9" s="14"/>
      <c r="E9" s="15"/>
    </row>
    <row r="10" spans="1:5" s="3" customFormat="1" ht="29.25" customHeight="1" x14ac:dyDescent="0.3">
      <c r="A10" s="16"/>
      <c r="B10" s="17"/>
      <c r="C10" s="18"/>
      <c r="D10" s="19"/>
      <c r="E10" s="20"/>
    </row>
    <row r="11" spans="1:5" s="3" customFormat="1" ht="20.25" customHeight="1" x14ac:dyDescent="0.2">
      <c r="A11" s="21"/>
      <c r="B11" s="22"/>
      <c r="C11" s="23"/>
      <c r="D11" s="24"/>
      <c r="E11" s="20"/>
    </row>
    <row r="12" spans="1:5" s="3" customFormat="1" ht="20.25" customHeight="1" x14ac:dyDescent="0.2">
      <c r="A12" s="528"/>
      <c r="B12" s="528"/>
      <c r="C12" s="25" t="s">
        <v>7</v>
      </c>
      <c r="D12" s="24"/>
      <c r="E12" s="20"/>
    </row>
    <row r="13" spans="1:5" s="3" customFormat="1" ht="20.25" customHeight="1" x14ac:dyDescent="0.3">
      <c r="A13" s="528"/>
      <c r="B13" s="528"/>
      <c r="C13" s="25" t="s">
        <v>5</v>
      </c>
      <c r="D13" s="26"/>
      <c r="E13" s="20"/>
    </row>
    <row r="14" spans="1:5" s="3" customFormat="1" ht="20.25" customHeight="1" x14ac:dyDescent="0.3">
      <c r="A14" s="529" t="s">
        <v>8</v>
      </c>
      <c r="B14" s="529"/>
      <c r="C14" s="35">
        <v>3865432320.3899999</v>
      </c>
      <c r="D14" s="26"/>
      <c r="E14" s="20"/>
    </row>
    <row r="15" spans="1:5" s="3" customFormat="1" ht="20.25" customHeight="1" x14ac:dyDescent="0.3">
      <c r="A15" s="530" t="s">
        <v>9</v>
      </c>
      <c r="B15" s="530"/>
      <c r="C15" s="27">
        <f>C14-C9</f>
        <v>3795917740.3899999</v>
      </c>
      <c r="D15" s="28"/>
      <c r="E15" s="20"/>
    </row>
    <row r="16" spans="1:5" s="1" customFormat="1" x14ac:dyDescent="0.3">
      <c r="A16" s="29"/>
      <c r="B16"/>
      <c r="C16" s="30"/>
      <c r="D16" s="31"/>
    </row>
    <row r="17" spans="1:3" s="1" customFormat="1" x14ac:dyDescent="0.3">
      <c r="A17" s="29"/>
      <c r="B17"/>
      <c r="C17" s="32"/>
    </row>
    <row r="18" spans="1:3" s="1" customFormat="1" x14ac:dyDescent="0.3">
      <c r="A18" s="29"/>
      <c r="B18"/>
      <c r="C18" s="32"/>
    </row>
    <row r="25" spans="1:3" s="1" customFormat="1" x14ac:dyDescent="0.3">
      <c r="A25" s="29"/>
      <c r="B25"/>
      <c r="C25" s="30"/>
    </row>
  </sheetData>
  <mergeCells count="9">
    <mergeCell ref="A1:D1"/>
    <mergeCell ref="A2:A3"/>
    <mergeCell ref="B2:B3"/>
    <mergeCell ref="D2:D3"/>
    <mergeCell ref="E2:E3"/>
    <mergeCell ref="A9:B9"/>
    <mergeCell ref="A12:B13"/>
    <mergeCell ref="A14:B14"/>
    <mergeCell ref="A15:B15"/>
  </mergeCells>
  <pageMargins left="0.7" right="0.7" top="0.75" bottom="0.75" header="0.3" footer="0.3"/>
  <pageSetup paperSize="9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E48"/>
  <sheetViews>
    <sheetView topLeftCell="A20" zoomScaleNormal="100" workbookViewId="0">
      <selection activeCell="C38" sqref="C38"/>
    </sheetView>
  </sheetViews>
  <sheetFormatPr defaultRowHeight="14.4" x14ac:dyDescent="0.3"/>
  <cols>
    <col min="1" max="1" width="5.33203125" style="29" customWidth="1"/>
    <col min="2" max="2" width="74.6640625" customWidth="1"/>
    <col min="3" max="3" width="19.33203125" style="30" customWidth="1"/>
    <col min="4" max="4" width="80.5546875" style="1" customWidth="1"/>
    <col min="5" max="5" width="41.44140625" style="1" customWidth="1"/>
    <col min="7" max="7" width="11.44140625" bestFit="1" customWidth="1"/>
  </cols>
  <sheetData>
    <row r="1" spans="1:5" ht="26.25" customHeight="1" x14ac:dyDescent="0.3">
      <c r="A1" s="531" t="s">
        <v>117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41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23551500</v>
      </c>
      <c r="D4" s="8" t="s">
        <v>121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15922500</v>
      </c>
      <c r="D5" s="8" t="s">
        <v>122</v>
      </c>
      <c r="E5" s="9"/>
    </row>
    <row r="6" spans="1:5" s="10" customFormat="1" ht="25.5" customHeight="1" x14ac:dyDescent="0.3">
      <c r="A6" s="5">
        <v>3</v>
      </c>
      <c r="B6" s="6" t="s">
        <v>125</v>
      </c>
      <c r="C6" s="37">
        <v>55000000</v>
      </c>
      <c r="D6" s="8" t="s">
        <v>148</v>
      </c>
      <c r="E6" s="9"/>
    </row>
    <row r="7" spans="1:5" s="10" customFormat="1" ht="25.5" customHeight="1" x14ac:dyDescent="0.3">
      <c r="A7" s="5">
        <v>4</v>
      </c>
      <c r="B7" s="6" t="s">
        <v>126</v>
      </c>
      <c r="C7" s="37">
        <v>48000000</v>
      </c>
      <c r="D7" s="8" t="s">
        <v>149</v>
      </c>
      <c r="E7" s="9"/>
    </row>
    <row r="8" spans="1:5" s="10" customFormat="1" ht="25.5" customHeight="1" x14ac:dyDescent="0.3">
      <c r="A8" s="42">
        <v>5</v>
      </c>
      <c r="B8" s="11" t="s">
        <v>127</v>
      </c>
      <c r="C8" s="39">
        <v>30500000</v>
      </c>
      <c r="D8" s="9" t="s">
        <v>150</v>
      </c>
      <c r="E8" s="9"/>
    </row>
    <row r="9" spans="1:5" s="10" customFormat="1" ht="25.5" customHeight="1" x14ac:dyDescent="0.3">
      <c r="A9" s="5">
        <v>6</v>
      </c>
      <c r="B9" s="11" t="s">
        <v>128</v>
      </c>
      <c r="C9" s="39">
        <v>20328000</v>
      </c>
      <c r="D9" s="9" t="s">
        <v>151</v>
      </c>
      <c r="E9" s="9"/>
    </row>
    <row r="10" spans="1:5" s="48" customFormat="1" ht="25.5" customHeight="1" x14ac:dyDescent="0.3">
      <c r="A10" s="44">
        <v>7</v>
      </c>
      <c r="B10" s="45" t="s">
        <v>129</v>
      </c>
      <c r="C10" s="46">
        <v>2772000</v>
      </c>
      <c r="D10" s="47" t="s">
        <v>169</v>
      </c>
      <c r="E10" s="47"/>
    </row>
    <row r="11" spans="1:5" s="10" customFormat="1" ht="25.5" customHeight="1" x14ac:dyDescent="0.3">
      <c r="A11" s="5">
        <v>8</v>
      </c>
      <c r="B11" s="11" t="s">
        <v>130</v>
      </c>
      <c r="C11" s="39">
        <v>71366400</v>
      </c>
      <c r="D11" s="9" t="s">
        <v>152</v>
      </c>
      <c r="E11" s="9"/>
    </row>
    <row r="12" spans="1:5" s="10" customFormat="1" ht="25.5" customHeight="1" x14ac:dyDescent="0.3">
      <c r="A12" s="5">
        <v>9</v>
      </c>
      <c r="B12" s="11" t="s">
        <v>131</v>
      </c>
      <c r="C12" s="39">
        <v>37000800</v>
      </c>
      <c r="D12" s="9" t="s">
        <v>153</v>
      </c>
      <c r="E12" s="9"/>
    </row>
    <row r="13" spans="1:5" s="10" customFormat="1" ht="25.5" customHeight="1" x14ac:dyDescent="0.3">
      <c r="A13" s="42">
        <v>10</v>
      </c>
      <c r="B13" s="11" t="s">
        <v>132</v>
      </c>
      <c r="C13" s="39">
        <v>38083000</v>
      </c>
      <c r="D13" s="9" t="s">
        <v>154</v>
      </c>
      <c r="E13" s="9"/>
    </row>
    <row r="14" spans="1:5" s="10" customFormat="1" ht="25.5" customHeight="1" x14ac:dyDescent="0.3">
      <c r="A14" s="5">
        <v>11</v>
      </c>
      <c r="B14" s="11" t="s">
        <v>133</v>
      </c>
      <c r="C14" s="39">
        <v>31900000</v>
      </c>
      <c r="D14" s="9" t="s">
        <v>155</v>
      </c>
      <c r="E14" s="9"/>
    </row>
    <row r="15" spans="1:5" s="10" customFormat="1" ht="25.5" customHeight="1" x14ac:dyDescent="0.3">
      <c r="A15" s="5">
        <v>12</v>
      </c>
      <c r="B15" s="11" t="s">
        <v>134</v>
      </c>
      <c r="C15" s="39">
        <v>27280000</v>
      </c>
      <c r="D15" s="9" t="s">
        <v>156</v>
      </c>
      <c r="E15" s="9"/>
    </row>
    <row r="16" spans="1:5" s="48" customFormat="1" ht="25.5" customHeight="1" x14ac:dyDescent="0.3">
      <c r="A16" s="44">
        <v>13</v>
      </c>
      <c r="B16" s="45" t="s">
        <v>135</v>
      </c>
      <c r="C16" s="46">
        <v>3720000</v>
      </c>
      <c r="D16" s="47" t="s">
        <v>170</v>
      </c>
      <c r="E16" s="47"/>
    </row>
    <row r="17" spans="1:5" s="10" customFormat="1" ht="25.5" customHeight="1" x14ac:dyDescent="0.3">
      <c r="A17" s="5">
        <v>14</v>
      </c>
      <c r="B17" s="11" t="s">
        <v>136</v>
      </c>
      <c r="C17" s="39">
        <v>27825000</v>
      </c>
      <c r="D17" s="9" t="s">
        <v>157</v>
      </c>
      <c r="E17" s="9"/>
    </row>
    <row r="18" spans="1:5" s="10" customFormat="1" ht="25.5" customHeight="1" x14ac:dyDescent="0.3">
      <c r="A18" s="42">
        <v>15</v>
      </c>
      <c r="B18" s="11" t="s">
        <v>137</v>
      </c>
      <c r="C18" s="39">
        <v>22942500</v>
      </c>
      <c r="D18" s="9" t="s">
        <v>158</v>
      </c>
      <c r="E18" s="9"/>
    </row>
    <row r="19" spans="1:5" s="10" customFormat="1" ht="25.5" customHeight="1" x14ac:dyDescent="0.3">
      <c r="A19" s="5">
        <v>16</v>
      </c>
      <c r="B19" s="11" t="s">
        <v>138</v>
      </c>
      <c r="C19" s="39">
        <v>22000000</v>
      </c>
      <c r="D19" s="9" t="s">
        <v>159</v>
      </c>
      <c r="E19" s="9"/>
    </row>
    <row r="20" spans="1:5" s="10" customFormat="1" ht="25.5" customHeight="1" x14ac:dyDescent="0.3">
      <c r="A20" s="5">
        <v>17</v>
      </c>
      <c r="B20" s="11" t="s">
        <v>139</v>
      </c>
      <c r="C20" s="39">
        <v>28000000</v>
      </c>
      <c r="D20" s="9" t="s">
        <v>160</v>
      </c>
      <c r="E20" s="9"/>
    </row>
    <row r="21" spans="1:5" s="10" customFormat="1" ht="25.5" customHeight="1" x14ac:dyDescent="0.3">
      <c r="A21" s="5">
        <v>18</v>
      </c>
      <c r="B21" s="11" t="s">
        <v>140</v>
      </c>
      <c r="C21" s="39">
        <v>18112500</v>
      </c>
      <c r="D21" s="9" t="s">
        <v>161</v>
      </c>
      <c r="E21" s="9"/>
    </row>
    <row r="22" spans="1:5" s="10" customFormat="1" ht="25.5" customHeight="1" x14ac:dyDescent="0.3">
      <c r="A22" s="5">
        <v>19</v>
      </c>
      <c r="B22" s="11" t="s">
        <v>141</v>
      </c>
      <c r="C22" s="39">
        <v>24000000</v>
      </c>
      <c r="D22" s="9" t="s">
        <v>162</v>
      </c>
      <c r="E22" s="9"/>
    </row>
    <row r="23" spans="1:5" s="10" customFormat="1" ht="25.5" customHeight="1" x14ac:dyDescent="0.3">
      <c r="A23" s="42">
        <v>20</v>
      </c>
      <c r="B23" s="11" t="s">
        <v>142</v>
      </c>
      <c r="C23" s="39">
        <v>35000000</v>
      </c>
      <c r="D23" s="9" t="s">
        <v>163</v>
      </c>
      <c r="E23" s="9"/>
    </row>
    <row r="24" spans="1:5" s="10" customFormat="1" ht="25.5" customHeight="1" x14ac:dyDescent="0.3">
      <c r="A24" s="5">
        <v>21</v>
      </c>
      <c r="B24" s="11" t="s">
        <v>143</v>
      </c>
      <c r="C24" s="39">
        <v>17250000</v>
      </c>
      <c r="D24" s="9" t="s">
        <v>164</v>
      </c>
      <c r="E24" s="9"/>
    </row>
    <row r="25" spans="1:5" s="10" customFormat="1" ht="25.5" customHeight="1" x14ac:dyDescent="0.3">
      <c r="A25" s="5">
        <v>22</v>
      </c>
      <c r="B25" s="11" t="s">
        <v>144</v>
      </c>
      <c r="C25" s="39">
        <v>23000000</v>
      </c>
      <c r="D25" s="9" t="s">
        <v>165</v>
      </c>
      <c r="E25" s="9"/>
    </row>
    <row r="26" spans="1:5" s="10" customFormat="1" ht="25.5" customHeight="1" x14ac:dyDescent="0.3">
      <c r="A26" s="5">
        <v>23</v>
      </c>
      <c r="B26" s="11" t="s">
        <v>145</v>
      </c>
      <c r="C26" s="39">
        <v>31500000</v>
      </c>
      <c r="D26" s="9" t="s">
        <v>166</v>
      </c>
      <c r="E26" s="9"/>
    </row>
    <row r="27" spans="1:5" s="10" customFormat="1" ht="25.5" customHeight="1" x14ac:dyDescent="0.3">
      <c r="A27" s="5">
        <v>24</v>
      </c>
      <c r="B27" s="11" t="s">
        <v>146</v>
      </c>
      <c r="C27" s="39">
        <v>54217400</v>
      </c>
      <c r="D27" s="9" t="s">
        <v>167</v>
      </c>
      <c r="E27" s="9"/>
    </row>
    <row r="28" spans="1:5" s="10" customFormat="1" ht="25.5" customHeight="1" x14ac:dyDescent="0.3">
      <c r="A28" s="42">
        <v>25</v>
      </c>
      <c r="B28" s="11" t="s">
        <v>147</v>
      </c>
      <c r="C28" s="39">
        <v>46896000</v>
      </c>
      <c r="D28" s="9" t="s">
        <v>168</v>
      </c>
      <c r="E28" s="9"/>
    </row>
    <row r="29" spans="1:5" s="10" customFormat="1" ht="25.5" customHeight="1" x14ac:dyDescent="0.3">
      <c r="A29" s="5">
        <v>26</v>
      </c>
      <c r="B29" s="11" t="s">
        <v>123</v>
      </c>
      <c r="C29" s="39">
        <v>610400</v>
      </c>
      <c r="D29" s="9" t="s">
        <v>124</v>
      </c>
      <c r="E29" s="9"/>
    </row>
    <row r="30" spans="1:5" s="10" customFormat="1" ht="25.5" customHeight="1" x14ac:dyDescent="0.3">
      <c r="A30" s="5">
        <v>27</v>
      </c>
      <c r="B30" s="11" t="s">
        <v>120</v>
      </c>
      <c r="C30" s="39">
        <v>6898629</v>
      </c>
      <c r="D30" s="9" t="s">
        <v>118</v>
      </c>
      <c r="E30" s="9"/>
    </row>
    <row r="31" spans="1:5" s="10" customFormat="1" ht="25.5" customHeight="1" thickBot="1" x14ac:dyDescent="0.35">
      <c r="A31" s="5">
        <v>28</v>
      </c>
      <c r="B31" s="6" t="s">
        <v>120</v>
      </c>
      <c r="C31" s="37">
        <v>3617600</v>
      </c>
      <c r="D31" s="8" t="s">
        <v>119</v>
      </c>
      <c r="E31" s="9"/>
    </row>
    <row r="32" spans="1:5" s="3" customFormat="1" ht="15" thickBot="1" x14ac:dyDescent="0.35">
      <c r="A32" s="526"/>
      <c r="B32" s="527"/>
      <c r="C32" s="13">
        <f>SUM(C4:C31)</f>
        <v>767294229</v>
      </c>
      <c r="D32" s="14"/>
      <c r="E32" s="15"/>
    </row>
    <row r="33" spans="1:5" s="3" customFormat="1" ht="29.25" customHeight="1" x14ac:dyDescent="0.3">
      <c r="A33" s="16"/>
      <c r="B33" s="17"/>
      <c r="C33" s="18"/>
      <c r="D33" s="19"/>
      <c r="E33" s="20"/>
    </row>
    <row r="34" spans="1:5" s="3" customFormat="1" ht="20.25" customHeight="1" x14ac:dyDescent="0.2">
      <c r="A34" s="21"/>
      <c r="B34" s="22"/>
      <c r="C34" s="23"/>
      <c r="D34" s="24">
        <f>C10+C16</f>
        <v>6492000</v>
      </c>
      <c r="E34" s="20"/>
    </row>
    <row r="35" spans="1:5" s="3" customFormat="1" ht="20.25" customHeight="1" x14ac:dyDescent="0.2">
      <c r="A35" s="528"/>
      <c r="B35" s="528"/>
      <c r="C35" s="25" t="s">
        <v>7</v>
      </c>
      <c r="D35" s="24"/>
      <c r="E35" s="20"/>
    </row>
    <row r="36" spans="1:5" s="3" customFormat="1" ht="20.25" customHeight="1" x14ac:dyDescent="0.3">
      <c r="A36" s="528"/>
      <c r="B36" s="528"/>
      <c r="C36" s="25" t="s">
        <v>5</v>
      </c>
      <c r="D36" s="26"/>
      <c r="E36" s="20"/>
    </row>
    <row r="37" spans="1:5" s="3" customFormat="1" ht="20.25" customHeight="1" x14ac:dyDescent="0.3">
      <c r="A37" s="529" t="s">
        <v>8</v>
      </c>
      <c r="B37" s="529"/>
      <c r="C37" s="35">
        <v>4434161069.3100004</v>
      </c>
      <c r="D37" s="26"/>
      <c r="E37" s="20"/>
    </row>
    <row r="38" spans="1:5" s="3" customFormat="1" ht="20.25" customHeight="1" x14ac:dyDescent="0.3">
      <c r="A38" s="530" t="s">
        <v>9</v>
      </c>
      <c r="B38" s="530"/>
      <c r="C38" s="27">
        <f>C37-C32</f>
        <v>3666866840.3100004</v>
      </c>
      <c r="D38" s="28"/>
      <c r="E38" s="20"/>
    </row>
    <row r="39" spans="1:5" s="1" customFormat="1" x14ac:dyDescent="0.3">
      <c r="A39" s="29"/>
      <c r="B39"/>
      <c r="C39" s="30"/>
      <c r="D39" s="31"/>
    </row>
    <row r="40" spans="1:5" s="1" customFormat="1" x14ac:dyDescent="0.3">
      <c r="A40" s="29"/>
      <c r="B40"/>
      <c r="C40" s="32"/>
    </row>
    <row r="41" spans="1:5" s="1" customFormat="1" x14ac:dyDescent="0.3">
      <c r="A41" s="29"/>
      <c r="B41"/>
      <c r="C41" s="32"/>
    </row>
    <row r="48" spans="1:5" s="1" customFormat="1" x14ac:dyDescent="0.3">
      <c r="A48" s="29"/>
      <c r="B48"/>
      <c r="C48" s="30"/>
    </row>
  </sheetData>
  <mergeCells count="9">
    <mergeCell ref="A1:D1"/>
    <mergeCell ref="A2:A3"/>
    <mergeCell ref="B2:B3"/>
    <mergeCell ref="D2:D3"/>
    <mergeCell ref="E2:E3"/>
    <mergeCell ref="A32:B32"/>
    <mergeCell ref="A35:B36"/>
    <mergeCell ref="A37:B37"/>
    <mergeCell ref="A38:B38"/>
  </mergeCells>
  <pageMargins left="0.7" right="0.7" top="0.75" bottom="0.75" header="0.3" footer="0.3"/>
  <pageSetup paperSize="9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E22"/>
  <sheetViews>
    <sheetView zoomScaleNormal="100" workbookViewId="0">
      <selection activeCell="H4" sqref="H4"/>
    </sheetView>
  </sheetViews>
  <sheetFormatPr defaultRowHeight="14.4" x14ac:dyDescent="0.3"/>
  <cols>
    <col min="1" max="1" width="5.33203125" style="29" customWidth="1"/>
    <col min="2" max="2" width="72" customWidth="1"/>
    <col min="3" max="3" width="19.33203125" style="30" customWidth="1"/>
    <col min="4" max="4" width="73" style="1" customWidth="1"/>
    <col min="5" max="5" width="30.44140625" style="1" customWidth="1"/>
    <col min="7" max="7" width="11.44140625" bestFit="1" customWidth="1"/>
  </cols>
  <sheetData>
    <row r="1" spans="1:5" ht="26.25" customHeight="1" x14ac:dyDescent="0.3">
      <c r="A1" s="531" t="s">
        <v>171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43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21251538</v>
      </c>
      <c r="D4" s="8" t="s">
        <v>172</v>
      </c>
      <c r="E4" s="9"/>
    </row>
    <row r="5" spans="1:5" s="10" customFormat="1" ht="25.5" customHeight="1" thickBot="1" x14ac:dyDescent="0.35">
      <c r="A5" s="5">
        <v>2</v>
      </c>
      <c r="B5" s="6" t="s">
        <v>29</v>
      </c>
      <c r="C5" s="37">
        <v>40000000</v>
      </c>
      <c r="D5" s="8" t="s">
        <v>173</v>
      </c>
      <c r="E5" s="9"/>
    </row>
    <row r="6" spans="1:5" s="3" customFormat="1" ht="15" thickBot="1" x14ac:dyDescent="0.35">
      <c r="A6" s="526"/>
      <c r="B6" s="527"/>
      <c r="C6" s="13">
        <f>SUM(C4:C5)</f>
        <v>61251538</v>
      </c>
      <c r="D6" s="14"/>
      <c r="E6" s="15"/>
    </row>
    <row r="7" spans="1:5" s="3" customFormat="1" ht="29.25" customHeight="1" x14ac:dyDescent="0.3">
      <c r="A7" s="16"/>
      <c r="B7" s="17"/>
      <c r="C7" s="18"/>
      <c r="D7" s="19"/>
      <c r="E7" s="20"/>
    </row>
    <row r="8" spans="1:5" s="3" customFormat="1" ht="20.25" customHeight="1" x14ac:dyDescent="0.2">
      <c r="A8" s="21"/>
      <c r="B8" s="22"/>
      <c r="C8" s="23"/>
      <c r="D8" s="24"/>
      <c r="E8" s="20"/>
    </row>
    <row r="9" spans="1:5" s="3" customFormat="1" ht="20.25" customHeight="1" x14ac:dyDescent="0.2">
      <c r="A9" s="528"/>
      <c r="B9" s="528"/>
      <c r="C9" s="25" t="s">
        <v>7</v>
      </c>
      <c r="D9" s="24"/>
      <c r="E9" s="20"/>
    </row>
    <row r="10" spans="1:5" s="3" customFormat="1" ht="20.25" customHeight="1" x14ac:dyDescent="0.3">
      <c r="A10" s="528"/>
      <c r="B10" s="528"/>
      <c r="C10" s="25" t="s">
        <v>5</v>
      </c>
      <c r="D10" s="26"/>
      <c r="E10" s="20"/>
    </row>
    <row r="11" spans="1:5" s="3" customFormat="1" ht="20.25" customHeight="1" x14ac:dyDescent="0.3">
      <c r="A11" s="529" t="s">
        <v>8</v>
      </c>
      <c r="B11" s="529"/>
      <c r="C11" s="49">
        <v>3966866840.3099999</v>
      </c>
      <c r="D11" s="26"/>
      <c r="E11" s="20"/>
    </row>
    <row r="12" spans="1:5" s="3" customFormat="1" ht="20.25" customHeight="1" x14ac:dyDescent="0.3">
      <c r="A12" s="530" t="s">
        <v>9</v>
      </c>
      <c r="B12" s="530"/>
      <c r="C12" s="27">
        <f>C11-C6</f>
        <v>3905615302.3099999</v>
      </c>
      <c r="D12" s="28"/>
      <c r="E12" s="20"/>
    </row>
    <row r="13" spans="1:5" s="1" customFormat="1" x14ac:dyDescent="0.3">
      <c r="A13" s="29"/>
      <c r="B13"/>
      <c r="C13" s="30"/>
      <c r="D13" s="31"/>
    </row>
    <row r="14" spans="1:5" s="1" customFormat="1" x14ac:dyDescent="0.3">
      <c r="A14" s="29"/>
      <c r="B14"/>
      <c r="C14" s="32"/>
    </row>
    <row r="15" spans="1:5" s="1" customFormat="1" x14ac:dyDescent="0.3">
      <c r="A15" s="29"/>
      <c r="B15"/>
      <c r="C15" s="32"/>
    </row>
    <row r="22" spans="1:3" s="1" customFormat="1" x14ac:dyDescent="0.3">
      <c r="A22" s="29"/>
      <c r="B22"/>
      <c r="C22" s="30"/>
    </row>
  </sheetData>
  <mergeCells count="9">
    <mergeCell ref="A1:D1"/>
    <mergeCell ref="A2:A3"/>
    <mergeCell ref="B2:B3"/>
    <mergeCell ref="D2:D3"/>
    <mergeCell ref="E2:E3"/>
    <mergeCell ref="A6:B6"/>
    <mergeCell ref="A9:B10"/>
    <mergeCell ref="A11:B11"/>
    <mergeCell ref="A12:B12"/>
  </mergeCells>
  <pageMargins left="0.7" right="0.7" top="0.75" bottom="0.75" header="0.3" footer="0.3"/>
  <pageSetup paperSize="9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23"/>
  <sheetViews>
    <sheetView zoomScaleNormal="100" workbookViewId="0">
      <selection activeCell="D26" sqref="D26"/>
    </sheetView>
  </sheetViews>
  <sheetFormatPr defaultRowHeight="14.4" x14ac:dyDescent="0.3"/>
  <cols>
    <col min="1" max="1" width="5.33203125" style="29" customWidth="1"/>
    <col min="2" max="2" width="45.33203125" customWidth="1"/>
    <col min="3" max="3" width="19.33203125" style="30" customWidth="1"/>
    <col min="4" max="4" width="51" style="1" customWidth="1"/>
    <col min="5" max="5" width="46.33203125" style="1" customWidth="1"/>
    <col min="7" max="7" width="11.44140625" bestFit="1" customWidth="1"/>
  </cols>
  <sheetData>
    <row r="1" spans="1:5" ht="26.25" customHeight="1" x14ac:dyDescent="0.3">
      <c r="A1" s="531" t="s">
        <v>174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50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175</v>
      </c>
      <c r="C4" s="37">
        <v>180165000</v>
      </c>
      <c r="D4" s="8" t="s">
        <v>47</v>
      </c>
      <c r="E4" s="9"/>
    </row>
    <row r="5" spans="1:5" s="10" customFormat="1" ht="25.5" customHeight="1" x14ac:dyDescent="0.3">
      <c r="A5" s="5">
        <v>2</v>
      </c>
      <c r="B5" s="6" t="s">
        <v>42</v>
      </c>
      <c r="C5" s="37">
        <v>39199581.719999999</v>
      </c>
      <c r="D5" s="8" t="s">
        <v>47</v>
      </c>
      <c r="E5" s="9" t="s">
        <v>177</v>
      </c>
    </row>
    <row r="6" spans="1:5" s="10" customFormat="1" ht="25.5" customHeight="1" thickBot="1" x14ac:dyDescent="0.35">
      <c r="A6" s="42">
        <v>3</v>
      </c>
      <c r="B6" s="11" t="s">
        <v>176</v>
      </c>
      <c r="C6" s="39">
        <v>2696998.59</v>
      </c>
      <c r="D6" s="9" t="s">
        <v>47</v>
      </c>
      <c r="E6" s="9" t="s">
        <v>178</v>
      </c>
    </row>
    <row r="7" spans="1:5" s="3" customFormat="1" ht="15" thickBot="1" x14ac:dyDescent="0.35">
      <c r="A7" s="526"/>
      <c r="B7" s="527"/>
      <c r="C7" s="13">
        <f>SUM(C4:C6)</f>
        <v>222061580.31</v>
      </c>
      <c r="D7" s="14"/>
      <c r="E7" s="15"/>
    </row>
    <row r="8" spans="1:5" s="3" customFormat="1" ht="29.25" customHeight="1" x14ac:dyDescent="0.3">
      <c r="A8" s="16"/>
      <c r="B8" s="17"/>
      <c r="C8" s="18"/>
      <c r="D8" s="19"/>
      <c r="E8" s="20"/>
    </row>
    <row r="9" spans="1:5" s="3" customFormat="1" ht="20.25" customHeight="1" x14ac:dyDescent="0.2">
      <c r="A9" s="21"/>
      <c r="B9" s="22"/>
      <c r="C9" s="23"/>
      <c r="D9" s="24"/>
      <c r="E9" s="20"/>
    </row>
    <row r="10" spans="1:5" s="3" customFormat="1" ht="20.25" customHeight="1" x14ac:dyDescent="0.2">
      <c r="A10" s="528"/>
      <c r="B10" s="528"/>
      <c r="C10" s="25" t="s">
        <v>7</v>
      </c>
      <c r="D10" s="24"/>
      <c r="E10" s="20"/>
    </row>
    <row r="11" spans="1:5" s="3" customFormat="1" ht="20.25" customHeight="1" x14ac:dyDescent="0.3">
      <c r="A11" s="528"/>
      <c r="B11" s="528"/>
      <c r="C11" s="25" t="s">
        <v>5</v>
      </c>
      <c r="D11" s="26"/>
      <c r="E11" s="20"/>
    </row>
    <row r="12" spans="1:5" s="3" customFormat="1" ht="20.25" customHeight="1" x14ac:dyDescent="0.3">
      <c r="A12" s="529" t="s">
        <v>8</v>
      </c>
      <c r="B12" s="529"/>
      <c r="C12" s="35">
        <v>3823893129.1999998</v>
      </c>
      <c r="D12" s="26"/>
      <c r="E12" s="20"/>
    </row>
    <row r="13" spans="1:5" s="3" customFormat="1" ht="20.25" customHeight="1" x14ac:dyDescent="0.3">
      <c r="A13" s="530" t="s">
        <v>9</v>
      </c>
      <c r="B13" s="530"/>
      <c r="C13" s="27">
        <f>C12-C7</f>
        <v>3601831548.8899999</v>
      </c>
      <c r="D13" s="28"/>
      <c r="E13" s="20"/>
    </row>
    <row r="14" spans="1:5" s="1" customFormat="1" x14ac:dyDescent="0.3">
      <c r="A14" s="29"/>
      <c r="B14"/>
      <c r="C14" s="30"/>
      <c r="D14" s="31"/>
    </row>
    <row r="15" spans="1:5" s="1" customFormat="1" x14ac:dyDescent="0.3">
      <c r="A15" s="29"/>
      <c r="B15"/>
      <c r="C15" s="32"/>
    </row>
    <row r="16" spans="1:5" s="1" customFormat="1" x14ac:dyDescent="0.3">
      <c r="A16" s="29"/>
      <c r="B16"/>
      <c r="C16" s="32"/>
    </row>
    <row r="23" spans="1:3" s="1" customFormat="1" x14ac:dyDescent="0.3">
      <c r="A23" s="29"/>
      <c r="B23"/>
      <c r="C23" s="30"/>
    </row>
  </sheetData>
  <mergeCells count="9">
    <mergeCell ref="A1:D1"/>
    <mergeCell ref="A2:A3"/>
    <mergeCell ref="B2:B3"/>
    <mergeCell ref="D2:D3"/>
    <mergeCell ref="E2:E3"/>
    <mergeCell ref="A7:B7"/>
    <mergeCell ref="A10:B11"/>
    <mergeCell ref="A12:B12"/>
    <mergeCell ref="A13:B13"/>
  </mergeCells>
  <pageMargins left="0.7" right="0.7" top="0.75" bottom="0.75" header="0.3" footer="0.3"/>
  <pageSetup paperSize="9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25"/>
  <sheetViews>
    <sheetView zoomScaleNormal="100" workbookViewId="0">
      <selection activeCell="D25" sqref="D25"/>
    </sheetView>
  </sheetViews>
  <sheetFormatPr defaultRowHeight="14.4" x14ac:dyDescent="0.3"/>
  <cols>
    <col min="1" max="1" width="5.33203125" style="29" customWidth="1"/>
    <col min="2" max="2" width="74.6640625" customWidth="1"/>
    <col min="3" max="3" width="19.33203125" style="30" customWidth="1"/>
    <col min="4" max="4" width="80.5546875" style="1" customWidth="1"/>
    <col min="5" max="5" width="41.44140625" style="1" customWidth="1"/>
    <col min="7" max="7" width="11.44140625" bestFit="1" customWidth="1"/>
  </cols>
  <sheetData>
    <row r="1" spans="1:5" ht="26.25" customHeight="1" x14ac:dyDescent="0.3">
      <c r="A1" s="531" t="s">
        <v>179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51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12376000</v>
      </c>
      <c r="D4" s="8" t="s">
        <v>53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68579844.689999998</v>
      </c>
      <c r="D5" s="8" t="s">
        <v>180</v>
      </c>
      <c r="E5" s="9"/>
    </row>
    <row r="6" spans="1:5" s="10" customFormat="1" ht="25.5" customHeight="1" x14ac:dyDescent="0.3">
      <c r="A6" s="5">
        <v>3</v>
      </c>
      <c r="B6" s="6" t="s">
        <v>6</v>
      </c>
      <c r="C6" s="37">
        <v>20517749</v>
      </c>
      <c r="D6" s="8" t="s">
        <v>58</v>
      </c>
      <c r="E6" s="9"/>
    </row>
    <row r="7" spans="1:5" s="10" customFormat="1" ht="25.5" customHeight="1" x14ac:dyDescent="0.3">
      <c r="A7" s="5">
        <v>4</v>
      </c>
      <c r="B7" s="6" t="s">
        <v>181</v>
      </c>
      <c r="C7" s="37">
        <v>36100000</v>
      </c>
      <c r="D7" s="8" t="s">
        <v>183</v>
      </c>
      <c r="E7" s="9"/>
    </row>
    <row r="8" spans="1:5" s="10" customFormat="1" ht="25.5" customHeight="1" thickBot="1" x14ac:dyDescent="0.35">
      <c r="A8" s="42">
        <v>5</v>
      </c>
      <c r="B8" s="11" t="s">
        <v>182</v>
      </c>
      <c r="C8" s="39">
        <v>36100000</v>
      </c>
      <c r="D8" s="9" t="s">
        <v>184</v>
      </c>
      <c r="E8" s="9"/>
    </row>
    <row r="9" spans="1:5" s="3" customFormat="1" ht="15" thickBot="1" x14ac:dyDescent="0.35">
      <c r="A9" s="526"/>
      <c r="B9" s="527"/>
      <c r="C9" s="13">
        <f>SUM(C4:C8)</f>
        <v>173673593.69</v>
      </c>
      <c r="D9" s="14"/>
      <c r="E9" s="15"/>
    </row>
    <row r="10" spans="1:5" s="3" customFormat="1" ht="29.25" customHeight="1" x14ac:dyDescent="0.3">
      <c r="A10" s="16"/>
      <c r="B10" s="17"/>
      <c r="C10" s="18"/>
      <c r="D10" s="19"/>
      <c r="E10" s="20"/>
    </row>
    <row r="11" spans="1:5" s="3" customFormat="1" ht="20.25" customHeight="1" x14ac:dyDescent="0.2">
      <c r="A11" s="21"/>
      <c r="B11" s="22"/>
      <c r="C11" s="23"/>
      <c r="D11" s="24"/>
      <c r="E11" s="20"/>
    </row>
    <row r="12" spans="1:5" s="3" customFormat="1" ht="20.25" customHeight="1" x14ac:dyDescent="0.2">
      <c r="A12" s="528"/>
      <c r="B12" s="528"/>
      <c r="C12" s="25" t="s">
        <v>7</v>
      </c>
      <c r="D12" s="24"/>
      <c r="E12" s="20"/>
    </row>
    <row r="13" spans="1:5" s="3" customFormat="1" ht="20.25" customHeight="1" x14ac:dyDescent="0.3">
      <c r="A13" s="528"/>
      <c r="B13" s="528"/>
      <c r="C13" s="25" t="s">
        <v>5</v>
      </c>
      <c r="D13" s="26"/>
      <c r="E13" s="20"/>
    </row>
    <row r="14" spans="1:5" s="3" customFormat="1" ht="20.25" customHeight="1" x14ac:dyDescent="0.3">
      <c r="A14" s="529" t="s">
        <v>8</v>
      </c>
      <c r="B14" s="529"/>
      <c r="C14" s="35">
        <v>3738274169.9000001</v>
      </c>
      <c r="D14" s="26"/>
      <c r="E14" s="20"/>
    </row>
    <row r="15" spans="1:5" s="3" customFormat="1" ht="20.25" customHeight="1" x14ac:dyDescent="0.3">
      <c r="A15" s="530" t="s">
        <v>9</v>
      </c>
      <c r="B15" s="530"/>
      <c r="C15" s="27">
        <f>C14-C9</f>
        <v>3564600576.21</v>
      </c>
      <c r="D15" s="28"/>
      <c r="E15" s="20"/>
    </row>
    <row r="16" spans="1:5" s="1" customFormat="1" x14ac:dyDescent="0.3">
      <c r="A16" s="29"/>
      <c r="B16"/>
      <c r="C16" s="30"/>
      <c r="D16" s="31"/>
    </row>
    <row r="17" spans="1:3" s="1" customFormat="1" x14ac:dyDescent="0.3">
      <c r="A17" s="29"/>
      <c r="B17"/>
      <c r="C17" s="32"/>
    </row>
    <row r="18" spans="1:3" s="1" customFormat="1" x14ac:dyDescent="0.3">
      <c r="A18" s="29"/>
      <c r="B18"/>
      <c r="C18" s="32"/>
    </row>
    <row r="25" spans="1:3" s="1" customFormat="1" x14ac:dyDescent="0.3">
      <c r="A25" s="29"/>
      <c r="B25"/>
      <c r="C25" s="30"/>
    </row>
  </sheetData>
  <mergeCells count="9">
    <mergeCell ref="A9:B9"/>
    <mergeCell ref="A12:B13"/>
    <mergeCell ref="A14:B14"/>
    <mergeCell ref="A15:B15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E22"/>
  <sheetViews>
    <sheetView zoomScaleNormal="100" workbookViewId="0">
      <selection activeCell="D12" sqref="D12"/>
    </sheetView>
  </sheetViews>
  <sheetFormatPr defaultRowHeight="14.4" x14ac:dyDescent="0.3"/>
  <cols>
    <col min="1" max="1" width="5.33203125" style="29" customWidth="1"/>
    <col min="2" max="2" width="46.6640625" customWidth="1"/>
    <col min="3" max="3" width="19.33203125" style="30" customWidth="1"/>
    <col min="4" max="4" width="78.5546875" style="1" customWidth="1"/>
    <col min="5" max="5" width="41.44140625" style="1" customWidth="1"/>
    <col min="7" max="7" width="11.44140625" bestFit="1" customWidth="1"/>
  </cols>
  <sheetData>
    <row r="1" spans="1:5" ht="26.25" customHeight="1" x14ac:dyDescent="0.3">
      <c r="A1" s="531" t="s">
        <v>185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52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21627000</v>
      </c>
      <c r="D4" s="8" t="s">
        <v>186</v>
      </c>
      <c r="E4" s="9"/>
    </row>
    <row r="5" spans="1:5" s="10" customFormat="1" ht="25.5" customHeight="1" thickBot="1" x14ac:dyDescent="0.35">
      <c r="A5" s="5">
        <v>2</v>
      </c>
      <c r="B5" s="6" t="s">
        <v>187</v>
      </c>
      <c r="C5" s="37">
        <v>1835108187.79</v>
      </c>
      <c r="D5" s="8" t="s">
        <v>188</v>
      </c>
      <c r="E5" s="9"/>
    </row>
    <row r="6" spans="1:5" s="3" customFormat="1" ht="15" thickBot="1" x14ac:dyDescent="0.35">
      <c r="A6" s="526"/>
      <c r="B6" s="527"/>
      <c r="C6" s="13">
        <f>SUM(C4:C5)</f>
        <v>1856735187.79</v>
      </c>
      <c r="D6" s="14"/>
      <c r="E6" s="15"/>
    </row>
    <row r="7" spans="1:5" s="3" customFormat="1" ht="29.25" customHeight="1" x14ac:dyDescent="0.3">
      <c r="A7" s="16"/>
      <c r="B7" s="17"/>
      <c r="C7" s="18"/>
      <c r="D7" s="19"/>
      <c r="E7" s="20"/>
    </row>
    <row r="8" spans="1:5" s="3" customFormat="1" ht="20.25" customHeight="1" x14ac:dyDescent="0.2">
      <c r="A8" s="21"/>
      <c r="B8" s="22"/>
      <c r="C8" s="23"/>
      <c r="D8" s="24"/>
      <c r="E8" s="20"/>
    </row>
    <row r="9" spans="1:5" s="3" customFormat="1" ht="20.25" customHeight="1" x14ac:dyDescent="0.2">
      <c r="A9" s="528"/>
      <c r="B9" s="528"/>
      <c r="C9" s="25" t="s">
        <v>7</v>
      </c>
      <c r="D9" s="24"/>
      <c r="E9" s="20"/>
    </row>
    <row r="10" spans="1:5" s="3" customFormat="1" ht="20.25" customHeight="1" x14ac:dyDescent="0.3">
      <c r="A10" s="528"/>
      <c r="B10" s="528"/>
      <c r="C10" s="25" t="s">
        <v>5</v>
      </c>
      <c r="D10" s="26"/>
      <c r="E10" s="20"/>
    </row>
    <row r="11" spans="1:5" s="3" customFormat="1" ht="20.25" customHeight="1" x14ac:dyDescent="0.3">
      <c r="A11" s="529" t="s">
        <v>8</v>
      </c>
      <c r="B11" s="529"/>
      <c r="C11" s="35">
        <v>4266251394.5700002</v>
      </c>
      <c r="D11" s="26"/>
      <c r="E11" s="20"/>
    </row>
    <row r="12" spans="1:5" s="3" customFormat="1" ht="20.25" customHeight="1" x14ac:dyDescent="0.3">
      <c r="A12" s="530" t="s">
        <v>9</v>
      </c>
      <c r="B12" s="530"/>
      <c r="C12" s="27">
        <f>C11-C6</f>
        <v>2409516206.7800002</v>
      </c>
      <c r="D12" s="28"/>
      <c r="E12" s="20"/>
    </row>
    <row r="13" spans="1:5" s="1" customFormat="1" x14ac:dyDescent="0.3">
      <c r="A13" s="29"/>
      <c r="B13"/>
      <c r="C13" s="30"/>
      <c r="D13" s="31"/>
    </row>
    <row r="14" spans="1:5" s="1" customFormat="1" x14ac:dyDescent="0.3">
      <c r="A14" s="29"/>
      <c r="B14"/>
      <c r="C14" s="32"/>
    </row>
    <row r="15" spans="1:5" s="1" customFormat="1" x14ac:dyDescent="0.3">
      <c r="A15" s="29"/>
      <c r="B15"/>
      <c r="C15" s="32"/>
    </row>
    <row r="22" spans="1:3" s="1" customFormat="1" x14ac:dyDescent="0.3">
      <c r="A22" s="29"/>
      <c r="B22"/>
      <c r="C22" s="30"/>
    </row>
  </sheetData>
  <mergeCells count="9">
    <mergeCell ref="A1:D1"/>
    <mergeCell ref="A2:A3"/>
    <mergeCell ref="B2:B3"/>
    <mergeCell ref="D2:D3"/>
    <mergeCell ref="E2:E3"/>
    <mergeCell ref="A6:B6"/>
    <mergeCell ref="A9:B10"/>
    <mergeCell ref="A11:B11"/>
    <mergeCell ref="A12:B12"/>
  </mergeCells>
  <pageMargins left="0.7" right="0.7" top="0.75" bottom="0.75" header="0.3" footer="0.3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E40"/>
  <sheetViews>
    <sheetView topLeftCell="A4" zoomScaleNormal="100" workbookViewId="0">
      <selection activeCell="D26" sqref="D26"/>
    </sheetView>
  </sheetViews>
  <sheetFormatPr defaultRowHeight="14.4" x14ac:dyDescent="0.3"/>
  <cols>
    <col min="1" max="1" width="5.33203125" style="29" customWidth="1"/>
    <col min="2" max="2" width="74.6640625" customWidth="1"/>
    <col min="3" max="3" width="19.33203125" style="30" customWidth="1"/>
    <col min="4" max="4" width="80.5546875" style="1" customWidth="1"/>
    <col min="5" max="5" width="41.44140625" style="1" customWidth="1"/>
    <col min="7" max="7" width="11.44140625" bestFit="1" customWidth="1"/>
  </cols>
  <sheetData>
    <row r="1" spans="1:5" ht="26.25" customHeight="1" x14ac:dyDescent="0.3">
      <c r="A1" s="531" t="s">
        <v>189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53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34086933.560000002</v>
      </c>
      <c r="D4" s="8" t="s">
        <v>190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19392000</v>
      </c>
      <c r="D5" s="8" t="s">
        <v>191</v>
      </c>
      <c r="E5" s="9"/>
    </row>
    <row r="6" spans="1:5" s="10" customFormat="1" ht="25.5" customHeight="1" x14ac:dyDescent="0.3">
      <c r="A6" s="5">
        <v>3</v>
      </c>
      <c r="B6" s="6" t="s">
        <v>6</v>
      </c>
      <c r="C6" s="37">
        <v>9541838.1999999993</v>
      </c>
      <c r="D6" s="8" t="s">
        <v>192</v>
      </c>
      <c r="E6" s="9"/>
    </row>
    <row r="7" spans="1:5" s="54" customFormat="1" ht="25.5" customHeight="1" x14ac:dyDescent="0.3">
      <c r="A7" s="5">
        <v>4</v>
      </c>
      <c r="B7" s="6" t="s">
        <v>6</v>
      </c>
      <c r="C7" s="37">
        <v>25712960</v>
      </c>
      <c r="D7" s="8" t="s">
        <v>35</v>
      </c>
      <c r="E7" s="8"/>
    </row>
    <row r="8" spans="1:5" s="54" customFormat="1" ht="25.5" customHeight="1" x14ac:dyDescent="0.3">
      <c r="A8" s="5">
        <v>5</v>
      </c>
      <c r="B8" s="6" t="s">
        <v>6</v>
      </c>
      <c r="C8" s="37">
        <v>19304100</v>
      </c>
      <c r="D8" s="8" t="s">
        <v>193</v>
      </c>
      <c r="E8" s="8"/>
    </row>
    <row r="9" spans="1:5" s="54" customFormat="1" ht="25.5" customHeight="1" x14ac:dyDescent="0.3">
      <c r="A9" s="5">
        <v>6</v>
      </c>
      <c r="B9" s="6" t="s">
        <v>194</v>
      </c>
      <c r="C9" s="37">
        <v>6240000</v>
      </c>
      <c r="D9" s="8" t="s">
        <v>204</v>
      </c>
      <c r="E9" s="8"/>
    </row>
    <row r="10" spans="1:5" s="54" customFormat="1" ht="25.5" customHeight="1" x14ac:dyDescent="0.3">
      <c r="A10" s="5">
        <v>7</v>
      </c>
      <c r="B10" s="6" t="s">
        <v>195</v>
      </c>
      <c r="C10" s="37">
        <v>1640000</v>
      </c>
      <c r="D10" s="8" t="s">
        <v>205</v>
      </c>
      <c r="E10" s="8"/>
    </row>
    <row r="11" spans="1:5" s="54" customFormat="1" ht="25.5" customHeight="1" x14ac:dyDescent="0.3">
      <c r="A11" s="5">
        <v>8</v>
      </c>
      <c r="B11" s="6" t="s">
        <v>196</v>
      </c>
      <c r="C11" s="37">
        <v>3500000</v>
      </c>
      <c r="D11" s="8" t="s">
        <v>206</v>
      </c>
      <c r="E11" s="8"/>
    </row>
    <row r="12" spans="1:5" s="54" customFormat="1" ht="25.5" customHeight="1" x14ac:dyDescent="0.3">
      <c r="A12" s="5">
        <v>9</v>
      </c>
      <c r="B12" s="6" t="s">
        <v>197</v>
      </c>
      <c r="C12" s="37">
        <v>4000000</v>
      </c>
      <c r="D12" s="8" t="s">
        <v>207</v>
      </c>
      <c r="E12" s="8"/>
    </row>
    <row r="13" spans="1:5" s="54" customFormat="1" ht="25.5" customHeight="1" x14ac:dyDescent="0.3">
      <c r="A13" s="5">
        <v>10</v>
      </c>
      <c r="B13" s="6" t="s">
        <v>198</v>
      </c>
      <c r="C13" s="37">
        <v>19465600</v>
      </c>
      <c r="D13" s="8" t="s">
        <v>208</v>
      </c>
      <c r="E13" s="8" t="s">
        <v>210</v>
      </c>
    </row>
    <row r="14" spans="1:5" s="54" customFormat="1" ht="25.5" customHeight="1" x14ac:dyDescent="0.3">
      <c r="A14" s="5">
        <v>11</v>
      </c>
      <c r="B14" s="6" t="s">
        <v>199</v>
      </c>
      <c r="C14" s="37">
        <v>9428160</v>
      </c>
      <c r="D14" s="8" t="s">
        <v>208</v>
      </c>
      <c r="E14" s="8" t="s">
        <v>211</v>
      </c>
    </row>
    <row r="15" spans="1:5" s="54" customFormat="1" ht="25.5" customHeight="1" x14ac:dyDescent="0.3">
      <c r="A15" s="5">
        <v>12</v>
      </c>
      <c r="B15" s="6" t="s">
        <v>200</v>
      </c>
      <c r="C15" s="37">
        <v>19465600</v>
      </c>
      <c r="D15" s="8" t="s">
        <v>208</v>
      </c>
      <c r="E15" s="8" t="s">
        <v>212</v>
      </c>
    </row>
    <row r="16" spans="1:5" s="54" customFormat="1" ht="25.5" customHeight="1" x14ac:dyDescent="0.3">
      <c r="A16" s="5">
        <v>13</v>
      </c>
      <c r="B16" s="6" t="s">
        <v>201</v>
      </c>
      <c r="C16" s="37">
        <v>19465600</v>
      </c>
      <c r="D16" s="8" t="s">
        <v>208</v>
      </c>
      <c r="E16" s="8" t="s">
        <v>213</v>
      </c>
    </row>
    <row r="17" spans="1:5" s="54" customFormat="1" ht="25.5" customHeight="1" x14ac:dyDescent="0.3">
      <c r="A17" s="5">
        <v>14</v>
      </c>
      <c r="B17" s="6" t="s">
        <v>202</v>
      </c>
      <c r="C17" s="37">
        <v>1944320</v>
      </c>
      <c r="D17" s="8" t="s">
        <v>208</v>
      </c>
      <c r="E17" s="8" t="s">
        <v>214</v>
      </c>
    </row>
    <row r="18" spans="1:5" s="54" customFormat="1" ht="25.5" customHeight="1" x14ac:dyDescent="0.3">
      <c r="A18" s="5">
        <v>15</v>
      </c>
      <c r="B18" s="6" t="s">
        <v>203</v>
      </c>
      <c r="C18" s="37">
        <v>16018240</v>
      </c>
      <c r="D18" s="8" t="s">
        <v>209</v>
      </c>
      <c r="E18" s="8"/>
    </row>
    <row r="19" spans="1:5" s="54" customFormat="1" ht="25.5" customHeight="1" x14ac:dyDescent="0.3">
      <c r="A19" s="5">
        <v>16</v>
      </c>
      <c r="B19" s="6" t="s">
        <v>215</v>
      </c>
      <c r="C19" s="37">
        <v>100400000</v>
      </c>
      <c r="D19" s="8" t="s">
        <v>21</v>
      </c>
      <c r="E19" s="8"/>
    </row>
    <row r="20" spans="1:5" s="54" customFormat="1" ht="25.5" customHeight="1" x14ac:dyDescent="0.3">
      <c r="A20" s="5">
        <v>17</v>
      </c>
      <c r="B20" s="6" t="s">
        <v>216</v>
      </c>
      <c r="C20" s="37">
        <v>22773240</v>
      </c>
      <c r="D20" s="8" t="s">
        <v>22</v>
      </c>
      <c r="E20" s="8"/>
    </row>
    <row r="21" spans="1:5" s="54" customFormat="1" ht="25.5" customHeight="1" x14ac:dyDescent="0.3">
      <c r="A21" s="5">
        <v>18</v>
      </c>
      <c r="B21" s="6" t="s">
        <v>217</v>
      </c>
      <c r="C21" s="37">
        <v>10500000</v>
      </c>
      <c r="D21" s="8" t="s">
        <v>24</v>
      </c>
      <c r="E21" s="8"/>
    </row>
    <row r="22" spans="1:5" s="54" customFormat="1" ht="25.5" customHeight="1" x14ac:dyDescent="0.3">
      <c r="A22" s="5">
        <v>19</v>
      </c>
      <c r="B22" s="6" t="s">
        <v>218</v>
      </c>
      <c r="C22" s="37">
        <v>20000000</v>
      </c>
      <c r="D22" s="8" t="s">
        <v>219</v>
      </c>
      <c r="E22" s="8"/>
    </row>
    <row r="23" spans="1:5" s="10" customFormat="1" ht="25.5" customHeight="1" thickBot="1" x14ac:dyDescent="0.35">
      <c r="A23" s="5">
        <v>20</v>
      </c>
      <c r="B23" s="11" t="s">
        <v>220</v>
      </c>
      <c r="C23" s="39">
        <v>6000000</v>
      </c>
      <c r="D23" s="9" t="s">
        <v>221</v>
      </c>
      <c r="E23" s="9"/>
    </row>
    <row r="24" spans="1:5" s="3" customFormat="1" ht="15" thickBot="1" x14ac:dyDescent="0.35">
      <c r="A24" s="526"/>
      <c r="B24" s="527"/>
      <c r="C24" s="13">
        <f>SUM(C4:C23)</f>
        <v>368878591.75999999</v>
      </c>
      <c r="D24" s="14"/>
      <c r="E24" s="15"/>
    </row>
    <row r="25" spans="1:5" s="3" customFormat="1" ht="29.25" customHeight="1" x14ac:dyDescent="0.3">
      <c r="A25" s="16"/>
      <c r="B25" s="17"/>
      <c r="C25" s="18"/>
      <c r="D25" s="19"/>
      <c r="E25" s="20"/>
    </row>
    <row r="26" spans="1:5" s="3" customFormat="1" ht="20.25" customHeight="1" x14ac:dyDescent="0.2">
      <c r="A26" s="21"/>
      <c r="B26" s="22"/>
      <c r="C26" s="23"/>
      <c r="D26" s="24"/>
      <c r="E26" s="20"/>
    </row>
    <row r="27" spans="1:5" s="3" customFormat="1" ht="20.25" customHeight="1" x14ac:dyDescent="0.2">
      <c r="A27" s="528"/>
      <c r="B27" s="528"/>
      <c r="C27" s="25" t="s">
        <v>7</v>
      </c>
      <c r="D27" s="24"/>
      <c r="E27" s="20"/>
    </row>
    <row r="28" spans="1:5" s="3" customFormat="1" ht="20.25" customHeight="1" x14ac:dyDescent="0.3">
      <c r="A28" s="528"/>
      <c r="B28" s="528"/>
      <c r="C28" s="25" t="s">
        <v>5</v>
      </c>
      <c r="D28" s="26"/>
      <c r="E28" s="20"/>
    </row>
    <row r="29" spans="1:5" s="3" customFormat="1" ht="20.25" customHeight="1" x14ac:dyDescent="0.3">
      <c r="A29" s="529" t="s">
        <v>8</v>
      </c>
      <c r="B29" s="529"/>
      <c r="C29" s="35">
        <v>2921315030.3299999</v>
      </c>
      <c r="D29" s="26"/>
      <c r="E29" s="20"/>
    </row>
    <row r="30" spans="1:5" s="3" customFormat="1" ht="20.25" customHeight="1" x14ac:dyDescent="0.3">
      <c r="A30" s="530" t="s">
        <v>9</v>
      </c>
      <c r="B30" s="530"/>
      <c r="C30" s="27">
        <f>C29-C24</f>
        <v>2552436438.5699997</v>
      </c>
      <c r="D30" s="28"/>
      <c r="E30" s="20"/>
    </row>
    <row r="31" spans="1:5" s="1" customFormat="1" x14ac:dyDescent="0.3">
      <c r="A31" s="29"/>
      <c r="B31"/>
      <c r="C31" s="30"/>
      <c r="D31" s="31"/>
    </row>
    <row r="32" spans="1:5" s="1" customFormat="1" x14ac:dyDescent="0.3">
      <c r="A32" s="29"/>
      <c r="B32"/>
      <c r="C32" s="32"/>
    </row>
    <row r="33" spans="1:3" s="1" customFormat="1" x14ac:dyDescent="0.3">
      <c r="A33" s="29"/>
      <c r="B33"/>
      <c r="C33" s="32"/>
    </row>
    <row r="40" spans="1:3" s="1" customFormat="1" x14ac:dyDescent="0.3">
      <c r="A40" s="29"/>
      <c r="B40"/>
      <c r="C40" s="30"/>
    </row>
  </sheetData>
  <mergeCells count="9">
    <mergeCell ref="A24:B24"/>
    <mergeCell ref="A27:B28"/>
    <mergeCell ref="A29:B29"/>
    <mergeCell ref="A30:B30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E33"/>
  <sheetViews>
    <sheetView topLeftCell="A7" zoomScaleNormal="100" workbookViewId="0">
      <selection activeCell="B16" sqref="B16"/>
    </sheetView>
  </sheetViews>
  <sheetFormatPr defaultRowHeight="14.4" x14ac:dyDescent="0.3"/>
  <cols>
    <col min="1" max="1" width="5.33203125" style="29" customWidth="1"/>
    <col min="2" max="2" width="74.6640625" customWidth="1"/>
    <col min="3" max="3" width="19.33203125" style="30" customWidth="1"/>
    <col min="4" max="4" width="96.109375" style="1" customWidth="1"/>
    <col min="5" max="5" width="41.44140625" style="1" customWidth="1"/>
    <col min="7" max="7" width="11.44140625" bestFit="1" customWidth="1"/>
  </cols>
  <sheetData>
    <row r="1" spans="1:5" ht="26.25" customHeight="1" x14ac:dyDescent="0.3">
      <c r="A1" s="531" t="s">
        <v>222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55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18019428</v>
      </c>
      <c r="D4" s="8" t="s">
        <v>223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6320700</v>
      </c>
      <c r="D5" s="8" t="s">
        <v>224</v>
      </c>
      <c r="E5" s="9"/>
    </row>
    <row r="6" spans="1:5" s="10" customFormat="1" ht="25.5" customHeight="1" x14ac:dyDescent="0.3">
      <c r="A6" s="5">
        <v>3</v>
      </c>
      <c r="B6" s="6" t="s">
        <v>225</v>
      </c>
      <c r="C6" s="37">
        <v>36100000</v>
      </c>
      <c r="D6" s="56" t="s">
        <v>228</v>
      </c>
      <c r="E6" s="57"/>
    </row>
    <row r="7" spans="1:5" s="54" customFormat="1" ht="25.5" customHeight="1" x14ac:dyDescent="0.3">
      <c r="A7" s="5">
        <v>4</v>
      </c>
      <c r="B7" s="6" t="s">
        <v>226</v>
      </c>
      <c r="C7" s="37">
        <v>36100000</v>
      </c>
      <c r="D7" s="8" t="s">
        <v>229</v>
      </c>
      <c r="E7" s="8"/>
    </row>
    <row r="8" spans="1:5" s="54" customFormat="1" ht="25.5" customHeight="1" x14ac:dyDescent="0.3">
      <c r="A8" s="5">
        <v>5</v>
      </c>
      <c r="B8" s="6" t="s">
        <v>227</v>
      </c>
      <c r="C8" s="37">
        <v>36100000</v>
      </c>
      <c r="D8" s="8" t="s">
        <v>230</v>
      </c>
      <c r="E8" s="8"/>
    </row>
    <row r="9" spans="1:5" s="54" customFormat="1" ht="25.5" customHeight="1" x14ac:dyDescent="0.3">
      <c r="A9" s="5">
        <v>6</v>
      </c>
      <c r="B9" s="6" t="s">
        <v>233</v>
      </c>
      <c r="C9" s="37">
        <v>10830000</v>
      </c>
      <c r="D9" s="8" t="s">
        <v>234</v>
      </c>
      <c r="E9" s="8"/>
    </row>
    <row r="10" spans="1:5" s="54" customFormat="1" ht="25.5" customHeight="1" x14ac:dyDescent="0.3">
      <c r="A10" s="5">
        <v>7</v>
      </c>
      <c r="B10" s="6" t="s">
        <v>237</v>
      </c>
      <c r="C10" s="37">
        <v>10000000</v>
      </c>
      <c r="D10" s="8" t="s">
        <v>238</v>
      </c>
      <c r="E10" s="8"/>
    </row>
    <row r="11" spans="1:5" s="54" customFormat="1" ht="25.5" customHeight="1" x14ac:dyDescent="0.3">
      <c r="A11" s="5">
        <v>8</v>
      </c>
      <c r="B11" s="6" t="s">
        <v>235</v>
      </c>
      <c r="C11" s="37">
        <v>3458700</v>
      </c>
      <c r="D11" s="8" t="s">
        <v>96</v>
      </c>
      <c r="E11" s="8"/>
    </row>
    <row r="12" spans="1:5" s="54" customFormat="1" ht="25.5" customHeight="1" x14ac:dyDescent="0.3">
      <c r="A12" s="5">
        <v>9</v>
      </c>
      <c r="B12" s="6" t="s">
        <v>236</v>
      </c>
      <c r="C12" s="37">
        <v>2076300</v>
      </c>
      <c r="D12" s="8" t="s">
        <v>97</v>
      </c>
      <c r="E12" s="8"/>
    </row>
    <row r="13" spans="1:5" s="54" customFormat="1" ht="25.5" customHeight="1" x14ac:dyDescent="0.3">
      <c r="A13" s="5">
        <v>10</v>
      </c>
      <c r="B13" s="6" t="s">
        <v>71</v>
      </c>
      <c r="C13" s="37">
        <v>4962811.7300000004</v>
      </c>
      <c r="D13" s="8" t="s">
        <v>104</v>
      </c>
      <c r="E13" s="8"/>
    </row>
    <row r="14" spans="1:5" s="54" customFormat="1" ht="25.5" customHeight="1" x14ac:dyDescent="0.3">
      <c r="A14" s="5">
        <v>11</v>
      </c>
      <c r="B14" s="6" t="s">
        <v>71</v>
      </c>
      <c r="C14" s="37">
        <v>3571722.67</v>
      </c>
      <c r="D14" s="8" t="s">
        <v>105</v>
      </c>
      <c r="E14" s="8"/>
    </row>
    <row r="15" spans="1:5" s="54" customFormat="1" ht="25.5" customHeight="1" x14ac:dyDescent="0.3">
      <c r="A15" s="5">
        <v>12</v>
      </c>
      <c r="B15" s="6" t="s">
        <v>70</v>
      </c>
      <c r="C15" s="37">
        <v>560000</v>
      </c>
      <c r="D15" s="8" t="s">
        <v>103</v>
      </c>
      <c r="E15" s="8"/>
    </row>
    <row r="16" spans="1:5" s="54" customFormat="1" ht="25.5" customHeight="1" thickBot="1" x14ac:dyDescent="0.35">
      <c r="A16" s="5">
        <v>13</v>
      </c>
      <c r="B16" s="6" t="s">
        <v>231</v>
      </c>
      <c r="C16" s="37">
        <v>9795330</v>
      </c>
      <c r="D16" s="8" t="s">
        <v>232</v>
      </c>
      <c r="E16" s="8"/>
    </row>
    <row r="17" spans="1:5" s="3" customFormat="1" ht="15" thickBot="1" x14ac:dyDescent="0.35">
      <c r="A17" s="526"/>
      <c r="B17" s="527"/>
      <c r="C17" s="13">
        <f>SUM(C4:C16)</f>
        <v>177894992.39999998</v>
      </c>
      <c r="D17" s="14"/>
      <c r="E17" s="15"/>
    </row>
    <row r="18" spans="1:5" s="3" customFormat="1" ht="29.25" customHeight="1" x14ac:dyDescent="0.3">
      <c r="A18" s="16"/>
      <c r="B18" s="17"/>
      <c r="C18" s="18"/>
      <c r="D18" s="19"/>
      <c r="E18" s="20"/>
    </row>
    <row r="19" spans="1:5" s="3" customFormat="1" ht="20.25" customHeight="1" x14ac:dyDescent="0.2">
      <c r="A19" s="21"/>
      <c r="B19" s="22"/>
      <c r="C19" s="23"/>
      <c r="D19" s="24"/>
      <c r="E19" s="20"/>
    </row>
    <row r="20" spans="1:5" s="3" customFormat="1" ht="20.25" customHeight="1" x14ac:dyDescent="0.2">
      <c r="A20" s="528"/>
      <c r="B20" s="528"/>
      <c r="C20" s="25" t="s">
        <v>7</v>
      </c>
      <c r="D20" s="24"/>
      <c r="E20" s="20"/>
    </row>
    <row r="21" spans="1:5" s="3" customFormat="1" ht="20.25" customHeight="1" x14ac:dyDescent="0.3">
      <c r="A21" s="528"/>
      <c r="B21" s="528"/>
      <c r="C21" s="25" t="s">
        <v>5</v>
      </c>
      <c r="D21" s="26"/>
      <c r="E21" s="20"/>
    </row>
    <row r="22" spans="1:5" s="3" customFormat="1" ht="20.25" customHeight="1" x14ac:dyDescent="0.3">
      <c r="A22" s="529" t="s">
        <v>8</v>
      </c>
      <c r="B22" s="529"/>
      <c r="C22" s="35">
        <v>2851035224.29</v>
      </c>
      <c r="D22" s="26"/>
      <c r="E22" s="20"/>
    </row>
    <row r="23" spans="1:5" s="3" customFormat="1" ht="20.25" customHeight="1" x14ac:dyDescent="0.3">
      <c r="A23" s="530" t="s">
        <v>9</v>
      </c>
      <c r="B23" s="530"/>
      <c r="C23" s="27">
        <f>C22-C17</f>
        <v>2673140231.8899999</v>
      </c>
      <c r="D23" s="28"/>
      <c r="E23" s="20"/>
    </row>
    <row r="24" spans="1:5" s="1" customFormat="1" x14ac:dyDescent="0.3">
      <c r="A24" s="29"/>
      <c r="B24"/>
      <c r="C24" s="30"/>
      <c r="D24" s="31"/>
    </row>
    <row r="25" spans="1:5" s="1" customFormat="1" x14ac:dyDescent="0.3">
      <c r="A25" s="29"/>
      <c r="B25"/>
      <c r="C25" s="32"/>
    </row>
    <row r="26" spans="1:5" s="1" customFormat="1" x14ac:dyDescent="0.3">
      <c r="A26" s="29"/>
      <c r="B26"/>
      <c r="C26" s="32"/>
    </row>
    <row r="33" spans="1:3" s="1" customFormat="1" x14ac:dyDescent="0.3">
      <c r="A33" s="29"/>
      <c r="B33"/>
      <c r="C33" s="30"/>
    </row>
  </sheetData>
  <mergeCells count="9">
    <mergeCell ref="E2:E3"/>
    <mergeCell ref="A17:B17"/>
    <mergeCell ref="A20:B21"/>
    <mergeCell ref="A22:B22"/>
    <mergeCell ref="A23:B23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B1" zoomScaleNormal="100" workbookViewId="0">
      <selection activeCell="D18" sqref="D18"/>
    </sheetView>
  </sheetViews>
  <sheetFormatPr defaultRowHeight="14.4" x14ac:dyDescent="0.3"/>
  <cols>
    <col min="1" max="1" width="0" hidden="1" customWidth="1"/>
    <col min="2" max="2" width="7.109375" style="30" customWidth="1"/>
    <col min="3" max="3" width="89" style="262" customWidth="1"/>
    <col min="4" max="4" width="18" style="30" customWidth="1"/>
    <col min="5" max="5" width="93.5546875" style="262" customWidth="1"/>
    <col min="6" max="6" width="82.5546875" style="1" customWidth="1"/>
    <col min="7" max="7" width="13.88671875" style="1" customWidth="1"/>
  </cols>
  <sheetData>
    <row r="1" spans="2:7" ht="26.25" customHeight="1" x14ac:dyDescent="0.3">
      <c r="B1" s="520" t="s">
        <v>2246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510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511" t="s">
        <v>5</v>
      </c>
      <c r="E3" s="523"/>
      <c r="F3" s="514"/>
      <c r="G3" s="20"/>
    </row>
    <row r="4" spans="2:7" s="503" customFormat="1" ht="22.8" customHeight="1" x14ac:dyDescent="0.3">
      <c r="B4" s="42">
        <v>1</v>
      </c>
      <c r="C4" s="399" t="s">
        <v>6</v>
      </c>
      <c r="D4" s="198">
        <v>18468501.48</v>
      </c>
      <c r="E4" s="200" t="s">
        <v>2072</v>
      </c>
      <c r="F4" s="201" t="s">
        <v>2256</v>
      </c>
      <c r="G4" s="54"/>
    </row>
    <row r="5" spans="2:7" s="503" customFormat="1" ht="22.8" customHeight="1" x14ac:dyDescent="0.3">
      <c r="B5" s="42">
        <v>2</v>
      </c>
      <c r="C5" s="399" t="s">
        <v>6</v>
      </c>
      <c r="D5" s="198">
        <v>23038560</v>
      </c>
      <c r="E5" s="200" t="s">
        <v>2251</v>
      </c>
      <c r="F5" s="201" t="s">
        <v>2257</v>
      </c>
      <c r="G5" s="54"/>
    </row>
    <row r="6" spans="2:7" s="503" customFormat="1" ht="22.8" customHeight="1" x14ac:dyDescent="0.3">
      <c r="B6" s="42">
        <v>3</v>
      </c>
      <c r="C6" s="399" t="s">
        <v>2247</v>
      </c>
      <c r="D6" s="198">
        <v>698000</v>
      </c>
      <c r="E6" s="200" t="s">
        <v>2252</v>
      </c>
      <c r="F6" s="201"/>
      <c r="G6" s="54"/>
    </row>
    <row r="7" spans="2:7" s="503" customFormat="1" ht="22.8" customHeight="1" x14ac:dyDescent="0.3">
      <c r="B7" s="42">
        <v>4</v>
      </c>
      <c r="C7" s="399" t="s">
        <v>2248</v>
      </c>
      <c r="D7" s="198">
        <v>3350000</v>
      </c>
      <c r="E7" s="200" t="s">
        <v>2253</v>
      </c>
      <c r="F7" s="201"/>
      <c r="G7" s="54"/>
    </row>
    <row r="8" spans="2:7" s="503" customFormat="1" ht="22.8" customHeight="1" x14ac:dyDescent="0.3">
      <c r="B8" s="42">
        <v>5</v>
      </c>
      <c r="C8" s="399" t="s">
        <v>2249</v>
      </c>
      <c r="D8" s="198">
        <v>35840000</v>
      </c>
      <c r="E8" s="200" t="s">
        <v>2254</v>
      </c>
      <c r="F8" s="201"/>
      <c r="G8" s="54"/>
    </row>
    <row r="9" spans="2:7" s="503" customFormat="1" ht="22.8" customHeight="1" x14ac:dyDescent="0.3">
      <c r="B9" s="42">
        <v>6</v>
      </c>
      <c r="C9" s="399" t="s">
        <v>2250</v>
      </c>
      <c r="D9" s="198">
        <v>35840000</v>
      </c>
      <c r="E9" s="200" t="s">
        <v>2255</v>
      </c>
      <c r="F9" s="201"/>
      <c r="G9" s="54"/>
    </row>
    <row r="10" spans="2:7" s="503" customFormat="1" ht="22.8" customHeight="1" x14ac:dyDescent="0.3">
      <c r="B10" s="42">
        <v>7</v>
      </c>
      <c r="C10" s="399" t="s">
        <v>2258</v>
      </c>
      <c r="D10" s="198">
        <v>262436.71999999997</v>
      </c>
      <c r="E10" s="200" t="s">
        <v>2266</v>
      </c>
      <c r="F10" s="201"/>
      <c r="G10" s="54"/>
    </row>
    <row r="11" spans="2:7" s="503" customFormat="1" ht="22.8" customHeight="1" x14ac:dyDescent="0.3">
      <c r="B11" s="42">
        <v>8</v>
      </c>
      <c r="C11" s="399" t="s">
        <v>2259</v>
      </c>
      <c r="D11" s="198">
        <v>5968480</v>
      </c>
      <c r="E11" s="200" t="s">
        <v>2267</v>
      </c>
      <c r="F11" s="201"/>
      <c r="G11" s="54"/>
    </row>
    <row r="12" spans="2:7" s="503" customFormat="1" ht="22.8" customHeight="1" x14ac:dyDescent="0.3">
      <c r="B12" s="42">
        <v>9</v>
      </c>
      <c r="C12" s="399" t="s">
        <v>2260</v>
      </c>
      <c r="D12" s="198">
        <v>2619791.38</v>
      </c>
      <c r="E12" s="200" t="s">
        <v>2268</v>
      </c>
      <c r="F12" s="201"/>
      <c r="G12" s="54"/>
    </row>
    <row r="13" spans="2:7" s="503" customFormat="1" ht="22.8" customHeight="1" x14ac:dyDescent="0.3">
      <c r="B13" s="42">
        <v>10</v>
      </c>
      <c r="C13" s="399" t="s">
        <v>2261</v>
      </c>
      <c r="D13" s="198">
        <v>2998015</v>
      </c>
      <c r="E13" s="200" t="s">
        <v>2269</v>
      </c>
      <c r="F13" s="201"/>
      <c r="G13" s="54"/>
    </row>
    <row r="14" spans="2:7" s="503" customFormat="1" ht="22.8" customHeight="1" x14ac:dyDescent="0.3">
      <c r="B14" s="42">
        <v>11</v>
      </c>
      <c r="C14" s="399" t="s">
        <v>2262</v>
      </c>
      <c r="D14" s="198">
        <v>3075944.16</v>
      </c>
      <c r="E14" s="200" t="s">
        <v>433</v>
      </c>
      <c r="F14" s="201"/>
      <c r="G14" s="54"/>
    </row>
    <row r="15" spans="2:7" s="503" customFormat="1" ht="22.8" customHeight="1" x14ac:dyDescent="0.3">
      <c r="B15" s="42">
        <v>12</v>
      </c>
      <c r="C15" s="399" t="s">
        <v>2263</v>
      </c>
      <c r="D15" s="198">
        <v>7248600</v>
      </c>
      <c r="E15" s="200" t="s">
        <v>2270</v>
      </c>
      <c r="F15" s="201"/>
      <c r="G15" s="54"/>
    </row>
    <row r="16" spans="2:7" s="503" customFormat="1" ht="22.8" customHeight="1" x14ac:dyDescent="0.3">
      <c r="B16" s="42">
        <v>13</v>
      </c>
      <c r="C16" s="399" t="s">
        <v>2264</v>
      </c>
      <c r="D16" s="198">
        <v>4145392.63</v>
      </c>
      <c r="E16" s="200" t="s">
        <v>2271</v>
      </c>
      <c r="F16" s="201"/>
      <c r="G16" s="54"/>
    </row>
    <row r="17" spans="2:7" s="503" customFormat="1" ht="22.8" customHeight="1" x14ac:dyDescent="0.3">
      <c r="B17" s="42">
        <v>14</v>
      </c>
      <c r="C17" s="399" t="s">
        <v>2265</v>
      </c>
      <c r="D17" s="198">
        <v>2932195.27</v>
      </c>
      <c r="E17" s="200" t="s">
        <v>2272</v>
      </c>
      <c r="F17" s="201"/>
      <c r="G17" s="54"/>
    </row>
    <row r="18" spans="2:7" s="503" customFormat="1" ht="22.8" customHeight="1" x14ac:dyDescent="0.3">
      <c r="B18" s="42">
        <v>15</v>
      </c>
      <c r="C18" s="399" t="s">
        <v>2274</v>
      </c>
      <c r="D18" s="198">
        <v>4337407.8499999996</v>
      </c>
      <c r="E18" s="200" t="s">
        <v>1660</v>
      </c>
      <c r="F18" s="201"/>
      <c r="G18" s="54"/>
    </row>
    <row r="19" spans="2:7" s="503" customFormat="1" ht="22.8" customHeight="1" x14ac:dyDescent="0.3">
      <c r="B19" s="42">
        <v>16</v>
      </c>
      <c r="C19" s="399" t="s">
        <v>2275</v>
      </c>
      <c r="D19" s="198">
        <v>3440011.46</v>
      </c>
      <c r="E19" s="200" t="s">
        <v>1660</v>
      </c>
      <c r="F19" s="201"/>
      <c r="G19" s="54"/>
    </row>
    <row r="20" spans="2:7" s="503" customFormat="1" ht="22.8" customHeight="1" thickBot="1" x14ac:dyDescent="0.35">
      <c r="B20" s="42">
        <v>15</v>
      </c>
      <c r="C20" s="399" t="s">
        <v>1961</v>
      </c>
      <c r="D20" s="198">
        <v>30732007.079999998</v>
      </c>
      <c r="E20" s="200" t="s">
        <v>2273</v>
      </c>
      <c r="F20" s="201"/>
      <c r="G20" s="54"/>
    </row>
    <row r="21" spans="2:7" s="3" customFormat="1" ht="15" thickBot="1" x14ac:dyDescent="0.35">
      <c r="B21" s="515"/>
      <c r="C21" s="516"/>
      <c r="D21" s="451">
        <f>SUM(D4:D20)</f>
        <v>184995343.03000003</v>
      </c>
      <c r="E21" s="256"/>
      <c r="F21" s="15"/>
      <c r="G21" s="20"/>
    </row>
    <row r="22" spans="2:7" s="3" customFormat="1" ht="29.25" customHeight="1" x14ac:dyDescent="0.3">
      <c r="B22" s="85"/>
      <c r="C22" s="252"/>
      <c r="D22" s="155"/>
      <c r="E22" s="252"/>
      <c r="F22" s="20"/>
      <c r="G22" s="20"/>
    </row>
    <row r="23" spans="2:7" s="3" customFormat="1" ht="20.25" customHeight="1" x14ac:dyDescent="0.2">
      <c r="B23" s="517"/>
      <c r="C23" s="517"/>
      <c r="D23" s="25" t="s">
        <v>7</v>
      </c>
      <c r="E23" s="257"/>
      <c r="F23" s="20"/>
      <c r="G23" s="20"/>
    </row>
    <row r="24" spans="2:7" s="3" customFormat="1" ht="20.25" customHeight="1" x14ac:dyDescent="0.3">
      <c r="B24" s="517"/>
      <c r="C24" s="517"/>
      <c r="D24" s="25" t="s">
        <v>5</v>
      </c>
      <c r="E24" s="259"/>
      <c r="F24" s="20"/>
      <c r="G24" s="20"/>
    </row>
    <row r="25" spans="2:7" s="3" customFormat="1" ht="20.25" customHeight="1" x14ac:dyDescent="0.3">
      <c r="B25" s="518" t="s">
        <v>8</v>
      </c>
      <c r="C25" s="518"/>
      <c r="D25" s="35">
        <v>3016502273.2800002</v>
      </c>
      <c r="E25" s="259"/>
      <c r="F25" s="20"/>
      <c r="G25" s="20"/>
    </row>
    <row r="26" spans="2:7" s="3" customFormat="1" ht="20.25" customHeight="1" x14ac:dyDescent="0.3">
      <c r="B26" s="519" t="s">
        <v>9</v>
      </c>
      <c r="C26" s="519"/>
      <c r="D26" s="27">
        <f>D25-D21</f>
        <v>2831506930.25</v>
      </c>
      <c r="E26" s="259"/>
      <c r="F26" s="20"/>
      <c r="G26" s="20"/>
    </row>
    <row r="27" spans="2:7" s="1" customFormat="1" x14ac:dyDescent="0.3">
      <c r="B27" s="30"/>
      <c r="C27" s="262"/>
      <c r="D27" s="30"/>
      <c r="E27" s="260"/>
      <c r="F27" s="223"/>
    </row>
    <row r="28" spans="2:7" s="1" customFormat="1" x14ac:dyDescent="0.3">
      <c r="B28" s="30"/>
      <c r="C28" s="262"/>
      <c r="D28" s="32"/>
      <c r="E28" s="261"/>
      <c r="F28" s="223"/>
    </row>
    <row r="29" spans="2:7" s="1" customFormat="1" x14ac:dyDescent="0.3">
      <c r="B29" s="30"/>
      <c r="C29" s="262"/>
      <c r="D29" s="32"/>
      <c r="E29" s="263"/>
      <c r="F29" s="223"/>
    </row>
    <row r="30" spans="2:7" s="1" customFormat="1" x14ac:dyDescent="0.3">
      <c r="B30" s="30"/>
      <c r="C30" s="262"/>
      <c r="D30" s="30"/>
      <c r="E30" s="263"/>
    </row>
    <row r="31" spans="2:7" s="1" customFormat="1" x14ac:dyDescent="0.3">
      <c r="B31" s="30"/>
      <c r="C31" s="262"/>
      <c r="D31" s="30"/>
      <c r="E31" s="263"/>
    </row>
    <row r="32" spans="2:7" s="1" customFormat="1" x14ac:dyDescent="0.3">
      <c r="B32" s="30"/>
      <c r="C32" s="262"/>
      <c r="D32" s="30"/>
      <c r="E32" s="263"/>
    </row>
    <row r="33" spans="1:5" s="1" customFormat="1" x14ac:dyDescent="0.3">
      <c r="B33" s="30"/>
      <c r="C33" s="262"/>
      <c r="D33" s="30"/>
      <c r="E33" s="263"/>
    </row>
    <row r="35" spans="1:5" s="1" customFormat="1" x14ac:dyDescent="0.3">
      <c r="A35"/>
      <c r="B35" s="30"/>
      <c r="C35" s="262"/>
      <c r="D35" s="30"/>
      <c r="E35" s="263"/>
    </row>
    <row r="36" spans="1:5" s="1" customFormat="1" x14ac:dyDescent="0.3">
      <c r="B36" s="30"/>
      <c r="C36" s="262"/>
      <c r="D36" s="30"/>
      <c r="E36" s="262"/>
    </row>
  </sheetData>
  <mergeCells count="9">
    <mergeCell ref="B1:E1"/>
    <mergeCell ref="B2:B3"/>
    <mergeCell ref="C2:C3"/>
    <mergeCell ref="E2:E3"/>
    <mergeCell ref="F2:F3"/>
    <mergeCell ref="B21:C21"/>
    <mergeCell ref="B23:C24"/>
    <mergeCell ref="B25:C25"/>
    <mergeCell ref="B26:C26"/>
  </mergeCells>
  <pageMargins left="0.7" right="0.7" top="0.75" bottom="0.75" header="0.3" footer="0.3"/>
  <pageSetup paperSize="9" scale="4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E59"/>
  <sheetViews>
    <sheetView topLeftCell="A25" zoomScaleNormal="100" workbookViewId="0">
      <selection activeCell="B37" sqref="B37:D37"/>
    </sheetView>
  </sheetViews>
  <sheetFormatPr defaultRowHeight="14.4" x14ac:dyDescent="0.3"/>
  <cols>
    <col min="1" max="1" width="5.33203125" style="29" customWidth="1"/>
    <col min="2" max="2" width="54.88671875" customWidth="1"/>
    <col min="3" max="3" width="19.33203125" style="30" customWidth="1"/>
    <col min="4" max="4" width="96.109375" style="1" customWidth="1"/>
    <col min="5" max="5" width="41.44140625" style="1" customWidth="1"/>
    <col min="7" max="7" width="11.44140625" bestFit="1" customWidth="1"/>
  </cols>
  <sheetData>
    <row r="1" spans="1:5" ht="26.25" customHeight="1" x14ac:dyDescent="0.3">
      <c r="A1" s="531" t="s">
        <v>239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58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16224003.710000001</v>
      </c>
      <c r="D4" s="8" t="s">
        <v>240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2415000</v>
      </c>
      <c r="D5" s="8" t="s">
        <v>241</v>
      </c>
      <c r="E5" s="9"/>
    </row>
    <row r="6" spans="1:5" s="10" customFormat="1" ht="25.5" customHeight="1" x14ac:dyDescent="0.3">
      <c r="A6" s="5">
        <v>3</v>
      </c>
      <c r="B6" s="6" t="s">
        <v>252</v>
      </c>
      <c r="C6" s="37">
        <v>750000</v>
      </c>
      <c r="D6" s="56" t="s">
        <v>73</v>
      </c>
      <c r="E6" s="9"/>
    </row>
    <row r="7" spans="1:5" s="10" customFormat="1" ht="25.5" customHeight="1" x14ac:dyDescent="0.3">
      <c r="A7" s="5">
        <v>4</v>
      </c>
      <c r="B7" s="6" t="s">
        <v>252</v>
      </c>
      <c r="C7" s="37">
        <v>750000</v>
      </c>
      <c r="D7" s="56" t="s">
        <v>74</v>
      </c>
      <c r="E7" s="9"/>
    </row>
    <row r="8" spans="1:5" s="10" customFormat="1" ht="25.5" customHeight="1" x14ac:dyDescent="0.3">
      <c r="A8" s="5">
        <v>5</v>
      </c>
      <c r="B8" s="6" t="s">
        <v>252</v>
      </c>
      <c r="C8" s="37">
        <v>1200000</v>
      </c>
      <c r="D8" s="56" t="s">
        <v>75</v>
      </c>
      <c r="E8" s="9"/>
    </row>
    <row r="9" spans="1:5" s="10" customFormat="1" ht="25.5" customHeight="1" x14ac:dyDescent="0.3">
      <c r="A9" s="5">
        <v>6</v>
      </c>
      <c r="B9" s="6" t="s">
        <v>252</v>
      </c>
      <c r="C9" s="37">
        <v>1000000</v>
      </c>
      <c r="D9" s="56" t="s">
        <v>76</v>
      </c>
      <c r="E9" s="9"/>
    </row>
    <row r="10" spans="1:5" s="10" customFormat="1" ht="25.5" customHeight="1" x14ac:dyDescent="0.3">
      <c r="A10" s="5">
        <v>7</v>
      </c>
      <c r="B10" s="6" t="s">
        <v>252</v>
      </c>
      <c r="C10" s="37">
        <v>750000</v>
      </c>
      <c r="D10" s="56" t="s">
        <v>77</v>
      </c>
      <c r="E10" s="9"/>
    </row>
    <row r="11" spans="1:5" s="10" customFormat="1" ht="25.5" customHeight="1" x14ac:dyDescent="0.3">
      <c r="A11" s="5">
        <v>8</v>
      </c>
      <c r="B11" s="6" t="s">
        <v>252</v>
      </c>
      <c r="C11" s="37">
        <v>750000</v>
      </c>
      <c r="D11" s="56" t="s">
        <v>78</v>
      </c>
      <c r="E11" s="9"/>
    </row>
    <row r="12" spans="1:5" s="10" customFormat="1" ht="25.5" customHeight="1" x14ac:dyDescent="0.3">
      <c r="A12" s="5">
        <v>9</v>
      </c>
      <c r="B12" s="6" t="s">
        <v>252</v>
      </c>
      <c r="C12" s="37">
        <v>1000000</v>
      </c>
      <c r="D12" s="56" t="s">
        <v>79</v>
      </c>
      <c r="E12" s="9"/>
    </row>
    <row r="13" spans="1:5" s="10" customFormat="1" ht="25.5" customHeight="1" x14ac:dyDescent="0.3">
      <c r="A13" s="5">
        <v>10</v>
      </c>
      <c r="B13" s="6" t="s">
        <v>252</v>
      </c>
      <c r="C13" s="37">
        <v>1100000</v>
      </c>
      <c r="D13" s="56" t="s">
        <v>80</v>
      </c>
      <c r="E13" s="9"/>
    </row>
    <row r="14" spans="1:5" s="10" customFormat="1" ht="25.5" customHeight="1" x14ac:dyDescent="0.3">
      <c r="A14" s="5">
        <v>11</v>
      </c>
      <c r="B14" s="6" t="s">
        <v>252</v>
      </c>
      <c r="C14" s="37">
        <v>1000000</v>
      </c>
      <c r="D14" s="56" t="s">
        <v>81</v>
      </c>
      <c r="E14" s="9"/>
    </row>
    <row r="15" spans="1:5" s="10" customFormat="1" ht="25.5" customHeight="1" x14ac:dyDescent="0.3">
      <c r="A15" s="5">
        <v>12</v>
      </c>
      <c r="B15" s="6" t="s">
        <v>252</v>
      </c>
      <c r="C15" s="37">
        <v>750000</v>
      </c>
      <c r="D15" s="56" t="s">
        <v>82</v>
      </c>
      <c r="E15" s="9"/>
    </row>
    <row r="16" spans="1:5" s="10" customFormat="1" ht="25.5" customHeight="1" x14ac:dyDescent="0.3">
      <c r="A16" s="5">
        <v>13</v>
      </c>
      <c r="B16" s="6" t="s">
        <v>252</v>
      </c>
      <c r="C16" s="37">
        <v>1000000</v>
      </c>
      <c r="D16" s="56" t="s">
        <v>83</v>
      </c>
      <c r="E16" s="9"/>
    </row>
    <row r="17" spans="1:5" s="10" customFormat="1" ht="25.5" customHeight="1" x14ac:dyDescent="0.3">
      <c r="A17" s="5">
        <v>14</v>
      </c>
      <c r="B17" s="6" t="s">
        <v>252</v>
      </c>
      <c r="C17" s="37">
        <v>750000</v>
      </c>
      <c r="D17" s="56" t="s">
        <v>84</v>
      </c>
      <c r="E17" s="9"/>
    </row>
    <row r="18" spans="1:5" s="10" customFormat="1" ht="25.5" customHeight="1" x14ac:dyDescent="0.3">
      <c r="A18" s="5">
        <v>15</v>
      </c>
      <c r="B18" s="6" t="s">
        <v>252</v>
      </c>
      <c r="C18" s="37">
        <v>1100000</v>
      </c>
      <c r="D18" s="56" t="s">
        <v>85</v>
      </c>
      <c r="E18" s="9"/>
    </row>
    <row r="19" spans="1:5" s="10" customFormat="1" ht="25.5" customHeight="1" x14ac:dyDescent="0.3">
      <c r="A19" s="5">
        <v>16</v>
      </c>
      <c r="B19" s="6" t="s">
        <v>252</v>
      </c>
      <c r="C19" s="37">
        <v>1000000</v>
      </c>
      <c r="D19" s="56" t="s">
        <v>86</v>
      </c>
      <c r="E19" s="9"/>
    </row>
    <row r="20" spans="1:5" s="10" customFormat="1" ht="25.5" customHeight="1" x14ac:dyDescent="0.3">
      <c r="A20" s="5">
        <v>17</v>
      </c>
      <c r="B20" s="6" t="s">
        <v>252</v>
      </c>
      <c r="C20" s="37">
        <v>1200000</v>
      </c>
      <c r="D20" s="56" t="s">
        <v>87</v>
      </c>
      <c r="E20" s="9"/>
    </row>
    <row r="21" spans="1:5" s="10" customFormat="1" ht="25.5" customHeight="1" x14ac:dyDescent="0.3">
      <c r="A21" s="5">
        <v>18</v>
      </c>
      <c r="B21" s="6" t="s">
        <v>252</v>
      </c>
      <c r="C21" s="37">
        <v>1200000</v>
      </c>
      <c r="D21" s="56" t="s">
        <v>88</v>
      </c>
      <c r="E21" s="9"/>
    </row>
    <row r="22" spans="1:5" s="10" customFormat="1" ht="25.5" customHeight="1" x14ac:dyDescent="0.3">
      <c r="A22" s="5">
        <v>19</v>
      </c>
      <c r="B22" s="6" t="s">
        <v>252</v>
      </c>
      <c r="C22" s="37">
        <v>1100000</v>
      </c>
      <c r="D22" s="56" t="s">
        <v>89</v>
      </c>
      <c r="E22" s="9"/>
    </row>
    <row r="23" spans="1:5" s="10" customFormat="1" ht="25.5" customHeight="1" x14ac:dyDescent="0.3">
      <c r="A23" s="5">
        <v>20</v>
      </c>
      <c r="B23" s="6" t="s">
        <v>252</v>
      </c>
      <c r="C23" s="37">
        <v>1200000</v>
      </c>
      <c r="D23" s="56" t="s">
        <v>90</v>
      </c>
      <c r="E23" s="9"/>
    </row>
    <row r="24" spans="1:5" s="10" customFormat="1" ht="25.5" customHeight="1" x14ac:dyDescent="0.3">
      <c r="A24" s="5">
        <v>21</v>
      </c>
      <c r="B24" s="6" t="s">
        <v>252</v>
      </c>
      <c r="C24" s="37">
        <v>1000000</v>
      </c>
      <c r="D24" s="56" t="s">
        <v>91</v>
      </c>
      <c r="E24" s="9"/>
    </row>
    <row r="25" spans="1:5" s="10" customFormat="1" ht="25.5" customHeight="1" x14ac:dyDescent="0.3">
      <c r="A25" s="5">
        <v>22</v>
      </c>
      <c r="B25" s="6" t="s">
        <v>252</v>
      </c>
      <c r="C25" s="37">
        <v>1200000</v>
      </c>
      <c r="D25" s="56" t="s">
        <v>92</v>
      </c>
      <c r="E25" s="9"/>
    </row>
    <row r="26" spans="1:5" s="10" customFormat="1" ht="25.5" customHeight="1" x14ac:dyDescent="0.3">
      <c r="A26" s="5">
        <v>23</v>
      </c>
      <c r="B26" s="6" t="s">
        <v>252</v>
      </c>
      <c r="C26" s="37">
        <v>1000000</v>
      </c>
      <c r="D26" s="56" t="s">
        <v>93</v>
      </c>
      <c r="E26" s="9"/>
    </row>
    <row r="27" spans="1:5" s="10" customFormat="1" ht="25.5" customHeight="1" x14ac:dyDescent="0.3">
      <c r="A27" s="5">
        <v>24</v>
      </c>
      <c r="B27" s="6" t="s">
        <v>252</v>
      </c>
      <c r="C27" s="37">
        <v>1200000</v>
      </c>
      <c r="D27" s="56" t="s">
        <v>94</v>
      </c>
      <c r="E27" s="9"/>
    </row>
    <row r="28" spans="1:5" s="10" customFormat="1" ht="25.5" customHeight="1" x14ac:dyDescent="0.3">
      <c r="A28" s="5">
        <v>25</v>
      </c>
      <c r="B28" s="6" t="s">
        <v>61</v>
      </c>
      <c r="C28" s="37">
        <v>348180.56</v>
      </c>
      <c r="D28" s="56" t="s">
        <v>95</v>
      </c>
      <c r="E28" s="9"/>
    </row>
    <row r="29" spans="1:5" s="10" customFormat="1" ht="25.5" customHeight="1" x14ac:dyDescent="0.3">
      <c r="A29" s="5">
        <v>26</v>
      </c>
      <c r="B29" s="6" t="s">
        <v>253</v>
      </c>
      <c r="C29" s="37">
        <v>10316800</v>
      </c>
      <c r="D29" s="56" t="s">
        <v>98</v>
      </c>
      <c r="E29" s="9"/>
    </row>
    <row r="30" spans="1:5" s="10" customFormat="1" ht="25.5" customHeight="1" x14ac:dyDescent="0.3">
      <c r="A30" s="5">
        <v>27</v>
      </c>
      <c r="B30" s="6" t="s">
        <v>65</v>
      </c>
      <c r="C30" s="37">
        <v>3095040</v>
      </c>
      <c r="D30" s="56" t="s">
        <v>98</v>
      </c>
      <c r="E30" s="9"/>
    </row>
    <row r="31" spans="1:5" s="10" customFormat="1" ht="25.5" customHeight="1" x14ac:dyDescent="0.3">
      <c r="A31" s="5">
        <v>28</v>
      </c>
      <c r="B31" s="6" t="s">
        <v>66</v>
      </c>
      <c r="C31" s="37">
        <v>917100</v>
      </c>
      <c r="D31" s="56" t="s">
        <v>99</v>
      </c>
      <c r="E31" s="9"/>
    </row>
    <row r="32" spans="1:5" s="10" customFormat="1" ht="25.5" customHeight="1" x14ac:dyDescent="0.3">
      <c r="A32" s="42">
        <v>29</v>
      </c>
      <c r="B32" s="11" t="s">
        <v>68</v>
      </c>
      <c r="C32" s="39">
        <v>2356087.83</v>
      </c>
      <c r="D32" s="60" t="s">
        <v>101</v>
      </c>
      <c r="E32" s="9"/>
    </row>
    <row r="33" spans="1:5" s="10" customFormat="1" ht="25.5" customHeight="1" x14ac:dyDescent="0.3">
      <c r="A33" s="42">
        <v>30</v>
      </c>
      <c r="B33" s="11" t="s">
        <v>254</v>
      </c>
      <c r="C33" s="39">
        <v>5959000</v>
      </c>
      <c r="D33" s="60" t="s">
        <v>255</v>
      </c>
      <c r="E33" s="9"/>
    </row>
    <row r="34" spans="1:5" s="10" customFormat="1" ht="25.5" customHeight="1" x14ac:dyDescent="0.3">
      <c r="A34" s="42">
        <v>31</v>
      </c>
      <c r="B34" s="11" t="s">
        <v>242</v>
      </c>
      <c r="C34" s="39">
        <v>119101000</v>
      </c>
      <c r="D34" s="9" t="s">
        <v>44</v>
      </c>
      <c r="E34" s="9"/>
    </row>
    <row r="35" spans="1:5" s="10" customFormat="1" ht="25.5" customHeight="1" x14ac:dyDescent="0.3">
      <c r="A35" s="42">
        <v>32</v>
      </c>
      <c r="B35" s="11" t="s">
        <v>242</v>
      </c>
      <c r="C35" s="39">
        <v>892381.06</v>
      </c>
      <c r="D35" s="9" t="s">
        <v>45</v>
      </c>
      <c r="E35" s="9"/>
    </row>
    <row r="36" spans="1:5" s="10" customFormat="1" ht="25.5" customHeight="1" x14ac:dyDescent="0.3">
      <c r="A36" s="42">
        <v>33</v>
      </c>
      <c r="B36" s="11" t="s">
        <v>242</v>
      </c>
      <c r="C36" s="39">
        <v>9985000</v>
      </c>
      <c r="D36" s="9" t="s">
        <v>46</v>
      </c>
      <c r="E36" s="9"/>
    </row>
    <row r="37" spans="1:5" s="10" customFormat="1" ht="25.5" customHeight="1" x14ac:dyDescent="0.3">
      <c r="A37" s="42">
        <v>34</v>
      </c>
      <c r="B37" s="11" t="s">
        <v>257</v>
      </c>
      <c r="C37" s="39">
        <v>3000000</v>
      </c>
      <c r="D37" s="9" t="s">
        <v>256</v>
      </c>
      <c r="E37" s="9"/>
    </row>
    <row r="38" spans="1:5" s="10" customFormat="1" ht="25.5" customHeight="1" x14ac:dyDescent="0.3">
      <c r="A38" s="42">
        <v>35</v>
      </c>
      <c r="B38" s="11" t="s">
        <v>243</v>
      </c>
      <c r="C38" s="39">
        <v>625295665.41999996</v>
      </c>
      <c r="D38" s="9" t="s">
        <v>47</v>
      </c>
      <c r="E38" s="9"/>
    </row>
    <row r="39" spans="1:5" s="10" customFormat="1" ht="25.5" customHeight="1" x14ac:dyDescent="0.3">
      <c r="A39" s="42">
        <v>36</v>
      </c>
      <c r="B39" s="11" t="s">
        <v>244</v>
      </c>
      <c r="C39" s="39">
        <v>1922981.12</v>
      </c>
      <c r="D39" s="9" t="s">
        <v>47</v>
      </c>
      <c r="E39" s="9" t="s">
        <v>246</v>
      </c>
    </row>
    <row r="40" spans="1:5" s="10" customFormat="1" ht="25.5" customHeight="1" x14ac:dyDescent="0.3">
      <c r="A40" s="42">
        <v>37</v>
      </c>
      <c r="B40" s="11" t="s">
        <v>245</v>
      </c>
      <c r="C40" s="39">
        <v>4683474.13</v>
      </c>
      <c r="D40" s="9" t="s">
        <v>47</v>
      </c>
      <c r="E40" s="9" t="s">
        <v>247</v>
      </c>
    </row>
    <row r="41" spans="1:5" s="54" customFormat="1" ht="25.5" customHeight="1" x14ac:dyDescent="0.3">
      <c r="A41" s="5">
        <v>38</v>
      </c>
      <c r="B41" s="11" t="s">
        <v>249</v>
      </c>
      <c r="C41" s="37">
        <v>769643.31</v>
      </c>
      <c r="D41" s="8" t="s">
        <v>248</v>
      </c>
      <c r="E41" s="8"/>
    </row>
    <row r="42" spans="1:5" s="54" customFormat="1" ht="25.5" customHeight="1" thickBot="1" x14ac:dyDescent="0.35">
      <c r="A42" s="5">
        <v>39</v>
      </c>
      <c r="B42" s="11" t="s">
        <v>250</v>
      </c>
      <c r="C42" s="37">
        <v>714000</v>
      </c>
      <c r="D42" s="8" t="s">
        <v>251</v>
      </c>
      <c r="E42" s="8"/>
    </row>
    <row r="43" spans="1:5" s="3" customFormat="1" ht="15" thickBot="1" x14ac:dyDescent="0.35">
      <c r="A43" s="526"/>
      <c r="B43" s="527"/>
      <c r="C43" s="13">
        <f>SUM(C4:C42)</f>
        <v>829995357.13999987</v>
      </c>
      <c r="D43" s="14"/>
      <c r="E43" s="15"/>
    </row>
    <row r="44" spans="1:5" s="3" customFormat="1" ht="29.25" customHeight="1" x14ac:dyDescent="0.3">
      <c r="A44" s="16"/>
      <c r="B44" s="17"/>
      <c r="C44" s="18"/>
      <c r="D44" s="19"/>
      <c r="E44" s="20"/>
    </row>
    <row r="45" spans="1:5" s="3" customFormat="1" ht="20.25" customHeight="1" x14ac:dyDescent="0.2">
      <c r="A45" s="21"/>
      <c r="B45" s="22"/>
      <c r="C45" s="23"/>
      <c r="D45" s="24"/>
      <c r="E45" s="20"/>
    </row>
    <row r="46" spans="1:5" s="3" customFormat="1" ht="20.25" customHeight="1" x14ac:dyDescent="0.2">
      <c r="A46" s="528"/>
      <c r="B46" s="528"/>
      <c r="C46" s="25" t="s">
        <v>7</v>
      </c>
      <c r="D46" s="24"/>
      <c r="E46" s="20"/>
    </row>
    <row r="47" spans="1:5" s="3" customFormat="1" ht="20.25" customHeight="1" x14ac:dyDescent="0.3">
      <c r="A47" s="528"/>
      <c r="B47" s="528"/>
      <c r="C47" s="25" t="s">
        <v>5</v>
      </c>
      <c r="D47" s="26"/>
      <c r="E47" s="20"/>
    </row>
    <row r="48" spans="1:5" s="3" customFormat="1" ht="20.25" customHeight="1" x14ac:dyDescent="0.3">
      <c r="A48" s="529" t="s">
        <v>8</v>
      </c>
      <c r="B48" s="529"/>
      <c r="C48" s="35">
        <v>2378189214.5900002</v>
      </c>
      <c r="D48" s="26"/>
      <c r="E48" s="20"/>
    </row>
    <row r="49" spans="1:5" s="3" customFormat="1" ht="20.25" customHeight="1" x14ac:dyDescent="0.3">
      <c r="A49" s="530" t="s">
        <v>9</v>
      </c>
      <c r="B49" s="530"/>
      <c r="C49" s="27">
        <f>C48-C43</f>
        <v>1548193857.4500003</v>
      </c>
      <c r="D49" s="28"/>
      <c r="E49" s="20"/>
    </row>
    <row r="50" spans="1:5" s="1" customFormat="1" x14ac:dyDescent="0.3">
      <c r="A50" s="29"/>
      <c r="B50"/>
      <c r="C50" s="30"/>
      <c r="D50" s="31"/>
    </row>
    <row r="51" spans="1:5" s="1" customFormat="1" x14ac:dyDescent="0.3">
      <c r="A51" s="29"/>
      <c r="B51"/>
      <c r="C51" s="32"/>
    </row>
    <row r="52" spans="1:5" s="1" customFormat="1" x14ac:dyDescent="0.3">
      <c r="A52" s="29"/>
      <c r="B52"/>
      <c r="C52" s="32"/>
    </row>
    <row r="59" spans="1:5" s="1" customFormat="1" x14ac:dyDescent="0.3">
      <c r="A59" s="29"/>
      <c r="B59"/>
      <c r="C59" s="30"/>
    </row>
  </sheetData>
  <mergeCells count="9">
    <mergeCell ref="A43:B43"/>
    <mergeCell ref="A46:B47"/>
    <mergeCell ref="A48:B48"/>
    <mergeCell ref="A49:B49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E28"/>
  <sheetViews>
    <sheetView zoomScaleNormal="100" workbookViewId="0">
      <selection activeCell="D13" sqref="D13"/>
    </sheetView>
  </sheetViews>
  <sheetFormatPr defaultRowHeight="14.4" x14ac:dyDescent="0.3"/>
  <cols>
    <col min="1" max="1" width="5.33203125" style="29" customWidth="1"/>
    <col min="2" max="2" width="39.33203125" customWidth="1"/>
    <col min="3" max="3" width="19.33203125" style="30" customWidth="1"/>
    <col min="4" max="4" width="79" style="1" customWidth="1"/>
    <col min="5" max="5" width="26.6640625" style="1" customWidth="1"/>
    <col min="7" max="7" width="11.44140625" bestFit="1" customWidth="1"/>
  </cols>
  <sheetData>
    <row r="1" spans="1:5" ht="26.25" customHeight="1" x14ac:dyDescent="0.3">
      <c r="A1" s="531" t="s">
        <v>258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59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21986467.5</v>
      </c>
      <c r="D4" s="8" t="s">
        <v>259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8933760</v>
      </c>
      <c r="D5" s="8" t="s">
        <v>260</v>
      </c>
      <c r="E5" s="9"/>
    </row>
    <row r="6" spans="1:5" s="10" customFormat="1" ht="25.5" customHeight="1" x14ac:dyDescent="0.3">
      <c r="A6" s="5">
        <v>3</v>
      </c>
      <c r="B6" s="6" t="s">
        <v>6</v>
      </c>
      <c r="C6" s="37">
        <v>29931960.899999999</v>
      </c>
      <c r="D6" s="56" t="s">
        <v>58</v>
      </c>
      <c r="E6" s="9"/>
    </row>
    <row r="7" spans="1:5" s="10" customFormat="1" ht="25.5" customHeight="1" x14ac:dyDescent="0.3">
      <c r="A7" s="5">
        <v>4</v>
      </c>
      <c r="B7" s="6" t="s">
        <v>6</v>
      </c>
      <c r="C7" s="37">
        <v>7175000</v>
      </c>
      <c r="D7" s="56" t="s">
        <v>261</v>
      </c>
      <c r="E7" s="9"/>
    </row>
    <row r="8" spans="1:5" s="10" customFormat="1" ht="25.5" customHeight="1" x14ac:dyDescent="0.3">
      <c r="A8" s="5">
        <v>5</v>
      </c>
      <c r="B8" s="6" t="s">
        <v>6</v>
      </c>
      <c r="C8" s="37">
        <v>5558097.6600000001</v>
      </c>
      <c r="D8" s="56" t="s">
        <v>262</v>
      </c>
      <c r="E8" s="9"/>
    </row>
    <row r="9" spans="1:5" s="10" customFormat="1" ht="25.5" customHeight="1" x14ac:dyDescent="0.3">
      <c r="A9" s="5">
        <v>6</v>
      </c>
      <c r="B9" s="6" t="s">
        <v>267</v>
      </c>
      <c r="C9" s="37">
        <v>9520000</v>
      </c>
      <c r="D9" s="56" t="s">
        <v>268</v>
      </c>
      <c r="E9" s="9"/>
    </row>
    <row r="10" spans="1:5" s="10" customFormat="1" ht="25.5" customHeight="1" x14ac:dyDescent="0.3">
      <c r="A10" s="5">
        <v>7</v>
      </c>
      <c r="B10" s="6" t="s">
        <v>265</v>
      </c>
      <c r="C10" s="37">
        <v>240000000</v>
      </c>
      <c r="D10" s="56" t="s">
        <v>266</v>
      </c>
      <c r="E10" s="9"/>
    </row>
    <row r="11" spans="1:5" s="10" customFormat="1" ht="25.5" customHeight="1" thickBot="1" x14ac:dyDescent="0.35">
      <c r="A11" s="5">
        <v>8</v>
      </c>
      <c r="B11" s="6" t="s">
        <v>263</v>
      </c>
      <c r="C11" s="37">
        <v>1000000</v>
      </c>
      <c r="D11" s="56" t="s">
        <v>264</v>
      </c>
      <c r="E11" s="9"/>
    </row>
    <row r="12" spans="1:5" s="3" customFormat="1" ht="15" thickBot="1" x14ac:dyDescent="0.35">
      <c r="A12" s="526"/>
      <c r="B12" s="527"/>
      <c r="C12" s="13">
        <f>SUM(C4:C11)</f>
        <v>324105286.06</v>
      </c>
      <c r="D12" s="14"/>
      <c r="E12" s="15"/>
    </row>
    <row r="13" spans="1:5" s="3" customFormat="1" ht="29.25" customHeight="1" x14ac:dyDescent="0.3">
      <c r="A13" s="16"/>
      <c r="B13" s="17"/>
      <c r="C13" s="18"/>
      <c r="D13" s="19"/>
      <c r="E13" s="20"/>
    </row>
    <row r="14" spans="1:5" s="3" customFormat="1" ht="20.25" customHeight="1" x14ac:dyDescent="0.2">
      <c r="A14" s="21"/>
      <c r="B14" s="22"/>
      <c r="C14" s="23"/>
      <c r="D14" s="24"/>
      <c r="E14" s="20"/>
    </row>
    <row r="15" spans="1:5" s="3" customFormat="1" ht="20.25" customHeight="1" x14ac:dyDescent="0.2">
      <c r="A15" s="528"/>
      <c r="B15" s="528"/>
      <c r="C15" s="25" t="s">
        <v>7</v>
      </c>
      <c r="D15" s="24"/>
      <c r="E15" s="20"/>
    </row>
    <row r="16" spans="1:5" s="3" customFormat="1" ht="20.25" customHeight="1" x14ac:dyDescent="0.3">
      <c r="A16" s="528"/>
      <c r="B16" s="528"/>
      <c r="C16" s="25" t="s">
        <v>5</v>
      </c>
      <c r="D16" s="26"/>
      <c r="E16" s="20"/>
    </row>
    <row r="17" spans="1:5" s="3" customFormat="1" ht="20.25" customHeight="1" x14ac:dyDescent="0.3">
      <c r="A17" s="529" t="s">
        <v>8</v>
      </c>
      <c r="B17" s="529"/>
      <c r="C17" s="35">
        <v>2477422536.75</v>
      </c>
      <c r="D17" s="26"/>
      <c r="E17" s="20"/>
    </row>
    <row r="18" spans="1:5" s="3" customFormat="1" ht="20.25" customHeight="1" x14ac:dyDescent="0.3">
      <c r="A18" s="530" t="s">
        <v>9</v>
      </c>
      <c r="B18" s="530"/>
      <c r="C18" s="27">
        <f>C17-C12</f>
        <v>2153317250.6900001</v>
      </c>
      <c r="D18" s="28"/>
      <c r="E18" s="20"/>
    </row>
    <row r="19" spans="1:5" s="1" customFormat="1" x14ac:dyDescent="0.3">
      <c r="A19" s="29"/>
      <c r="B19"/>
      <c r="C19" s="30"/>
      <c r="D19" s="31"/>
    </row>
    <row r="20" spans="1:5" s="1" customFormat="1" x14ac:dyDescent="0.3">
      <c r="A20" s="29"/>
      <c r="B20"/>
      <c r="C20" s="32"/>
    </row>
    <row r="21" spans="1:5" s="1" customFormat="1" x14ac:dyDescent="0.3">
      <c r="A21" s="29"/>
      <c r="B21"/>
      <c r="C21" s="32"/>
    </row>
    <row r="28" spans="1:5" s="1" customFormat="1" x14ac:dyDescent="0.3">
      <c r="A28" s="29"/>
      <c r="B28"/>
      <c r="C28" s="30"/>
    </row>
  </sheetData>
  <mergeCells count="9">
    <mergeCell ref="E2:E3"/>
    <mergeCell ref="A12:B12"/>
    <mergeCell ref="A15:B16"/>
    <mergeCell ref="A17:B17"/>
    <mergeCell ref="A18:B18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E34"/>
  <sheetViews>
    <sheetView topLeftCell="A7" zoomScaleNormal="100" workbookViewId="0">
      <selection activeCell="D28" sqref="D28"/>
    </sheetView>
  </sheetViews>
  <sheetFormatPr defaultRowHeight="14.4" x14ac:dyDescent="0.3"/>
  <cols>
    <col min="1" max="1" width="5.33203125" style="29" customWidth="1"/>
    <col min="2" max="2" width="65.6640625" customWidth="1"/>
    <col min="3" max="3" width="19.33203125" style="30" customWidth="1"/>
    <col min="4" max="4" width="92.88671875" style="1" customWidth="1"/>
    <col min="5" max="5" width="26.6640625" style="1" customWidth="1"/>
    <col min="7" max="7" width="11.44140625" bestFit="1" customWidth="1"/>
  </cols>
  <sheetData>
    <row r="1" spans="1:5" ht="26.25" customHeight="1" x14ac:dyDescent="0.3">
      <c r="A1" s="531" t="s">
        <v>269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61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35093970</v>
      </c>
      <c r="D4" s="8" t="s">
        <v>270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17972000</v>
      </c>
      <c r="D5" s="8" t="s">
        <v>54</v>
      </c>
      <c r="E5" s="9"/>
    </row>
    <row r="6" spans="1:5" s="10" customFormat="1" ht="25.5" customHeight="1" x14ac:dyDescent="0.3">
      <c r="A6" s="5">
        <v>3</v>
      </c>
      <c r="B6" s="6" t="s">
        <v>6</v>
      </c>
      <c r="C6" s="37">
        <v>31537950</v>
      </c>
      <c r="D6" s="56" t="s">
        <v>271</v>
      </c>
      <c r="E6" s="9"/>
    </row>
    <row r="7" spans="1:5" s="10" customFormat="1" ht="25.5" customHeight="1" x14ac:dyDescent="0.3">
      <c r="A7" s="5">
        <v>4</v>
      </c>
      <c r="B7" s="6" t="s">
        <v>272</v>
      </c>
      <c r="C7" s="37">
        <v>2486695.58</v>
      </c>
      <c r="D7" s="56" t="s">
        <v>275</v>
      </c>
      <c r="E7" s="9"/>
    </row>
    <row r="8" spans="1:5" s="10" customFormat="1" ht="25.5" customHeight="1" x14ac:dyDescent="0.3">
      <c r="A8" s="5">
        <v>5</v>
      </c>
      <c r="B8" s="6" t="s">
        <v>273</v>
      </c>
      <c r="C8" s="37">
        <v>5396090.71</v>
      </c>
      <c r="D8" s="56" t="s">
        <v>100</v>
      </c>
      <c r="E8" s="9"/>
    </row>
    <row r="9" spans="1:5" s="10" customFormat="1" ht="25.5" customHeight="1" x14ac:dyDescent="0.3">
      <c r="A9" s="5">
        <v>6</v>
      </c>
      <c r="B9" s="6" t="s">
        <v>274</v>
      </c>
      <c r="C9" s="37">
        <v>3453203.87</v>
      </c>
      <c r="D9" s="56" t="s">
        <v>276</v>
      </c>
      <c r="E9" s="9"/>
    </row>
    <row r="10" spans="1:5" s="10" customFormat="1" ht="25.5" customHeight="1" x14ac:dyDescent="0.3">
      <c r="A10" s="5">
        <v>7</v>
      </c>
      <c r="B10" s="6" t="s">
        <v>72</v>
      </c>
      <c r="C10" s="37">
        <v>762339</v>
      </c>
      <c r="D10" s="56" t="s">
        <v>106</v>
      </c>
      <c r="E10" s="9"/>
    </row>
    <row r="11" spans="1:5" s="10" customFormat="1" ht="25.5" customHeight="1" x14ac:dyDescent="0.3">
      <c r="A11" s="5">
        <v>8</v>
      </c>
      <c r="B11" s="6" t="s">
        <v>20</v>
      </c>
      <c r="C11" s="37">
        <v>15000000</v>
      </c>
      <c r="D11" s="56" t="s">
        <v>26</v>
      </c>
      <c r="E11" s="9"/>
    </row>
    <row r="12" spans="1:5" s="10" customFormat="1" ht="25.5" customHeight="1" x14ac:dyDescent="0.3">
      <c r="A12" s="5">
        <v>9</v>
      </c>
      <c r="B12" s="6" t="s">
        <v>20</v>
      </c>
      <c r="C12" s="37">
        <v>20000000</v>
      </c>
      <c r="D12" s="56" t="s">
        <v>27</v>
      </c>
      <c r="E12" s="9"/>
    </row>
    <row r="13" spans="1:5" s="10" customFormat="1" ht="25.5" customHeight="1" x14ac:dyDescent="0.3">
      <c r="A13" s="5">
        <v>10</v>
      </c>
      <c r="B13" s="6" t="s">
        <v>277</v>
      </c>
      <c r="C13" s="37">
        <v>36100000</v>
      </c>
      <c r="D13" s="62" t="s">
        <v>279</v>
      </c>
      <c r="E13" s="9"/>
    </row>
    <row r="14" spans="1:5" s="10" customFormat="1" ht="25.5" customHeight="1" x14ac:dyDescent="0.3">
      <c r="A14" s="5">
        <v>11</v>
      </c>
      <c r="B14" s="6" t="s">
        <v>278</v>
      </c>
      <c r="C14" s="37">
        <v>36100000</v>
      </c>
      <c r="D14" s="62" t="s">
        <v>280</v>
      </c>
      <c r="E14" s="9"/>
    </row>
    <row r="15" spans="1:5" s="10" customFormat="1" ht="25.5" customHeight="1" x14ac:dyDescent="0.3">
      <c r="A15" s="42">
        <v>12</v>
      </c>
      <c r="B15" s="11" t="s">
        <v>281</v>
      </c>
      <c r="C15" s="39">
        <v>800000</v>
      </c>
      <c r="D15" s="60" t="s">
        <v>282</v>
      </c>
      <c r="E15" s="9"/>
    </row>
    <row r="16" spans="1:5" s="10" customFormat="1" ht="25.5" customHeight="1" x14ac:dyDescent="0.3">
      <c r="A16" s="42">
        <v>13</v>
      </c>
      <c r="B16" s="11" t="s">
        <v>283</v>
      </c>
      <c r="C16" s="39">
        <v>18984000</v>
      </c>
      <c r="D16" s="60" t="s">
        <v>284</v>
      </c>
      <c r="E16" s="9"/>
    </row>
    <row r="17" spans="1:5" s="10" customFormat="1" ht="25.5" customHeight="1" thickBot="1" x14ac:dyDescent="0.35">
      <c r="A17" s="5">
        <v>14</v>
      </c>
      <c r="B17" s="6" t="s">
        <v>285</v>
      </c>
      <c r="C17" s="37">
        <v>9132300</v>
      </c>
      <c r="D17" s="56" t="s">
        <v>232</v>
      </c>
      <c r="E17" s="9"/>
    </row>
    <row r="18" spans="1:5" s="3" customFormat="1" ht="15" thickBot="1" x14ac:dyDescent="0.35">
      <c r="A18" s="526"/>
      <c r="B18" s="527"/>
      <c r="C18" s="13">
        <f>SUM(C4:C17)</f>
        <v>232818549.16</v>
      </c>
      <c r="D18" s="14"/>
      <c r="E18" s="15"/>
    </row>
    <row r="19" spans="1:5" s="3" customFormat="1" ht="29.25" customHeight="1" x14ac:dyDescent="0.3">
      <c r="A19" s="16"/>
      <c r="B19" s="17"/>
      <c r="C19" s="18"/>
      <c r="D19" s="19"/>
      <c r="E19" s="20"/>
    </row>
    <row r="20" spans="1:5" s="3" customFormat="1" ht="20.25" customHeight="1" x14ac:dyDescent="0.2">
      <c r="A20" s="21"/>
      <c r="B20" s="22"/>
      <c r="C20" s="23"/>
      <c r="D20" s="24"/>
      <c r="E20" s="20"/>
    </row>
    <row r="21" spans="1:5" s="3" customFormat="1" ht="20.25" customHeight="1" x14ac:dyDescent="0.2">
      <c r="A21" s="528"/>
      <c r="B21" s="528"/>
      <c r="C21" s="25" t="s">
        <v>7</v>
      </c>
      <c r="D21" s="24"/>
      <c r="E21" s="20"/>
    </row>
    <row r="22" spans="1:5" s="3" customFormat="1" ht="20.25" customHeight="1" x14ac:dyDescent="0.3">
      <c r="A22" s="528"/>
      <c r="B22" s="528"/>
      <c r="C22" s="25" t="s">
        <v>5</v>
      </c>
      <c r="D22" s="26"/>
      <c r="E22" s="20"/>
    </row>
    <row r="23" spans="1:5" s="3" customFormat="1" ht="20.25" customHeight="1" x14ac:dyDescent="0.3">
      <c r="A23" s="529" t="s">
        <v>8</v>
      </c>
      <c r="B23" s="529"/>
      <c r="C23" s="35">
        <v>1213929119.79</v>
      </c>
      <c r="D23" s="26"/>
      <c r="E23" s="20"/>
    </row>
    <row r="24" spans="1:5" s="3" customFormat="1" ht="20.25" customHeight="1" x14ac:dyDescent="0.3">
      <c r="A24" s="530" t="s">
        <v>9</v>
      </c>
      <c r="B24" s="530"/>
      <c r="C24" s="27">
        <f>C23-C18</f>
        <v>981110570.63</v>
      </c>
      <c r="D24" s="28"/>
      <c r="E24" s="20"/>
    </row>
    <row r="25" spans="1:5" s="1" customFormat="1" x14ac:dyDescent="0.3">
      <c r="A25" s="29"/>
      <c r="B25"/>
      <c r="C25" s="30"/>
      <c r="D25" s="31"/>
    </row>
    <row r="26" spans="1:5" s="1" customFormat="1" x14ac:dyDescent="0.3">
      <c r="A26" s="29"/>
      <c r="B26"/>
      <c r="C26" s="32"/>
    </row>
    <row r="27" spans="1:5" s="1" customFormat="1" x14ac:dyDescent="0.3">
      <c r="A27" s="29"/>
      <c r="B27"/>
      <c r="C27" s="32"/>
    </row>
    <row r="34" spans="1:3" s="1" customFormat="1" x14ac:dyDescent="0.3">
      <c r="A34" s="29"/>
      <c r="B34"/>
      <c r="C34" s="30"/>
    </row>
  </sheetData>
  <mergeCells count="9">
    <mergeCell ref="A18:B18"/>
    <mergeCell ref="A21:B22"/>
    <mergeCell ref="A23:B23"/>
    <mergeCell ref="A24:B24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E54"/>
  <sheetViews>
    <sheetView topLeftCell="A14" zoomScaleNormal="100" workbookViewId="0">
      <selection activeCell="D31" sqref="D31"/>
    </sheetView>
  </sheetViews>
  <sheetFormatPr defaultRowHeight="14.4" x14ac:dyDescent="0.3"/>
  <cols>
    <col min="1" max="1" width="5.33203125" style="29" customWidth="1"/>
    <col min="2" max="2" width="80.109375" customWidth="1"/>
    <col min="3" max="3" width="19.33203125" style="30" customWidth="1"/>
    <col min="4" max="4" width="95.6640625" style="1" customWidth="1"/>
    <col min="5" max="5" width="26.6640625" style="1" customWidth="1"/>
    <col min="7" max="7" width="11.44140625" bestFit="1" customWidth="1"/>
  </cols>
  <sheetData>
    <row r="1" spans="1:5" ht="26.25" customHeight="1" x14ac:dyDescent="0.3">
      <c r="A1" s="531" t="s">
        <v>286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63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12769921.92</v>
      </c>
      <c r="D4" s="8" t="s">
        <v>287</v>
      </c>
      <c r="E4" s="9"/>
    </row>
    <row r="5" spans="1:5" s="10" customFormat="1" ht="25.5" customHeight="1" x14ac:dyDescent="0.3">
      <c r="A5" s="5">
        <v>2</v>
      </c>
      <c r="B5" s="6" t="s">
        <v>6</v>
      </c>
      <c r="C5" s="37">
        <v>49626576</v>
      </c>
      <c r="D5" s="8" t="s">
        <v>180</v>
      </c>
      <c r="E5" s="9"/>
    </row>
    <row r="6" spans="1:5" s="10" customFormat="1" ht="25.5" customHeight="1" x14ac:dyDescent="0.3">
      <c r="A6" s="5">
        <v>3</v>
      </c>
      <c r="B6" s="6" t="s">
        <v>6</v>
      </c>
      <c r="C6" s="37">
        <v>32575000</v>
      </c>
      <c r="D6" s="56" t="s">
        <v>288</v>
      </c>
      <c r="E6" s="9"/>
    </row>
    <row r="7" spans="1:5" s="10" customFormat="1" ht="25.5" customHeight="1" x14ac:dyDescent="0.3">
      <c r="A7" s="5">
        <v>4</v>
      </c>
      <c r="B7" s="6" t="s">
        <v>6</v>
      </c>
      <c r="C7" s="37">
        <v>28961794.399999999</v>
      </c>
      <c r="D7" s="56" t="s">
        <v>289</v>
      </c>
      <c r="E7" s="9"/>
    </row>
    <row r="8" spans="1:5" s="10" customFormat="1" ht="25.5" customHeight="1" x14ac:dyDescent="0.3">
      <c r="A8" s="5">
        <v>5</v>
      </c>
      <c r="B8" s="6" t="s">
        <v>292</v>
      </c>
      <c r="C8" s="37">
        <v>12930400</v>
      </c>
      <c r="D8" s="56" t="s">
        <v>290</v>
      </c>
      <c r="E8" s="9"/>
    </row>
    <row r="9" spans="1:5" s="10" customFormat="1" ht="25.5" customHeight="1" x14ac:dyDescent="0.3">
      <c r="A9" s="5">
        <v>6</v>
      </c>
      <c r="B9" s="6" t="s">
        <v>293</v>
      </c>
      <c r="C9" s="37">
        <v>40833000</v>
      </c>
      <c r="D9" s="56" t="s">
        <v>291</v>
      </c>
      <c r="E9" s="9"/>
    </row>
    <row r="10" spans="1:5" s="10" customFormat="1" ht="25.5" customHeight="1" x14ac:dyDescent="0.3">
      <c r="A10" s="5">
        <v>7</v>
      </c>
      <c r="B10" s="6" t="s">
        <v>294</v>
      </c>
      <c r="C10" s="37">
        <v>55000000</v>
      </c>
      <c r="D10" s="56" t="s">
        <v>148</v>
      </c>
      <c r="E10" s="9"/>
    </row>
    <row r="11" spans="1:5" s="10" customFormat="1" ht="25.5" customHeight="1" x14ac:dyDescent="0.3">
      <c r="A11" s="5">
        <v>8</v>
      </c>
      <c r="B11" s="6" t="s">
        <v>295</v>
      </c>
      <c r="C11" s="37">
        <v>48000000</v>
      </c>
      <c r="D11" s="56" t="s">
        <v>149</v>
      </c>
      <c r="E11" s="9"/>
    </row>
    <row r="12" spans="1:5" s="10" customFormat="1" ht="25.5" customHeight="1" x14ac:dyDescent="0.3">
      <c r="A12" s="42">
        <v>9</v>
      </c>
      <c r="B12" s="11" t="s">
        <v>296</v>
      </c>
      <c r="C12" s="39">
        <v>30500000</v>
      </c>
      <c r="D12" s="60" t="s">
        <v>150</v>
      </c>
      <c r="E12" s="9"/>
    </row>
    <row r="13" spans="1:5" s="48" customFormat="1" ht="25.5" customHeight="1" x14ac:dyDescent="0.3">
      <c r="A13" s="44">
        <v>10</v>
      </c>
      <c r="B13" s="45" t="s">
        <v>297</v>
      </c>
      <c r="C13" s="46">
        <v>20328000</v>
      </c>
      <c r="D13" s="65" t="s">
        <v>151</v>
      </c>
      <c r="E13" s="47" t="s">
        <v>330</v>
      </c>
    </row>
    <row r="14" spans="1:5" s="48" customFormat="1" ht="25.5" customHeight="1" x14ac:dyDescent="0.3">
      <c r="A14" s="44">
        <v>11</v>
      </c>
      <c r="B14" s="45" t="s">
        <v>298</v>
      </c>
      <c r="C14" s="46">
        <v>2772000</v>
      </c>
      <c r="D14" s="65" t="s">
        <v>317</v>
      </c>
      <c r="E14" s="47"/>
    </row>
    <row r="15" spans="1:5" s="10" customFormat="1" ht="25.5" customHeight="1" x14ac:dyDescent="0.3">
      <c r="A15" s="42">
        <v>12</v>
      </c>
      <c r="B15" s="11" t="s">
        <v>299</v>
      </c>
      <c r="C15" s="39">
        <v>33700800</v>
      </c>
      <c r="D15" s="60" t="s">
        <v>152</v>
      </c>
      <c r="E15" s="9"/>
    </row>
    <row r="16" spans="1:5" s="10" customFormat="1" ht="25.5" customHeight="1" x14ac:dyDescent="0.3">
      <c r="A16" s="42">
        <v>13</v>
      </c>
      <c r="B16" s="11" t="s">
        <v>300</v>
      </c>
      <c r="C16" s="39">
        <v>37000800</v>
      </c>
      <c r="D16" s="60" t="s">
        <v>153</v>
      </c>
      <c r="E16" s="9"/>
    </row>
    <row r="17" spans="1:5" s="10" customFormat="1" ht="25.5" customHeight="1" x14ac:dyDescent="0.3">
      <c r="A17" s="42">
        <v>14</v>
      </c>
      <c r="B17" s="11" t="s">
        <v>301</v>
      </c>
      <c r="C17" s="39">
        <v>38083000</v>
      </c>
      <c r="D17" s="60" t="s">
        <v>154</v>
      </c>
      <c r="E17" s="9"/>
    </row>
    <row r="18" spans="1:5" s="10" customFormat="1" ht="25.5" customHeight="1" x14ac:dyDescent="0.3">
      <c r="A18" s="42">
        <v>15</v>
      </c>
      <c r="B18" s="11" t="s">
        <v>302</v>
      </c>
      <c r="C18" s="39">
        <v>31900000</v>
      </c>
      <c r="D18" s="60" t="s">
        <v>155</v>
      </c>
      <c r="E18" s="9"/>
    </row>
    <row r="19" spans="1:5" s="10" customFormat="1" ht="25.5" customHeight="1" x14ac:dyDescent="0.3">
      <c r="A19" s="42">
        <v>16</v>
      </c>
      <c r="B19" s="11" t="s">
        <v>303</v>
      </c>
      <c r="C19" s="39">
        <v>27280000</v>
      </c>
      <c r="D19" s="60" t="s">
        <v>156</v>
      </c>
      <c r="E19" s="9"/>
    </row>
    <row r="20" spans="1:5" s="48" customFormat="1" ht="25.5" customHeight="1" x14ac:dyDescent="0.3">
      <c r="A20" s="44">
        <v>17</v>
      </c>
      <c r="B20" s="45" t="s">
        <v>304</v>
      </c>
      <c r="C20" s="46">
        <v>3720000</v>
      </c>
      <c r="D20" s="65" t="s">
        <v>318</v>
      </c>
      <c r="E20" s="47"/>
    </row>
    <row r="21" spans="1:5" s="10" customFormat="1" ht="25.5" customHeight="1" x14ac:dyDescent="0.3">
      <c r="A21" s="42">
        <v>18</v>
      </c>
      <c r="B21" s="11" t="s">
        <v>305</v>
      </c>
      <c r="C21" s="39">
        <v>27825000</v>
      </c>
      <c r="D21" s="60" t="s">
        <v>157</v>
      </c>
      <c r="E21" s="9"/>
    </row>
    <row r="22" spans="1:5" s="10" customFormat="1" ht="25.5" customHeight="1" x14ac:dyDescent="0.3">
      <c r="A22" s="5">
        <v>19</v>
      </c>
      <c r="B22" s="6" t="s">
        <v>306</v>
      </c>
      <c r="C22" s="37">
        <v>22942500</v>
      </c>
      <c r="D22" s="56" t="s">
        <v>158</v>
      </c>
      <c r="E22" s="9"/>
    </row>
    <row r="23" spans="1:5" s="10" customFormat="1" ht="25.5" customHeight="1" x14ac:dyDescent="0.3">
      <c r="A23" s="5">
        <v>20</v>
      </c>
      <c r="B23" s="6" t="s">
        <v>307</v>
      </c>
      <c r="C23" s="37">
        <v>22000000</v>
      </c>
      <c r="D23" s="56" t="s">
        <v>159</v>
      </c>
      <c r="E23" s="9"/>
    </row>
    <row r="24" spans="1:5" s="10" customFormat="1" ht="25.5" customHeight="1" x14ac:dyDescent="0.3">
      <c r="A24" s="5">
        <v>21</v>
      </c>
      <c r="B24" s="6" t="s">
        <v>308</v>
      </c>
      <c r="C24" s="37">
        <v>18112500</v>
      </c>
      <c r="D24" s="56" t="s">
        <v>161</v>
      </c>
      <c r="E24" s="9"/>
    </row>
    <row r="25" spans="1:5" s="10" customFormat="1" ht="25.5" customHeight="1" x14ac:dyDescent="0.3">
      <c r="A25" s="5">
        <v>22</v>
      </c>
      <c r="B25" s="6" t="s">
        <v>309</v>
      </c>
      <c r="C25" s="37">
        <v>24000000</v>
      </c>
      <c r="D25" s="56" t="s">
        <v>162</v>
      </c>
      <c r="E25" s="9"/>
    </row>
    <row r="26" spans="1:5" s="10" customFormat="1" ht="25.5" customHeight="1" x14ac:dyDescent="0.3">
      <c r="A26" s="5">
        <v>23</v>
      </c>
      <c r="B26" s="6" t="s">
        <v>310</v>
      </c>
      <c r="C26" s="37">
        <v>35000000</v>
      </c>
      <c r="D26" s="56" t="s">
        <v>163</v>
      </c>
      <c r="E26" s="9"/>
    </row>
    <row r="27" spans="1:5" s="10" customFormat="1" ht="25.5" customHeight="1" x14ac:dyDescent="0.3">
      <c r="A27" s="5">
        <v>24</v>
      </c>
      <c r="B27" s="6" t="s">
        <v>311</v>
      </c>
      <c r="C27" s="37">
        <v>21500000</v>
      </c>
      <c r="D27" s="56" t="s">
        <v>164</v>
      </c>
      <c r="E27" s="9"/>
    </row>
    <row r="28" spans="1:5" s="10" customFormat="1" ht="25.5" customHeight="1" x14ac:dyDescent="0.3">
      <c r="A28" s="5">
        <v>25</v>
      </c>
      <c r="B28" s="6" t="s">
        <v>312</v>
      </c>
      <c r="C28" s="37">
        <v>27000000</v>
      </c>
      <c r="D28" s="56" t="s">
        <v>165</v>
      </c>
      <c r="E28" s="9"/>
    </row>
    <row r="29" spans="1:5" s="10" customFormat="1" ht="25.5" customHeight="1" x14ac:dyDescent="0.3">
      <c r="A29" s="5">
        <v>26</v>
      </c>
      <c r="B29" s="6" t="s">
        <v>313</v>
      </c>
      <c r="C29" s="37">
        <v>31500000</v>
      </c>
      <c r="D29" s="56" t="s">
        <v>166</v>
      </c>
      <c r="E29" s="9"/>
    </row>
    <row r="30" spans="1:5" s="10" customFormat="1" ht="25.5" customHeight="1" x14ac:dyDescent="0.3">
      <c r="A30" s="5">
        <v>27</v>
      </c>
      <c r="B30" s="6" t="s">
        <v>314</v>
      </c>
      <c r="C30" s="37">
        <v>54217400</v>
      </c>
      <c r="D30" s="56" t="s">
        <v>167</v>
      </c>
      <c r="E30" s="9"/>
    </row>
    <row r="31" spans="1:5" s="10" customFormat="1" ht="25.5" customHeight="1" x14ac:dyDescent="0.3">
      <c r="A31" s="5">
        <v>28</v>
      </c>
      <c r="B31" s="6" t="s">
        <v>315</v>
      </c>
      <c r="C31" s="37">
        <v>46896000</v>
      </c>
      <c r="D31" s="56" t="s">
        <v>168</v>
      </c>
      <c r="E31" s="9"/>
    </row>
    <row r="32" spans="1:5" s="10" customFormat="1" ht="25.5" customHeight="1" x14ac:dyDescent="0.3">
      <c r="A32" s="5">
        <v>29</v>
      </c>
      <c r="B32" s="6" t="s">
        <v>316</v>
      </c>
      <c r="C32" s="37">
        <v>5896000</v>
      </c>
      <c r="D32" s="56" t="s">
        <v>319</v>
      </c>
      <c r="E32" s="9"/>
    </row>
    <row r="33" spans="1:5" s="10" customFormat="1" ht="25.5" customHeight="1" x14ac:dyDescent="0.3">
      <c r="A33" s="5">
        <v>30</v>
      </c>
      <c r="B33" s="6" t="s">
        <v>320</v>
      </c>
      <c r="C33" s="37">
        <v>250000</v>
      </c>
      <c r="D33" s="56" t="s">
        <v>321</v>
      </c>
      <c r="E33" s="9"/>
    </row>
    <row r="34" spans="1:5" s="10" customFormat="1" ht="25.5" customHeight="1" x14ac:dyDescent="0.3">
      <c r="A34" s="5">
        <v>31</v>
      </c>
      <c r="B34" s="6" t="s">
        <v>322</v>
      </c>
      <c r="C34" s="37">
        <v>11600000</v>
      </c>
      <c r="D34" s="56" t="s">
        <v>323</v>
      </c>
      <c r="E34" s="9"/>
    </row>
    <row r="35" spans="1:5" s="10" customFormat="1" ht="25.5" customHeight="1" x14ac:dyDescent="0.3">
      <c r="A35" s="5">
        <v>32</v>
      </c>
      <c r="B35" s="6" t="s">
        <v>324</v>
      </c>
      <c r="C35" s="37">
        <v>2636000</v>
      </c>
      <c r="D35" s="56" t="s">
        <v>327</v>
      </c>
      <c r="E35" s="9"/>
    </row>
    <row r="36" spans="1:5" s="10" customFormat="1" ht="25.5" customHeight="1" x14ac:dyDescent="0.3">
      <c r="A36" s="5">
        <v>33</v>
      </c>
      <c r="B36" s="6" t="s">
        <v>325</v>
      </c>
      <c r="C36" s="37">
        <v>9250000</v>
      </c>
      <c r="D36" s="56" t="s">
        <v>328</v>
      </c>
      <c r="E36" s="9"/>
    </row>
    <row r="37" spans="1:5" s="10" customFormat="1" ht="25.5" customHeight="1" thickBot="1" x14ac:dyDescent="0.35">
      <c r="A37" s="5">
        <v>34</v>
      </c>
      <c r="B37" s="6" t="s">
        <v>326</v>
      </c>
      <c r="C37" s="37">
        <v>7447000</v>
      </c>
      <c r="D37" s="56" t="s">
        <v>329</v>
      </c>
      <c r="E37" s="9"/>
    </row>
    <row r="38" spans="1:5" s="3" customFormat="1" ht="15" thickBot="1" x14ac:dyDescent="0.35">
      <c r="A38" s="526"/>
      <c r="B38" s="527"/>
      <c r="C38" s="13">
        <f>SUM(C4:C37)</f>
        <v>874053692.31999993</v>
      </c>
      <c r="D38" s="14"/>
      <c r="E38" s="15"/>
    </row>
    <row r="39" spans="1:5" s="3" customFormat="1" ht="29.25" customHeight="1" x14ac:dyDescent="0.3">
      <c r="A39" s="16"/>
      <c r="B39" s="17"/>
      <c r="C39" s="18"/>
      <c r="D39" s="19"/>
      <c r="E39" s="20"/>
    </row>
    <row r="40" spans="1:5" s="3" customFormat="1" ht="20.25" customHeight="1" x14ac:dyDescent="0.2">
      <c r="A40" s="21"/>
      <c r="B40" s="22"/>
      <c r="C40" s="23"/>
      <c r="D40" s="24">
        <f>C20+C14</f>
        <v>6492000</v>
      </c>
      <c r="E40" s="20"/>
    </row>
    <row r="41" spans="1:5" s="3" customFormat="1" ht="20.25" customHeight="1" x14ac:dyDescent="0.2">
      <c r="A41" s="528"/>
      <c r="B41" s="528"/>
      <c r="C41" s="25" t="s">
        <v>7</v>
      </c>
      <c r="D41" s="24"/>
      <c r="E41" s="20"/>
    </row>
    <row r="42" spans="1:5" s="3" customFormat="1" ht="20.25" customHeight="1" x14ac:dyDescent="0.3">
      <c r="A42" s="528"/>
      <c r="B42" s="528"/>
      <c r="C42" s="25" t="s">
        <v>5</v>
      </c>
      <c r="D42" s="26"/>
      <c r="E42" s="20"/>
    </row>
    <row r="43" spans="1:5" s="3" customFormat="1" ht="20.25" customHeight="1" x14ac:dyDescent="0.3">
      <c r="A43" s="529" t="s">
        <v>8</v>
      </c>
      <c r="B43" s="529"/>
      <c r="C43" s="35">
        <v>1629898957.9400001</v>
      </c>
      <c r="D43" s="26"/>
      <c r="E43" s="20"/>
    </row>
    <row r="44" spans="1:5" s="3" customFormat="1" ht="20.25" customHeight="1" x14ac:dyDescent="0.3">
      <c r="A44" s="530" t="s">
        <v>9</v>
      </c>
      <c r="B44" s="530"/>
      <c r="C44" s="27">
        <f>C43-C38</f>
        <v>755845265.62000012</v>
      </c>
      <c r="D44" s="28"/>
      <c r="E44" s="20"/>
    </row>
    <row r="45" spans="1:5" s="1" customFormat="1" x14ac:dyDescent="0.3">
      <c r="A45" s="29"/>
      <c r="B45"/>
      <c r="C45" s="30"/>
      <c r="D45" s="31"/>
    </row>
    <row r="46" spans="1:5" s="1" customFormat="1" x14ac:dyDescent="0.3">
      <c r="A46" s="29"/>
      <c r="B46"/>
      <c r="C46" s="32"/>
    </row>
    <row r="47" spans="1:5" s="1" customFormat="1" x14ac:dyDescent="0.3">
      <c r="A47" s="29"/>
      <c r="B47"/>
      <c r="C47" s="32"/>
    </row>
    <row r="54" spans="1:3" s="1" customFormat="1" x14ac:dyDescent="0.3">
      <c r="A54" s="29"/>
      <c r="B54"/>
      <c r="C54" s="30"/>
    </row>
  </sheetData>
  <mergeCells count="9">
    <mergeCell ref="E2:E3"/>
    <mergeCell ref="A38:B38"/>
    <mergeCell ref="A41:B42"/>
    <mergeCell ref="A43:B43"/>
    <mergeCell ref="A44:B44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E31"/>
  <sheetViews>
    <sheetView topLeftCell="A11" zoomScaleNormal="100" workbookViewId="0">
      <selection activeCell="C11" sqref="C11"/>
    </sheetView>
  </sheetViews>
  <sheetFormatPr defaultRowHeight="14.4" x14ac:dyDescent="0.3"/>
  <cols>
    <col min="1" max="1" width="7.109375" style="29" customWidth="1"/>
    <col min="2" max="2" width="58.88671875" customWidth="1"/>
    <col min="3" max="3" width="19.33203125" style="30" customWidth="1"/>
    <col min="4" max="4" width="58.33203125" style="1" customWidth="1"/>
    <col min="5" max="5" width="70.33203125" style="1" customWidth="1"/>
    <col min="7" max="7" width="11.44140625" bestFit="1" customWidth="1"/>
  </cols>
  <sheetData>
    <row r="1" spans="1:5" ht="26.25" customHeight="1" x14ac:dyDescent="0.3">
      <c r="A1" s="531" t="s">
        <v>331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64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16945950</v>
      </c>
      <c r="D4" s="8" t="s">
        <v>186</v>
      </c>
      <c r="E4" s="9"/>
    </row>
    <row r="5" spans="1:5" s="10" customFormat="1" ht="25.5" customHeight="1" x14ac:dyDescent="0.3">
      <c r="A5" s="42">
        <v>2</v>
      </c>
      <c r="B5" s="11" t="s">
        <v>6</v>
      </c>
      <c r="C5" s="39">
        <v>4832361.5199999996</v>
      </c>
      <c r="D5" s="9" t="s">
        <v>289</v>
      </c>
      <c r="E5" s="9" t="s">
        <v>332</v>
      </c>
    </row>
    <row r="6" spans="1:5" s="10" customFormat="1" ht="25.5" customHeight="1" x14ac:dyDescent="0.3">
      <c r="A6" s="42">
        <v>3</v>
      </c>
      <c r="B6" s="11" t="s">
        <v>6</v>
      </c>
      <c r="C6" s="39">
        <v>14552328</v>
      </c>
      <c r="D6" s="60" t="s">
        <v>289</v>
      </c>
      <c r="E6" s="9" t="s">
        <v>336</v>
      </c>
    </row>
    <row r="7" spans="1:5" s="10" customFormat="1" ht="25.5" customHeight="1" x14ac:dyDescent="0.3">
      <c r="A7" s="42">
        <v>4</v>
      </c>
      <c r="B7" s="11" t="s">
        <v>6</v>
      </c>
      <c r="C7" s="39">
        <v>3093958.56</v>
      </c>
      <c r="D7" s="60" t="s">
        <v>289</v>
      </c>
      <c r="E7" s="9" t="s">
        <v>333</v>
      </c>
    </row>
    <row r="8" spans="1:5" s="10" customFormat="1" ht="25.5" customHeight="1" x14ac:dyDescent="0.3">
      <c r="A8" s="42">
        <v>5</v>
      </c>
      <c r="B8" s="11" t="s">
        <v>6</v>
      </c>
      <c r="C8" s="39">
        <v>2828931.28</v>
      </c>
      <c r="D8" s="60" t="s">
        <v>289</v>
      </c>
      <c r="E8" s="9" t="s">
        <v>334</v>
      </c>
    </row>
    <row r="9" spans="1:5" s="10" customFormat="1" ht="25.5" customHeight="1" x14ac:dyDescent="0.3">
      <c r="A9" s="42">
        <v>6</v>
      </c>
      <c r="B9" s="11" t="s">
        <v>6</v>
      </c>
      <c r="C9" s="39">
        <v>2820267.24</v>
      </c>
      <c r="D9" s="60" t="s">
        <v>289</v>
      </c>
      <c r="E9" s="9" t="s">
        <v>335</v>
      </c>
    </row>
    <row r="10" spans="1:5" s="10" customFormat="1" ht="25.5" customHeight="1" x14ac:dyDescent="0.3">
      <c r="A10" s="42">
        <v>7</v>
      </c>
      <c r="B10" s="11" t="s">
        <v>338</v>
      </c>
      <c r="C10" s="39">
        <v>33700800</v>
      </c>
      <c r="D10" s="60" t="s">
        <v>337</v>
      </c>
      <c r="E10" s="9"/>
    </row>
    <row r="11" spans="1:5" s="10" customFormat="1" ht="25.5" customHeight="1" x14ac:dyDescent="0.3">
      <c r="A11" s="42">
        <v>8</v>
      </c>
      <c r="B11" s="11" t="s">
        <v>339</v>
      </c>
      <c r="C11" s="39">
        <v>185743000</v>
      </c>
      <c r="D11" s="60" t="s">
        <v>47</v>
      </c>
      <c r="E11" s="9"/>
    </row>
    <row r="12" spans="1:5" s="10" customFormat="1" ht="25.5" customHeight="1" x14ac:dyDescent="0.3">
      <c r="A12" s="42">
        <v>9</v>
      </c>
      <c r="B12" s="11" t="s">
        <v>244</v>
      </c>
      <c r="C12" s="39">
        <v>19347749.420000002</v>
      </c>
      <c r="D12" s="60" t="s">
        <v>47</v>
      </c>
      <c r="E12" s="9" t="s">
        <v>341</v>
      </c>
    </row>
    <row r="13" spans="1:5" s="10" customFormat="1" ht="25.5" customHeight="1" x14ac:dyDescent="0.3">
      <c r="A13" s="42">
        <v>10</v>
      </c>
      <c r="B13" s="11" t="s">
        <v>340</v>
      </c>
      <c r="C13" s="39">
        <v>14936118.01</v>
      </c>
      <c r="D13" s="60" t="s">
        <v>47</v>
      </c>
      <c r="E13" s="9" t="s">
        <v>342</v>
      </c>
    </row>
    <row r="14" spans="1:5" s="10" customFormat="1" ht="25.5" customHeight="1" thickBot="1" x14ac:dyDescent="0.35">
      <c r="A14" s="42">
        <v>11</v>
      </c>
      <c r="B14" s="11" t="s">
        <v>343</v>
      </c>
      <c r="C14" s="39">
        <v>969768.21</v>
      </c>
      <c r="D14" s="60" t="s">
        <v>50</v>
      </c>
      <c r="E14" s="9"/>
    </row>
    <row r="15" spans="1:5" s="3" customFormat="1" ht="15" thickBot="1" x14ac:dyDescent="0.35">
      <c r="A15" s="526"/>
      <c r="B15" s="527"/>
      <c r="C15" s="13">
        <f>SUM(C4:C14)</f>
        <v>299771232.23999995</v>
      </c>
      <c r="D15" s="14"/>
      <c r="E15" s="15"/>
    </row>
    <row r="16" spans="1:5" s="3" customFormat="1" ht="29.25" customHeight="1" x14ac:dyDescent="0.3">
      <c r="A16" s="16"/>
      <c r="B16" s="17"/>
      <c r="C16" s="18"/>
      <c r="D16" s="19"/>
      <c r="E16" s="20"/>
    </row>
    <row r="17" spans="1:5" s="3" customFormat="1" ht="20.25" customHeight="1" x14ac:dyDescent="0.2">
      <c r="A17" s="21"/>
      <c r="B17" s="22"/>
      <c r="C17" s="23"/>
      <c r="D17" s="24"/>
      <c r="E17" s="20"/>
    </row>
    <row r="18" spans="1:5" s="3" customFormat="1" ht="20.25" customHeight="1" x14ac:dyDescent="0.2">
      <c r="A18" s="528"/>
      <c r="B18" s="528"/>
      <c r="C18" s="25" t="s">
        <v>7</v>
      </c>
      <c r="D18" s="24"/>
      <c r="E18" s="20"/>
    </row>
    <row r="19" spans="1:5" s="3" customFormat="1" ht="20.25" customHeight="1" x14ac:dyDescent="0.3">
      <c r="A19" s="528"/>
      <c r="B19" s="528"/>
      <c r="C19" s="25" t="s">
        <v>5</v>
      </c>
      <c r="D19" s="26"/>
      <c r="E19" s="20"/>
    </row>
    <row r="20" spans="1:5" s="3" customFormat="1" ht="20.25" customHeight="1" x14ac:dyDescent="0.3">
      <c r="A20" s="529" t="s">
        <v>8</v>
      </c>
      <c r="B20" s="529"/>
      <c r="C20" s="35">
        <v>1036974999.71</v>
      </c>
      <c r="D20" s="26"/>
      <c r="E20" s="20"/>
    </row>
    <row r="21" spans="1:5" s="3" customFormat="1" ht="20.25" customHeight="1" x14ac:dyDescent="0.3">
      <c r="A21" s="530" t="s">
        <v>9</v>
      </c>
      <c r="B21" s="530"/>
      <c r="C21" s="27">
        <f>C20-C15</f>
        <v>737203767.47000003</v>
      </c>
      <c r="D21" s="28"/>
      <c r="E21" s="20"/>
    </row>
    <row r="22" spans="1:5" s="1" customFormat="1" x14ac:dyDescent="0.3">
      <c r="A22" s="29"/>
      <c r="B22"/>
      <c r="C22" s="30"/>
      <c r="D22" s="31"/>
    </row>
    <row r="23" spans="1:5" s="1" customFormat="1" x14ac:dyDescent="0.3">
      <c r="A23" s="29"/>
      <c r="B23"/>
      <c r="C23" s="32"/>
    </row>
    <row r="24" spans="1:5" s="1" customFormat="1" x14ac:dyDescent="0.3">
      <c r="A24" s="29"/>
      <c r="B24"/>
      <c r="C24" s="32"/>
    </row>
    <row r="31" spans="1:5" s="1" customFormat="1" x14ac:dyDescent="0.3">
      <c r="A31" s="29"/>
      <c r="B31"/>
      <c r="C31" s="30"/>
    </row>
  </sheetData>
  <mergeCells count="9">
    <mergeCell ref="A15:B15"/>
    <mergeCell ref="A18:B19"/>
    <mergeCell ref="A20:B20"/>
    <mergeCell ref="A21:B21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E36"/>
  <sheetViews>
    <sheetView zoomScaleNormal="100" workbookViewId="0">
      <selection activeCell="B9" sqref="B9"/>
    </sheetView>
  </sheetViews>
  <sheetFormatPr defaultRowHeight="14.4" x14ac:dyDescent="0.3"/>
  <cols>
    <col min="1" max="1" width="7.109375" style="29" customWidth="1"/>
    <col min="2" max="2" width="74.5546875" customWidth="1"/>
    <col min="3" max="3" width="19.33203125" style="30" customWidth="1"/>
    <col min="4" max="4" width="125.6640625" style="1" customWidth="1"/>
    <col min="5" max="5" width="70.33203125" style="1" customWidth="1"/>
    <col min="7" max="7" width="11.44140625" bestFit="1" customWidth="1"/>
  </cols>
  <sheetData>
    <row r="1" spans="1:5" ht="26.25" customHeight="1" x14ac:dyDescent="0.3">
      <c r="A1" s="531" t="s">
        <v>344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66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37">
        <v>61559120</v>
      </c>
      <c r="D4" s="8" t="s">
        <v>345</v>
      </c>
      <c r="E4" s="9"/>
    </row>
    <row r="5" spans="1:5" s="10" customFormat="1" ht="25.5" customHeight="1" x14ac:dyDescent="0.3">
      <c r="A5" s="42">
        <v>2</v>
      </c>
      <c r="B5" s="11" t="s">
        <v>6</v>
      </c>
      <c r="C5" s="39">
        <v>56582003.600000001</v>
      </c>
      <c r="D5" s="9" t="s">
        <v>58</v>
      </c>
      <c r="E5" s="9"/>
    </row>
    <row r="6" spans="1:5" s="79" customFormat="1" ht="25.5" customHeight="1" x14ac:dyDescent="0.3">
      <c r="A6" s="73">
        <v>3</v>
      </c>
      <c r="B6" s="74" t="s">
        <v>6</v>
      </c>
      <c r="C6" s="75">
        <v>13741000</v>
      </c>
      <c r="D6" s="76" t="s">
        <v>346</v>
      </c>
      <c r="E6" s="78"/>
    </row>
    <row r="7" spans="1:5" s="10" customFormat="1" ht="25.5" customHeight="1" x14ac:dyDescent="0.3">
      <c r="A7" s="42">
        <v>4</v>
      </c>
      <c r="B7" s="11" t="s">
        <v>6</v>
      </c>
      <c r="C7" s="39">
        <v>20482500</v>
      </c>
      <c r="D7" s="60" t="s">
        <v>347</v>
      </c>
      <c r="E7" s="9"/>
    </row>
    <row r="8" spans="1:5" s="10" customFormat="1" ht="25.5" customHeight="1" x14ac:dyDescent="0.3">
      <c r="A8" s="73">
        <v>5</v>
      </c>
      <c r="B8" s="74" t="s">
        <v>348</v>
      </c>
      <c r="C8" s="75">
        <v>36100000</v>
      </c>
      <c r="D8" s="76" t="s">
        <v>352</v>
      </c>
      <c r="E8" s="9"/>
    </row>
    <row r="9" spans="1:5" s="10" customFormat="1" ht="25.5" customHeight="1" x14ac:dyDescent="0.3">
      <c r="A9" s="73">
        <v>6</v>
      </c>
      <c r="B9" s="74" t="s">
        <v>349</v>
      </c>
      <c r="C9" s="75">
        <v>36100000</v>
      </c>
      <c r="D9" s="76" t="s">
        <v>353</v>
      </c>
      <c r="E9" s="9"/>
    </row>
    <row r="10" spans="1:5" s="54" customFormat="1" ht="25.5" customHeight="1" x14ac:dyDescent="0.3">
      <c r="A10" s="5">
        <v>7</v>
      </c>
      <c r="B10" s="6" t="s">
        <v>350</v>
      </c>
      <c r="C10" s="37">
        <v>6155000</v>
      </c>
      <c r="D10" s="56" t="s">
        <v>351</v>
      </c>
      <c r="E10" s="8"/>
    </row>
    <row r="11" spans="1:5" s="10" customFormat="1" ht="25.5" customHeight="1" x14ac:dyDescent="0.3">
      <c r="A11" s="42">
        <v>8</v>
      </c>
      <c r="B11" s="11" t="s">
        <v>359</v>
      </c>
      <c r="C11" s="39">
        <v>6000000</v>
      </c>
      <c r="D11" s="60" t="s">
        <v>204</v>
      </c>
      <c r="E11" s="9"/>
    </row>
    <row r="12" spans="1:5" s="10" customFormat="1" ht="25.5" customHeight="1" x14ac:dyDescent="0.3">
      <c r="A12" s="42">
        <v>9</v>
      </c>
      <c r="B12" s="11" t="s">
        <v>360</v>
      </c>
      <c r="C12" s="39">
        <v>125000</v>
      </c>
      <c r="D12" s="60" t="s">
        <v>356</v>
      </c>
      <c r="E12" s="9"/>
    </row>
    <row r="13" spans="1:5" s="10" customFormat="1" ht="25.5" customHeight="1" x14ac:dyDescent="0.3">
      <c r="A13" s="42">
        <v>10</v>
      </c>
      <c r="B13" s="11" t="s">
        <v>361</v>
      </c>
      <c r="C13" s="39">
        <v>3300000</v>
      </c>
      <c r="D13" s="60" t="s">
        <v>206</v>
      </c>
      <c r="E13" s="9"/>
    </row>
    <row r="14" spans="1:5" s="10" customFormat="1" ht="25.5" customHeight="1" x14ac:dyDescent="0.3">
      <c r="A14" s="5">
        <v>11</v>
      </c>
      <c r="B14" s="11" t="s">
        <v>362</v>
      </c>
      <c r="C14" s="39">
        <v>4000000</v>
      </c>
      <c r="D14" s="60" t="s">
        <v>207</v>
      </c>
      <c r="E14" s="9"/>
    </row>
    <row r="15" spans="1:5" s="10" customFormat="1" ht="25.5" customHeight="1" x14ac:dyDescent="0.3">
      <c r="A15" s="42">
        <v>12</v>
      </c>
      <c r="B15" s="11" t="s">
        <v>363</v>
      </c>
      <c r="C15" s="39">
        <v>570000</v>
      </c>
      <c r="D15" s="60" t="s">
        <v>357</v>
      </c>
      <c r="E15" s="9"/>
    </row>
    <row r="16" spans="1:5" s="10" customFormat="1" ht="25.5" customHeight="1" x14ac:dyDescent="0.3">
      <c r="A16" s="42">
        <v>13</v>
      </c>
      <c r="B16" s="11" t="s">
        <v>354</v>
      </c>
      <c r="C16" s="39">
        <v>680000</v>
      </c>
      <c r="D16" s="60" t="s">
        <v>358</v>
      </c>
      <c r="E16" s="9"/>
    </row>
    <row r="17" spans="1:5" s="10" customFormat="1" ht="25.5" customHeight="1" x14ac:dyDescent="0.3">
      <c r="A17" s="42">
        <v>14</v>
      </c>
      <c r="B17" s="11" t="s">
        <v>355</v>
      </c>
      <c r="C17" s="39">
        <v>680000</v>
      </c>
      <c r="D17" s="60" t="s">
        <v>358</v>
      </c>
      <c r="E17" s="9"/>
    </row>
    <row r="18" spans="1:5" s="10" customFormat="1" ht="25.5" customHeight="1" x14ac:dyDescent="0.3">
      <c r="A18" s="42">
        <v>15</v>
      </c>
      <c r="B18" s="11" t="s">
        <v>364</v>
      </c>
      <c r="C18" s="39">
        <v>1640000</v>
      </c>
      <c r="D18" s="60" t="s">
        <v>205</v>
      </c>
      <c r="E18" s="9"/>
    </row>
    <row r="19" spans="1:5" s="10" customFormat="1" ht="25.5" customHeight="1" thickBot="1" x14ac:dyDescent="0.35">
      <c r="A19" s="68">
        <v>16</v>
      </c>
      <c r="B19" s="69" t="s">
        <v>365</v>
      </c>
      <c r="C19" s="70">
        <f>2141551.16*138.22</f>
        <v>296005201.33520001</v>
      </c>
      <c r="D19" s="71" t="s">
        <v>366</v>
      </c>
      <c r="E19" s="72"/>
    </row>
    <row r="20" spans="1:5" s="3" customFormat="1" ht="15" thickBot="1" x14ac:dyDescent="0.35">
      <c r="A20" s="526"/>
      <c r="B20" s="527"/>
      <c r="C20" s="13">
        <f>SUM(C4:C19)</f>
        <v>543719824.93519998</v>
      </c>
      <c r="D20" s="14"/>
      <c r="E20" s="15"/>
    </row>
    <row r="21" spans="1:5" s="3" customFormat="1" ht="29.25" customHeight="1" x14ac:dyDescent="0.3">
      <c r="A21" s="16"/>
      <c r="B21" s="17"/>
      <c r="C21" s="18"/>
      <c r="D21" s="19"/>
      <c r="E21" s="20"/>
    </row>
    <row r="22" spans="1:5" s="3" customFormat="1" ht="20.25" customHeight="1" x14ac:dyDescent="0.2">
      <c r="A22" s="21"/>
      <c r="B22" s="22"/>
      <c r="C22" s="23"/>
      <c r="D22" s="24"/>
      <c r="E22" s="20"/>
    </row>
    <row r="23" spans="1:5" s="3" customFormat="1" ht="20.25" customHeight="1" x14ac:dyDescent="0.2">
      <c r="A23" s="528"/>
      <c r="B23" s="528"/>
      <c r="C23" s="25" t="s">
        <v>7</v>
      </c>
      <c r="D23" s="24"/>
      <c r="E23" s="20"/>
    </row>
    <row r="24" spans="1:5" s="3" customFormat="1" ht="20.25" customHeight="1" x14ac:dyDescent="0.3">
      <c r="A24" s="528"/>
      <c r="B24" s="528"/>
      <c r="C24" s="25" t="s">
        <v>5</v>
      </c>
      <c r="D24" s="26"/>
      <c r="E24" s="20"/>
    </row>
    <row r="25" spans="1:5" s="3" customFormat="1" ht="20.25" customHeight="1" x14ac:dyDescent="0.3">
      <c r="A25" s="529" t="s">
        <v>8</v>
      </c>
      <c r="B25" s="529"/>
      <c r="C25" s="35">
        <v>475347851.23000002</v>
      </c>
      <c r="D25" s="26"/>
      <c r="E25" s="20"/>
    </row>
    <row r="26" spans="1:5" s="3" customFormat="1" ht="20.25" customHeight="1" x14ac:dyDescent="0.3">
      <c r="A26" s="530" t="s">
        <v>9</v>
      </c>
      <c r="B26" s="530"/>
      <c r="C26" s="27">
        <f>C25-C20</f>
        <v>-68371973.705199957</v>
      </c>
      <c r="D26" s="28"/>
      <c r="E26" s="20"/>
    </row>
    <row r="27" spans="1:5" s="1" customFormat="1" x14ac:dyDescent="0.3">
      <c r="A27" s="29"/>
      <c r="B27"/>
      <c r="C27" s="30"/>
      <c r="D27" s="31"/>
    </row>
    <row r="28" spans="1:5" s="1" customFormat="1" x14ac:dyDescent="0.3">
      <c r="A28" s="29"/>
      <c r="B28"/>
      <c r="C28" s="32"/>
    </row>
    <row r="29" spans="1:5" s="1" customFormat="1" x14ac:dyDescent="0.3">
      <c r="A29" s="29"/>
      <c r="B29"/>
      <c r="C29" s="32"/>
    </row>
    <row r="36" spans="1:3" s="1" customFormat="1" x14ac:dyDescent="0.3">
      <c r="A36" s="29"/>
      <c r="B36"/>
      <c r="C36" s="30"/>
    </row>
  </sheetData>
  <mergeCells count="9">
    <mergeCell ref="A20:B20"/>
    <mergeCell ref="A23:B24"/>
    <mergeCell ref="A25:B25"/>
    <mergeCell ref="A26:B26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E23"/>
  <sheetViews>
    <sheetView zoomScaleNormal="100" workbookViewId="0">
      <selection activeCell="D8" sqref="D8"/>
    </sheetView>
  </sheetViews>
  <sheetFormatPr defaultRowHeight="14.4" x14ac:dyDescent="0.3"/>
  <cols>
    <col min="1" max="1" width="7.109375" style="29" customWidth="1"/>
    <col min="2" max="2" width="54.33203125" customWidth="1"/>
    <col min="3" max="3" width="19.33203125" style="30" customWidth="1"/>
    <col min="4" max="4" width="93.88671875" style="1" customWidth="1"/>
    <col min="5" max="5" width="38.44140625" style="1" customWidth="1"/>
    <col min="7" max="7" width="11.44140625" bestFit="1" customWidth="1"/>
  </cols>
  <sheetData>
    <row r="1" spans="1:5" ht="26.25" customHeight="1" x14ac:dyDescent="0.3">
      <c r="A1" s="531" t="s">
        <v>367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67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42">
        <v>1</v>
      </c>
      <c r="B4" s="11" t="s">
        <v>6</v>
      </c>
      <c r="C4" s="39">
        <v>13741000</v>
      </c>
      <c r="D4" s="60" t="s">
        <v>346</v>
      </c>
      <c r="E4" s="9"/>
    </row>
    <row r="5" spans="1:5" s="54" customFormat="1" ht="25.5" customHeight="1" x14ac:dyDescent="0.3">
      <c r="A5" s="5">
        <v>2</v>
      </c>
      <c r="B5" s="6" t="s">
        <v>348</v>
      </c>
      <c r="C5" s="37">
        <v>36100000</v>
      </c>
      <c r="D5" s="56" t="s">
        <v>352</v>
      </c>
      <c r="E5" s="8"/>
    </row>
    <row r="6" spans="1:5" s="54" customFormat="1" ht="25.5" customHeight="1" thickBot="1" x14ac:dyDescent="0.35">
      <c r="A6" s="5">
        <v>3</v>
      </c>
      <c r="B6" s="6" t="s">
        <v>349</v>
      </c>
      <c r="C6" s="37">
        <v>36100000</v>
      </c>
      <c r="D6" s="56" t="s">
        <v>353</v>
      </c>
      <c r="E6" s="8"/>
    </row>
    <row r="7" spans="1:5" s="3" customFormat="1" ht="15" thickBot="1" x14ac:dyDescent="0.35">
      <c r="A7" s="526"/>
      <c r="B7" s="527"/>
      <c r="C7" s="13">
        <f>SUM(C4:C6)</f>
        <v>85941000</v>
      </c>
      <c r="D7" s="14"/>
      <c r="E7" s="15"/>
    </row>
    <row r="8" spans="1:5" s="3" customFormat="1" ht="29.25" customHeight="1" x14ac:dyDescent="0.3">
      <c r="A8" s="16"/>
      <c r="B8" s="17"/>
      <c r="C8" s="18"/>
      <c r="D8" s="19"/>
      <c r="E8" s="20"/>
    </row>
    <row r="9" spans="1:5" s="3" customFormat="1" ht="20.25" customHeight="1" x14ac:dyDescent="0.2">
      <c r="A9" s="21"/>
      <c r="B9" s="22"/>
      <c r="C9" s="23"/>
      <c r="D9" s="24"/>
      <c r="E9" s="20"/>
    </row>
    <row r="10" spans="1:5" s="3" customFormat="1" ht="20.25" customHeight="1" x14ac:dyDescent="0.2">
      <c r="A10" s="528"/>
      <c r="B10" s="528"/>
      <c r="C10" s="25" t="s">
        <v>7</v>
      </c>
      <c r="D10" s="24"/>
      <c r="E10" s="20"/>
    </row>
    <row r="11" spans="1:5" s="3" customFormat="1" ht="20.25" customHeight="1" x14ac:dyDescent="0.3">
      <c r="A11" s="528"/>
      <c r="B11" s="528"/>
      <c r="C11" s="25" t="s">
        <v>5</v>
      </c>
      <c r="D11" s="26"/>
      <c r="E11" s="20"/>
    </row>
    <row r="12" spans="1:5" s="3" customFormat="1" ht="20.25" customHeight="1" x14ac:dyDescent="0.3">
      <c r="A12" s="529" t="s">
        <v>8</v>
      </c>
      <c r="B12" s="529"/>
      <c r="C12" s="35">
        <v>15917181.52</v>
      </c>
      <c r="D12" s="26"/>
      <c r="E12" s="20"/>
    </row>
    <row r="13" spans="1:5" s="3" customFormat="1" ht="20.25" customHeight="1" x14ac:dyDescent="0.3">
      <c r="A13" s="530" t="s">
        <v>9</v>
      </c>
      <c r="B13" s="530"/>
      <c r="C13" s="27">
        <f>C12-C7</f>
        <v>-70023818.480000004</v>
      </c>
      <c r="D13" s="28"/>
      <c r="E13" s="20"/>
    </row>
    <row r="14" spans="1:5" s="1" customFormat="1" x14ac:dyDescent="0.3">
      <c r="A14" s="29"/>
      <c r="B14"/>
      <c r="C14" s="30"/>
      <c r="D14" s="31"/>
    </row>
    <row r="15" spans="1:5" s="1" customFormat="1" x14ac:dyDescent="0.3">
      <c r="A15" s="29"/>
      <c r="B15"/>
      <c r="C15" s="32"/>
    </row>
    <row r="16" spans="1:5" s="1" customFormat="1" x14ac:dyDescent="0.3">
      <c r="A16" s="29"/>
      <c r="B16"/>
      <c r="C16" s="32"/>
    </row>
    <row r="23" spans="1:3" s="1" customFormat="1" x14ac:dyDescent="0.3">
      <c r="A23" s="29"/>
      <c r="B23"/>
      <c r="C23" s="30"/>
    </row>
  </sheetData>
  <mergeCells count="9">
    <mergeCell ref="A7:B7"/>
    <mergeCell ref="A10:B11"/>
    <mergeCell ref="A12:B12"/>
    <mergeCell ref="A13:B13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E30"/>
  <sheetViews>
    <sheetView topLeftCell="A4" zoomScaleNormal="100" workbookViewId="0">
      <selection activeCell="C15" sqref="C15"/>
    </sheetView>
  </sheetViews>
  <sheetFormatPr defaultRowHeight="14.4" x14ac:dyDescent="0.3"/>
  <cols>
    <col min="1" max="1" width="7.109375" style="29" customWidth="1"/>
    <col min="2" max="2" width="64.44140625" customWidth="1"/>
    <col min="3" max="3" width="19.33203125" style="30" customWidth="1"/>
    <col min="4" max="4" width="83" style="1" customWidth="1"/>
    <col min="5" max="5" width="70.33203125" style="1" customWidth="1"/>
    <col min="7" max="7" width="11.44140625" bestFit="1" customWidth="1"/>
  </cols>
  <sheetData>
    <row r="1" spans="1:5" ht="26.25" customHeight="1" x14ac:dyDescent="0.3">
      <c r="A1" s="531" t="s">
        <v>368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77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42">
        <v>1</v>
      </c>
      <c r="B4" s="11" t="s">
        <v>6</v>
      </c>
      <c r="C4" s="39">
        <v>13741000</v>
      </c>
      <c r="D4" s="9" t="s">
        <v>346</v>
      </c>
      <c r="E4" s="9"/>
    </row>
    <row r="5" spans="1:5" s="10" customFormat="1" ht="25.5" customHeight="1" x14ac:dyDescent="0.3">
      <c r="A5" s="42">
        <v>2</v>
      </c>
      <c r="B5" s="11" t="s">
        <v>6</v>
      </c>
      <c r="C5" s="39">
        <v>52795800</v>
      </c>
      <c r="D5" s="60" t="s">
        <v>369</v>
      </c>
      <c r="E5" s="9"/>
    </row>
    <row r="6" spans="1:5" s="10" customFormat="1" ht="25.5" customHeight="1" x14ac:dyDescent="0.3">
      <c r="A6" s="42">
        <v>3</v>
      </c>
      <c r="B6" s="11" t="s">
        <v>6</v>
      </c>
      <c r="C6" s="39">
        <v>40700000</v>
      </c>
      <c r="D6" s="60" t="s">
        <v>370</v>
      </c>
      <c r="E6" s="9"/>
    </row>
    <row r="7" spans="1:5" s="10" customFormat="1" ht="25.5" customHeight="1" x14ac:dyDescent="0.3">
      <c r="A7" s="42">
        <v>4</v>
      </c>
      <c r="B7" s="11" t="s">
        <v>371</v>
      </c>
      <c r="C7" s="39">
        <v>100400000</v>
      </c>
      <c r="D7" s="60" t="s">
        <v>21</v>
      </c>
      <c r="E7" s="9"/>
    </row>
    <row r="8" spans="1:5" s="10" customFormat="1" ht="25.5" customHeight="1" x14ac:dyDescent="0.3">
      <c r="A8" s="42">
        <v>5</v>
      </c>
      <c r="B8" s="11" t="s">
        <v>372</v>
      </c>
      <c r="C8" s="39">
        <v>26446343.23</v>
      </c>
      <c r="D8" s="60" t="s">
        <v>22</v>
      </c>
      <c r="E8" s="9"/>
    </row>
    <row r="9" spans="1:5" s="10" customFormat="1" ht="25.5" customHeight="1" x14ac:dyDescent="0.3">
      <c r="A9" s="42">
        <v>6</v>
      </c>
      <c r="B9" s="11" t="s">
        <v>373</v>
      </c>
      <c r="C9" s="39">
        <v>3453203.87</v>
      </c>
      <c r="D9" s="60" t="s">
        <v>23</v>
      </c>
      <c r="E9" s="9"/>
    </row>
    <row r="10" spans="1:5" s="10" customFormat="1" ht="25.5" customHeight="1" x14ac:dyDescent="0.3">
      <c r="A10" s="42">
        <v>7</v>
      </c>
      <c r="B10" s="11" t="s">
        <v>374</v>
      </c>
      <c r="C10" s="39">
        <v>10500000</v>
      </c>
      <c r="D10" s="60" t="s">
        <v>24</v>
      </c>
      <c r="E10" s="9"/>
    </row>
    <row r="11" spans="1:5" s="10" customFormat="1" ht="25.5" customHeight="1" x14ac:dyDescent="0.3">
      <c r="A11" s="42">
        <v>8</v>
      </c>
      <c r="B11" s="11" t="s">
        <v>20</v>
      </c>
      <c r="C11" s="39">
        <v>15000000</v>
      </c>
      <c r="D11" s="60" t="s">
        <v>26</v>
      </c>
      <c r="E11" s="9"/>
    </row>
    <row r="12" spans="1:5" s="10" customFormat="1" ht="25.5" customHeight="1" x14ac:dyDescent="0.3">
      <c r="A12" s="42">
        <v>9</v>
      </c>
      <c r="B12" s="11" t="s">
        <v>20</v>
      </c>
      <c r="C12" s="39">
        <v>20000000</v>
      </c>
      <c r="D12" s="60" t="s">
        <v>27</v>
      </c>
      <c r="E12" s="9"/>
    </row>
    <row r="13" spans="1:5" s="10" customFormat="1" ht="25.5" customHeight="1" thickBot="1" x14ac:dyDescent="0.35">
      <c r="A13" s="42">
        <v>10</v>
      </c>
      <c r="B13" s="80" t="s">
        <v>376</v>
      </c>
      <c r="C13" s="70">
        <v>20000000</v>
      </c>
      <c r="D13" s="71" t="s">
        <v>375</v>
      </c>
      <c r="E13" s="72"/>
    </row>
    <row r="14" spans="1:5" s="3" customFormat="1" ht="15" thickBot="1" x14ac:dyDescent="0.35">
      <c r="A14" s="526"/>
      <c r="B14" s="536"/>
      <c r="C14" s="13">
        <f>SUM(C4:C13)</f>
        <v>303036347.10000002</v>
      </c>
      <c r="D14" s="14"/>
      <c r="E14" s="15"/>
    </row>
    <row r="15" spans="1:5" s="3" customFormat="1" ht="29.25" customHeight="1" x14ac:dyDescent="0.3">
      <c r="A15" s="16"/>
      <c r="B15" s="17"/>
      <c r="C15" s="18"/>
      <c r="D15" s="19"/>
      <c r="E15" s="20"/>
    </row>
    <row r="16" spans="1:5" s="3" customFormat="1" ht="20.25" customHeight="1" x14ac:dyDescent="0.2">
      <c r="A16" s="21"/>
      <c r="B16" s="22"/>
      <c r="C16" s="23"/>
      <c r="D16" s="24"/>
      <c r="E16" s="20"/>
    </row>
    <row r="17" spans="1:5" s="3" customFormat="1" ht="20.25" customHeight="1" x14ac:dyDescent="0.2">
      <c r="A17" s="528"/>
      <c r="B17" s="528"/>
      <c r="C17" s="25" t="s">
        <v>7</v>
      </c>
      <c r="D17" s="24"/>
      <c r="E17" s="20"/>
    </row>
    <row r="18" spans="1:5" s="3" customFormat="1" ht="20.25" customHeight="1" x14ac:dyDescent="0.3">
      <c r="A18" s="528"/>
      <c r="B18" s="528"/>
      <c r="C18" s="25" t="s">
        <v>5</v>
      </c>
      <c r="D18" s="26"/>
      <c r="E18" s="20"/>
    </row>
    <row r="19" spans="1:5" s="3" customFormat="1" ht="20.25" customHeight="1" x14ac:dyDescent="0.3">
      <c r="A19" s="529" t="s">
        <v>8</v>
      </c>
      <c r="B19" s="529"/>
      <c r="C19" s="35">
        <v>354045946.69</v>
      </c>
      <c r="D19" s="26"/>
      <c r="E19" s="20"/>
    </row>
    <row r="20" spans="1:5" s="3" customFormat="1" ht="20.25" customHeight="1" x14ac:dyDescent="0.3">
      <c r="A20" s="530" t="s">
        <v>9</v>
      </c>
      <c r="B20" s="530"/>
      <c r="C20" s="27">
        <f>C19-C14</f>
        <v>51009599.589999974</v>
      </c>
      <c r="D20" s="28"/>
      <c r="E20" s="20"/>
    </row>
    <row r="21" spans="1:5" s="1" customFormat="1" x14ac:dyDescent="0.3">
      <c r="A21" s="29"/>
      <c r="B21"/>
      <c r="C21" s="30"/>
      <c r="D21" s="31"/>
    </row>
    <row r="22" spans="1:5" s="1" customFormat="1" x14ac:dyDescent="0.3">
      <c r="A22" s="29"/>
      <c r="B22"/>
      <c r="C22" s="32"/>
    </row>
    <row r="23" spans="1:5" s="1" customFormat="1" x14ac:dyDescent="0.3">
      <c r="A23" s="29"/>
      <c r="B23"/>
      <c r="C23" s="32"/>
    </row>
    <row r="30" spans="1:5" s="1" customFormat="1" x14ac:dyDescent="0.3">
      <c r="A30" s="29"/>
      <c r="B30"/>
      <c r="C30" s="30"/>
    </row>
  </sheetData>
  <mergeCells count="9">
    <mergeCell ref="A1:D1"/>
    <mergeCell ref="A2:A3"/>
    <mergeCell ref="B2:B3"/>
    <mergeCell ref="D2:D3"/>
    <mergeCell ref="E2:E3"/>
    <mergeCell ref="A14:B14"/>
    <mergeCell ref="A17:B18"/>
    <mergeCell ref="A19:B19"/>
    <mergeCell ref="A20:B20"/>
  </mergeCells>
  <pageMargins left="0.7" right="0.7" top="0.75" bottom="0.75" header="0.3" footer="0.3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E70"/>
  <sheetViews>
    <sheetView topLeftCell="A45" zoomScaleNormal="100" workbookViewId="0">
      <selection activeCell="D53" sqref="D53"/>
    </sheetView>
  </sheetViews>
  <sheetFormatPr defaultRowHeight="14.4" x14ac:dyDescent="0.3"/>
  <cols>
    <col min="1" max="1" width="7.109375" style="29" customWidth="1"/>
    <col min="2" max="2" width="52.44140625" style="87" customWidth="1"/>
    <col min="3" max="3" width="19.33203125" style="30" customWidth="1"/>
    <col min="4" max="4" width="43.109375" style="1" customWidth="1"/>
    <col min="5" max="5" width="55.5546875" style="1" customWidth="1"/>
    <col min="7" max="7" width="11.44140625" bestFit="1" customWidth="1"/>
  </cols>
  <sheetData>
    <row r="1" spans="1:5" ht="26.25" customHeight="1" x14ac:dyDescent="0.3">
      <c r="A1" s="531" t="s">
        <v>378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17" t="s">
        <v>1</v>
      </c>
      <c r="C2" s="81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7"/>
      <c r="C3" s="4" t="s">
        <v>5</v>
      </c>
      <c r="D3" s="517"/>
      <c r="E3" s="514"/>
    </row>
    <row r="4" spans="1:5" s="10" customFormat="1" ht="25.5" customHeight="1" x14ac:dyDescent="0.3">
      <c r="A4" s="42">
        <v>1</v>
      </c>
      <c r="B4" s="11" t="s">
        <v>6</v>
      </c>
      <c r="C4" s="39">
        <v>52682560</v>
      </c>
      <c r="D4" s="9" t="s">
        <v>35</v>
      </c>
      <c r="E4" s="9"/>
    </row>
    <row r="5" spans="1:5" s="10" customFormat="1" ht="25.5" customHeight="1" x14ac:dyDescent="0.3">
      <c r="A5" s="42">
        <v>2</v>
      </c>
      <c r="B5" s="11" t="s">
        <v>6</v>
      </c>
      <c r="C5" s="39">
        <v>12606500</v>
      </c>
      <c r="D5" s="60" t="s">
        <v>369</v>
      </c>
      <c r="E5" s="9"/>
    </row>
    <row r="6" spans="1:5" s="10" customFormat="1" ht="25.5" customHeight="1" x14ac:dyDescent="0.3">
      <c r="A6" s="102">
        <v>3</v>
      </c>
      <c r="B6" s="103" t="s">
        <v>6</v>
      </c>
      <c r="C6" s="104">
        <v>3959955.16</v>
      </c>
      <c r="D6" s="105" t="s">
        <v>289</v>
      </c>
      <c r="E6" s="106" t="s">
        <v>379</v>
      </c>
    </row>
    <row r="7" spans="1:5" s="10" customFormat="1" ht="25.5" customHeight="1" x14ac:dyDescent="0.3">
      <c r="A7" s="102">
        <v>4</v>
      </c>
      <c r="B7" s="103" t="s">
        <v>6</v>
      </c>
      <c r="C7" s="104">
        <v>1560396.32</v>
      </c>
      <c r="D7" s="105" t="s">
        <v>289</v>
      </c>
      <c r="E7" s="106" t="s">
        <v>380</v>
      </c>
    </row>
    <row r="8" spans="1:5" s="10" customFormat="1" ht="25.5" customHeight="1" x14ac:dyDescent="0.3">
      <c r="A8" s="102">
        <v>5</v>
      </c>
      <c r="B8" s="103" t="s">
        <v>6</v>
      </c>
      <c r="C8" s="104">
        <v>2615345.04</v>
      </c>
      <c r="D8" s="105" t="s">
        <v>289</v>
      </c>
      <c r="E8" s="106" t="s">
        <v>334</v>
      </c>
    </row>
    <row r="9" spans="1:5" s="10" customFormat="1" ht="25.5" customHeight="1" x14ac:dyDescent="0.3">
      <c r="A9" s="102">
        <v>6</v>
      </c>
      <c r="B9" s="103" t="s">
        <v>6</v>
      </c>
      <c r="C9" s="104">
        <v>3771709.2</v>
      </c>
      <c r="D9" s="105" t="s">
        <v>289</v>
      </c>
      <c r="E9" s="106" t="s">
        <v>381</v>
      </c>
    </row>
    <row r="10" spans="1:5" s="10" customFormat="1" ht="25.5" customHeight="1" x14ac:dyDescent="0.3">
      <c r="A10" s="102">
        <v>7</v>
      </c>
      <c r="B10" s="103" t="s">
        <v>6</v>
      </c>
      <c r="C10" s="104">
        <v>2224105.2400000002</v>
      </c>
      <c r="D10" s="105" t="s">
        <v>289</v>
      </c>
      <c r="E10" s="106" t="s">
        <v>382</v>
      </c>
    </row>
    <row r="11" spans="1:5" s="10" customFormat="1" ht="25.5" customHeight="1" x14ac:dyDescent="0.3">
      <c r="A11" s="102">
        <v>8</v>
      </c>
      <c r="B11" s="103" t="s">
        <v>6</v>
      </c>
      <c r="C11" s="104">
        <v>2099033.44</v>
      </c>
      <c r="D11" s="105" t="s">
        <v>289</v>
      </c>
      <c r="E11" s="106" t="s">
        <v>383</v>
      </c>
    </row>
    <row r="12" spans="1:5" s="10" customFormat="1" ht="25.5" customHeight="1" x14ac:dyDescent="0.3">
      <c r="A12" s="102">
        <v>9</v>
      </c>
      <c r="B12" s="103" t="s">
        <v>6</v>
      </c>
      <c r="C12" s="104">
        <v>3636289.44</v>
      </c>
      <c r="D12" s="105" t="s">
        <v>289</v>
      </c>
      <c r="E12" s="106" t="s">
        <v>384</v>
      </c>
    </row>
    <row r="13" spans="1:5" s="10" customFormat="1" ht="25.5" customHeight="1" x14ac:dyDescent="0.3">
      <c r="A13" s="102">
        <v>10</v>
      </c>
      <c r="B13" s="103" t="s">
        <v>6</v>
      </c>
      <c r="C13" s="104">
        <v>4748382.8</v>
      </c>
      <c r="D13" s="105" t="s">
        <v>289</v>
      </c>
      <c r="E13" s="106" t="s">
        <v>385</v>
      </c>
    </row>
    <row r="14" spans="1:5" s="10" customFormat="1" ht="25.5" customHeight="1" x14ac:dyDescent="0.3">
      <c r="A14" s="102">
        <v>11</v>
      </c>
      <c r="B14" s="103" t="s">
        <v>6</v>
      </c>
      <c r="C14" s="104">
        <v>3220198.24</v>
      </c>
      <c r="D14" s="105" t="s">
        <v>289</v>
      </c>
      <c r="E14" s="106" t="s">
        <v>386</v>
      </c>
    </row>
    <row r="15" spans="1:5" s="10" customFormat="1" ht="25.5" customHeight="1" x14ac:dyDescent="0.3">
      <c r="A15" s="102">
        <v>12</v>
      </c>
      <c r="B15" s="103" t="s">
        <v>6</v>
      </c>
      <c r="C15" s="104">
        <v>2822168.44</v>
      </c>
      <c r="D15" s="105" t="s">
        <v>289</v>
      </c>
      <c r="E15" s="106" t="s">
        <v>387</v>
      </c>
    </row>
    <row r="16" spans="1:5" s="10" customFormat="1" ht="25.5" customHeight="1" x14ac:dyDescent="0.3">
      <c r="A16" s="102">
        <v>13</v>
      </c>
      <c r="B16" s="103" t="s">
        <v>6</v>
      </c>
      <c r="C16" s="104">
        <v>1855326.76</v>
      </c>
      <c r="D16" s="105" t="s">
        <v>289</v>
      </c>
      <c r="E16" s="106" t="s">
        <v>388</v>
      </c>
    </row>
    <row r="17" spans="1:5" s="10" customFormat="1" ht="25.5" customHeight="1" x14ac:dyDescent="0.3">
      <c r="A17" s="102">
        <v>14</v>
      </c>
      <c r="B17" s="103" t="s">
        <v>6</v>
      </c>
      <c r="C17" s="104">
        <v>1814423.8</v>
      </c>
      <c r="D17" s="105" t="s">
        <v>289</v>
      </c>
      <c r="E17" s="106" t="s">
        <v>389</v>
      </c>
    </row>
    <row r="18" spans="1:5" s="10" customFormat="1" ht="25.5" customHeight="1" x14ac:dyDescent="0.3">
      <c r="A18" s="102">
        <v>15</v>
      </c>
      <c r="B18" s="103" t="s">
        <v>6</v>
      </c>
      <c r="C18" s="104">
        <v>5170150.4400000004</v>
      </c>
      <c r="D18" s="105" t="s">
        <v>289</v>
      </c>
      <c r="E18" s="106" t="s">
        <v>390</v>
      </c>
    </row>
    <row r="19" spans="1:5" s="10" customFormat="1" ht="25.5" customHeight="1" x14ac:dyDescent="0.3">
      <c r="A19" s="102">
        <v>16</v>
      </c>
      <c r="B19" s="103" t="s">
        <v>6</v>
      </c>
      <c r="C19" s="104">
        <v>5985493.6399999997</v>
      </c>
      <c r="D19" s="105" t="s">
        <v>289</v>
      </c>
      <c r="E19" s="106" t="s">
        <v>332</v>
      </c>
    </row>
    <row r="20" spans="1:5" s="10" customFormat="1" ht="25.5" customHeight="1" x14ac:dyDescent="0.3">
      <c r="A20" s="102">
        <v>17</v>
      </c>
      <c r="B20" s="103" t="s">
        <v>6</v>
      </c>
      <c r="C20" s="104">
        <v>3293285.8</v>
      </c>
      <c r="D20" s="105" t="s">
        <v>289</v>
      </c>
      <c r="E20" s="106" t="s">
        <v>333</v>
      </c>
    </row>
    <row r="21" spans="1:5" s="10" customFormat="1" ht="25.5" customHeight="1" x14ac:dyDescent="0.3">
      <c r="A21" s="102">
        <v>18</v>
      </c>
      <c r="B21" s="103" t="s">
        <v>6</v>
      </c>
      <c r="C21" s="104">
        <v>3014053.84</v>
      </c>
      <c r="D21" s="105" t="s">
        <v>289</v>
      </c>
      <c r="E21" s="106" t="s">
        <v>335</v>
      </c>
    </row>
    <row r="22" spans="1:5" s="10" customFormat="1" ht="25.5" customHeight="1" x14ac:dyDescent="0.3">
      <c r="A22" s="102">
        <v>19</v>
      </c>
      <c r="B22" s="103" t="s">
        <v>6</v>
      </c>
      <c r="C22" s="104">
        <v>5343567.04</v>
      </c>
      <c r="D22" s="105" t="s">
        <v>289</v>
      </c>
      <c r="E22" s="106" t="s">
        <v>391</v>
      </c>
    </row>
    <row r="23" spans="1:5" s="10" customFormat="1" ht="25.5" customHeight="1" x14ac:dyDescent="0.3">
      <c r="A23" s="102">
        <v>20</v>
      </c>
      <c r="B23" s="103" t="s">
        <v>6</v>
      </c>
      <c r="C23" s="104">
        <v>4062728.6</v>
      </c>
      <c r="D23" s="105" t="s">
        <v>289</v>
      </c>
      <c r="E23" s="106" t="s">
        <v>392</v>
      </c>
    </row>
    <row r="24" spans="1:5" s="10" customFormat="1" ht="25.5" customHeight="1" x14ac:dyDescent="0.3">
      <c r="A24" s="102">
        <v>21</v>
      </c>
      <c r="B24" s="103" t="s">
        <v>6</v>
      </c>
      <c r="C24" s="104">
        <v>2630826.2400000002</v>
      </c>
      <c r="D24" s="105" t="s">
        <v>289</v>
      </c>
      <c r="E24" s="106" t="s">
        <v>393</v>
      </c>
    </row>
    <row r="25" spans="1:5" s="10" customFormat="1" ht="25.5" customHeight="1" x14ac:dyDescent="0.3">
      <c r="A25" s="102">
        <v>22</v>
      </c>
      <c r="B25" s="103" t="s">
        <v>6</v>
      </c>
      <c r="C25" s="104">
        <v>1066437.3999999999</v>
      </c>
      <c r="D25" s="105" t="s">
        <v>289</v>
      </c>
      <c r="E25" s="106" t="s">
        <v>394</v>
      </c>
    </row>
    <row r="26" spans="1:5" s="10" customFormat="1" ht="25.5" customHeight="1" x14ac:dyDescent="0.3">
      <c r="A26" s="102">
        <v>23</v>
      </c>
      <c r="B26" s="103" t="s">
        <v>6</v>
      </c>
      <c r="C26" s="104">
        <v>1829877.84</v>
      </c>
      <c r="D26" s="105" t="s">
        <v>289</v>
      </c>
      <c r="E26" s="106" t="s">
        <v>395</v>
      </c>
    </row>
    <row r="27" spans="1:5" s="10" customFormat="1" ht="25.5" customHeight="1" x14ac:dyDescent="0.3">
      <c r="A27" s="42">
        <v>24</v>
      </c>
      <c r="B27" s="11" t="s">
        <v>396</v>
      </c>
      <c r="C27" s="39">
        <v>36190000</v>
      </c>
      <c r="D27" s="60" t="s">
        <v>403</v>
      </c>
      <c r="E27" s="9"/>
    </row>
    <row r="28" spans="1:5" s="10" customFormat="1" ht="25.5" customHeight="1" x14ac:dyDescent="0.3">
      <c r="A28" s="42">
        <v>25</v>
      </c>
      <c r="B28" s="11" t="s">
        <v>397</v>
      </c>
      <c r="C28" s="39">
        <v>36190000</v>
      </c>
      <c r="D28" s="60" t="s">
        <v>404</v>
      </c>
      <c r="E28" s="9"/>
    </row>
    <row r="29" spans="1:5" s="10" customFormat="1" ht="25.5" customHeight="1" x14ac:dyDescent="0.3">
      <c r="A29" s="42">
        <v>26</v>
      </c>
      <c r="B29" s="11" t="s">
        <v>398</v>
      </c>
      <c r="C29" s="39">
        <v>36200000</v>
      </c>
      <c r="D29" s="60" t="s">
        <v>405</v>
      </c>
      <c r="E29" s="9"/>
    </row>
    <row r="30" spans="1:5" s="10" customFormat="1" ht="25.5" customHeight="1" x14ac:dyDescent="0.3">
      <c r="A30" s="42">
        <v>27</v>
      </c>
      <c r="B30" s="11" t="s">
        <v>399</v>
      </c>
      <c r="C30" s="39">
        <v>36200000</v>
      </c>
      <c r="D30" s="60" t="s">
        <v>406</v>
      </c>
      <c r="E30" s="9"/>
    </row>
    <row r="31" spans="1:5" s="10" customFormat="1" ht="25.5" customHeight="1" x14ac:dyDescent="0.3">
      <c r="A31" s="42">
        <v>28</v>
      </c>
      <c r="B31" s="11" t="s">
        <v>400</v>
      </c>
      <c r="C31" s="39">
        <v>6308000</v>
      </c>
      <c r="D31" s="60" t="s">
        <v>407</v>
      </c>
      <c r="E31" s="9"/>
    </row>
    <row r="32" spans="1:5" s="10" customFormat="1" ht="25.5" customHeight="1" x14ac:dyDescent="0.3">
      <c r="A32" s="42">
        <v>29</v>
      </c>
      <c r="B32" s="11" t="s">
        <v>401</v>
      </c>
      <c r="C32" s="39">
        <v>3605000</v>
      </c>
      <c r="D32" s="60" t="s">
        <v>408</v>
      </c>
      <c r="E32" s="9"/>
    </row>
    <row r="33" spans="1:5" s="10" customFormat="1" ht="25.5" customHeight="1" x14ac:dyDescent="0.3">
      <c r="A33" s="42">
        <v>30</v>
      </c>
      <c r="B33" s="11" t="s">
        <v>402</v>
      </c>
      <c r="C33" s="39">
        <v>4030000</v>
      </c>
      <c r="D33" s="60" t="s">
        <v>409</v>
      </c>
      <c r="E33" s="9"/>
    </row>
    <row r="34" spans="1:5" s="10" customFormat="1" ht="25.5" customHeight="1" x14ac:dyDescent="0.3">
      <c r="A34" s="42">
        <v>31</v>
      </c>
      <c r="B34" s="11" t="s">
        <v>430</v>
      </c>
      <c r="C34" s="39">
        <v>500000</v>
      </c>
      <c r="D34" s="60" t="s">
        <v>431</v>
      </c>
      <c r="E34" s="9"/>
    </row>
    <row r="35" spans="1:5" s="10" customFormat="1" ht="25.5" customHeight="1" x14ac:dyDescent="0.3">
      <c r="A35" s="42">
        <v>32</v>
      </c>
      <c r="B35" s="11" t="s">
        <v>61</v>
      </c>
      <c r="C35" s="39">
        <v>340913.66</v>
      </c>
      <c r="D35" s="60" t="s">
        <v>95</v>
      </c>
      <c r="E35" s="9"/>
    </row>
    <row r="36" spans="1:5" s="10" customFormat="1" ht="25.5" customHeight="1" x14ac:dyDescent="0.3">
      <c r="A36" s="42">
        <v>33</v>
      </c>
      <c r="B36" s="11" t="s">
        <v>425</v>
      </c>
      <c r="C36" s="39">
        <v>14100700</v>
      </c>
      <c r="D36" s="60" t="s">
        <v>98</v>
      </c>
      <c r="E36" s="9"/>
    </row>
    <row r="37" spans="1:5" s="10" customFormat="1" ht="25.5" customHeight="1" x14ac:dyDescent="0.3">
      <c r="A37" s="42">
        <v>34</v>
      </c>
      <c r="B37" s="11" t="s">
        <v>65</v>
      </c>
      <c r="C37" s="39">
        <v>4230210</v>
      </c>
      <c r="D37" s="60" t="s">
        <v>98</v>
      </c>
      <c r="E37" s="9"/>
    </row>
    <row r="38" spans="1:5" s="10" customFormat="1" ht="25.5" customHeight="1" x14ac:dyDescent="0.3">
      <c r="A38" s="42">
        <v>35</v>
      </c>
      <c r="B38" s="11" t="s">
        <v>66</v>
      </c>
      <c r="C38" s="39">
        <v>1022400</v>
      </c>
      <c r="D38" s="60" t="s">
        <v>99</v>
      </c>
      <c r="E38" s="9"/>
    </row>
    <row r="39" spans="1:5" s="10" customFormat="1" ht="25.5" customHeight="1" x14ac:dyDescent="0.3">
      <c r="A39" s="42">
        <v>36</v>
      </c>
      <c r="B39" s="11" t="s">
        <v>426</v>
      </c>
      <c r="C39" s="39">
        <v>3490304.82</v>
      </c>
      <c r="D39" s="60" t="s">
        <v>432</v>
      </c>
      <c r="E39" s="9"/>
    </row>
    <row r="40" spans="1:5" s="10" customFormat="1" ht="25.5" customHeight="1" x14ac:dyDescent="0.3">
      <c r="A40" s="42">
        <v>37</v>
      </c>
      <c r="B40" s="11" t="s">
        <v>427</v>
      </c>
      <c r="C40" s="39">
        <v>5468427.0300000003</v>
      </c>
      <c r="D40" s="60" t="s">
        <v>433</v>
      </c>
      <c r="E40" s="9"/>
    </row>
    <row r="41" spans="1:5" s="10" customFormat="1" ht="25.5" customHeight="1" x14ac:dyDescent="0.3">
      <c r="A41" s="42">
        <v>38</v>
      </c>
      <c r="B41" s="11" t="s">
        <v>428</v>
      </c>
      <c r="C41" s="39">
        <v>560000</v>
      </c>
      <c r="D41" s="60" t="s">
        <v>434</v>
      </c>
      <c r="E41" s="9"/>
    </row>
    <row r="42" spans="1:5" s="10" customFormat="1" ht="25.5" customHeight="1" x14ac:dyDescent="0.3">
      <c r="A42" s="42">
        <v>39</v>
      </c>
      <c r="B42" s="11" t="s">
        <v>429</v>
      </c>
      <c r="C42" s="39">
        <v>19000000</v>
      </c>
      <c r="D42" s="60" t="s">
        <v>435</v>
      </c>
      <c r="E42" s="9"/>
    </row>
    <row r="43" spans="1:5" s="93" customFormat="1" ht="25.5" customHeight="1" x14ac:dyDescent="0.3">
      <c r="A43" s="88">
        <v>40</v>
      </c>
      <c r="B43" s="89" t="s">
        <v>257</v>
      </c>
      <c r="C43" s="90">
        <v>3000000</v>
      </c>
      <c r="D43" s="91" t="s">
        <v>377</v>
      </c>
      <c r="E43" s="92"/>
    </row>
    <row r="44" spans="1:5" s="93" customFormat="1" ht="25.5" customHeight="1" x14ac:dyDescent="0.3">
      <c r="A44" s="88">
        <v>41</v>
      </c>
      <c r="B44" s="89" t="s">
        <v>410</v>
      </c>
      <c r="C44" s="90">
        <v>114866000</v>
      </c>
      <c r="D44" s="91" t="s">
        <v>44</v>
      </c>
      <c r="E44" s="92"/>
    </row>
    <row r="45" spans="1:5" s="93" customFormat="1" ht="25.5" customHeight="1" x14ac:dyDescent="0.3">
      <c r="A45" s="88">
        <v>42</v>
      </c>
      <c r="B45" s="89" t="s">
        <v>410</v>
      </c>
      <c r="C45" s="90">
        <v>848308.87</v>
      </c>
      <c r="D45" s="91" t="s">
        <v>415</v>
      </c>
      <c r="E45" s="92"/>
    </row>
    <row r="46" spans="1:5" s="93" customFormat="1" ht="25.5" customHeight="1" x14ac:dyDescent="0.3">
      <c r="A46" s="88">
        <v>43</v>
      </c>
      <c r="B46" s="89" t="s">
        <v>410</v>
      </c>
      <c r="C46" s="90">
        <v>9643000</v>
      </c>
      <c r="D46" s="91" t="s">
        <v>46</v>
      </c>
      <c r="E46" s="92"/>
    </row>
    <row r="47" spans="1:5" s="10" customFormat="1" ht="25.5" customHeight="1" x14ac:dyDescent="0.3">
      <c r="A47" s="42">
        <v>44</v>
      </c>
      <c r="B47" s="11" t="s">
        <v>422</v>
      </c>
      <c r="C47" s="39">
        <v>357000</v>
      </c>
      <c r="D47" s="60" t="s">
        <v>419</v>
      </c>
      <c r="E47" s="9"/>
    </row>
    <row r="48" spans="1:5" s="10" customFormat="1" ht="25.5" customHeight="1" x14ac:dyDescent="0.3">
      <c r="A48" s="42">
        <v>45</v>
      </c>
      <c r="B48" s="11" t="s">
        <v>423</v>
      </c>
      <c r="C48" s="39">
        <v>357000</v>
      </c>
      <c r="D48" s="60" t="s">
        <v>420</v>
      </c>
      <c r="E48" s="9"/>
    </row>
    <row r="49" spans="1:5" s="10" customFormat="1" ht="25.5" customHeight="1" x14ac:dyDescent="0.3">
      <c r="A49" s="42">
        <v>46</v>
      </c>
      <c r="B49" s="11" t="s">
        <v>424</v>
      </c>
      <c r="C49" s="39">
        <v>775331.2</v>
      </c>
      <c r="D49" s="60" t="s">
        <v>421</v>
      </c>
      <c r="E49" s="9"/>
    </row>
    <row r="50" spans="1:5" s="99" customFormat="1" ht="25.5" customHeight="1" x14ac:dyDescent="0.3">
      <c r="A50" s="94">
        <v>47</v>
      </c>
      <c r="B50" s="95" t="s">
        <v>411</v>
      </c>
      <c r="C50" s="96">
        <v>574302672.53999996</v>
      </c>
      <c r="D50" s="97" t="s">
        <v>47</v>
      </c>
      <c r="E50" s="98"/>
    </row>
    <row r="51" spans="1:5" s="99" customFormat="1" ht="25.5" customHeight="1" x14ac:dyDescent="0.3">
      <c r="A51" s="94">
        <v>48</v>
      </c>
      <c r="B51" s="95" t="s">
        <v>412</v>
      </c>
      <c r="C51" s="96">
        <v>3726264.25</v>
      </c>
      <c r="D51" s="97" t="s">
        <v>47</v>
      </c>
      <c r="E51" s="98" t="s">
        <v>416</v>
      </c>
    </row>
    <row r="52" spans="1:5" s="99" customFormat="1" ht="25.5" customHeight="1" x14ac:dyDescent="0.3">
      <c r="A52" s="94">
        <v>49</v>
      </c>
      <c r="B52" s="95" t="s">
        <v>413</v>
      </c>
      <c r="C52" s="96">
        <v>6939673.9800000004</v>
      </c>
      <c r="D52" s="97" t="s">
        <v>47</v>
      </c>
      <c r="E52" s="98" t="s">
        <v>417</v>
      </c>
    </row>
    <row r="53" spans="1:5" s="10" customFormat="1" ht="25.5" customHeight="1" thickBot="1" x14ac:dyDescent="0.35">
      <c r="A53" s="42">
        <v>50</v>
      </c>
      <c r="B53" s="11" t="s">
        <v>414</v>
      </c>
      <c r="C53" s="39">
        <v>13200000</v>
      </c>
      <c r="D53" s="60" t="s">
        <v>47</v>
      </c>
      <c r="E53" s="9" t="s">
        <v>418</v>
      </c>
    </row>
    <row r="54" spans="1:5" s="3" customFormat="1" ht="15" thickBot="1" x14ac:dyDescent="0.35">
      <c r="A54" s="526"/>
      <c r="B54" s="536"/>
      <c r="C54" s="13">
        <f>SUM(C4:C53)</f>
        <v>1067464021.0699999</v>
      </c>
      <c r="D54" s="14"/>
      <c r="E54" s="15"/>
    </row>
    <row r="55" spans="1:5" s="3" customFormat="1" ht="29.25" customHeight="1" x14ac:dyDescent="0.3">
      <c r="A55" s="16"/>
      <c r="B55" s="85"/>
      <c r="C55" s="18"/>
      <c r="D55" s="19"/>
      <c r="E55" s="20"/>
    </row>
    <row r="56" spans="1:5" s="3" customFormat="1" ht="20.25" customHeight="1" x14ac:dyDescent="0.2">
      <c r="A56" s="21"/>
      <c r="B56" s="86"/>
      <c r="C56" s="23"/>
      <c r="D56" s="24"/>
      <c r="E56" s="20"/>
    </row>
    <row r="57" spans="1:5" s="3" customFormat="1" ht="20.25" customHeight="1" x14ac:dyDescent="0.2">
      <c r="A57" s="528"/>
      <c r="B57" s="528"/>
      <c r="C57" s="25" t="s">
        <v>7</v>
      </c>
      <c r="D57" s="24"/>
      <c r="E57" s="20"/>
    </row>
    <row r="58" spans="1:5" s="3" customFormat="1" ht="20.25" customHeight="1" x14ac:dyDescent="0.3">
      <c r="A58" s="528"/>
      <c r="B58" s="528"/>
      <c r="C58" s="25" t="s">
        <v>5</v>
      </c>
      <c r="D58" s="26"/>
      <c r="E58" s="20"/>
    </row>
    <row r="59" spans="1:5" s="3" customFormat="1" ht="20.25" customHeight="1" x14ac:dyDescent="0.3">
      <c r="A59" s="529" t="s">
        <v>8</v>
      </c>
      <c r="B59" s="529"/>
      <c r="C59" s="35">
        <v>1475621246.9200001</v>
      </c>
      <c r="D59" s="111"/>
      <c r="E59" s="20"/>
    </row>
    <row r="60" spans="1:5" s="3" customFormat="1" ht="20.25" customHeight="1" x14ac:dyDescent="0.3">
      <c r="A60" s="530" t="s">
        <v>9</v>
      </c>
      <c r="B60" s="530"/>
      <c r="C60" s="27">
        <f>C59-C54</f>
        <v>408157225.85000014</v>
      </c>
      <c r="D60" s="82"/>
      <c r="E60" s="20"/>
    </row>
    <row r="61" spans="1:5" s="1" customFormat="1" x14ac:dyDescent="0.3">
      <c r="A61" s="29"/>
      <c r="B61" s="87"/>
      <c r="C61" s="30"/>
      <c r="D61" s="83"/>
    </row>
    <row r="62" spans="1:5" s="1" customFormat="1" x14ac:dyDescent="0.3">
      <c r="A62" s="29"/>
      <c r="B62" s="87"/>
      <c r="C62" s="32"/>
      <c r="D62" s="84"/>
    </row>
    <row r="63" spans="1:5" s="1" customFormat="1" x14ac:dyDescent="0.3">
      <c r="A63" s="29"/>
      <c r="B63" s="87"/>
      <c r="C63" s="32"/>
    </row>
    <row r="70" spans="1:3" s="1" customFormat="1" x14ac:dyDescent="0.3">
      <c r="A70" s="29"/>
      <c r="B70" s="87"/>
      <c r="C70" s="30"/>
    </row>
  </sheetData>
  <mergeCells count="9">
    <mergeCell ref="A54:B54"/>
    <mergeCell ref="A57:B58"/>
    <mergeCell ref="A59:B59"/>
    <mergeCell ref="A60:B60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E52"/>
  <sheetViews>
    <sheetView topLeftCell="A33" zoomScaleNormal="100" workbookViewId="0">
      <selection activeCell="D46" sqref="D46"/>
    </sheetView>
  </sheetViews>
  <sheetFormatPr defaultRowHeight="14.4" x14ac:dyDescent="0.3"/>
  <cols>
    <col min="1" max="1" width="7.109375" style="108" customWidth="1"/>
    <col min="2" max="2" width="59.33203125" style="87" customWidth="1"/>
    <col min="3" max="3" width="18.109375" style="30" customWidth="1"/>
    <col min="4" max="4" width="74.33203125" style="1" customWidth="1"/>
    <col min="5" max="5" width="55.5546875" style="1" customWidth="1"/>
    <col min="7" max="7" width="11.44140625" bestFit="1" customWidth="1"/>
  </cols>
  <sheetData>
    <row r="1" spans="1:5" ht="26.25" customHeight="1" x14ac:dyDescent="0.3">
      <c r="A1" s="520" t="s">
        <v>436</v>
      </c>
      <c r="B1" s="520"/>
      <c r="C1" s="520"/>
      <c r="D1" s="521"/>
    </row>
    <row r="2" spans="1:5" s="3" customFormat="1" ht="15" customHeight="1" x14ac:dyDescent="0.3">
      <c r="A2" s="522" t="s">
        <v>0</v>
      </c>
      <c r="B2" s="517" t="s">
        <v>1</v>
      </c>
      <c r="C2" s="100" t="s">
        <v>2</v>
      </c>
      <c r="D2" s="517" t="s">
        <v>3</v>
      </c>
      <c r="E2" s="514" t="s">
        <v>4</v>
      </c>
    </row>
    <row r="3" spans="1:5" s="3" customFormat="1" x14ac:dyDescent="0.3">
      <c r="A3" s="522"/>
      <c r="B3" s="537"/>
      <c r="C3" s="101" t="s">
        <v>5</v>
      </c>
      <c r="D3" s="517"/>
      <c r="E3" s="514"/>
    </row>
    <row r="4" spans="1:5" s="10" customFormat="1" ht="22.5" customHeight="1" x14ac:dyDescent="0.3">
      <c r="A4" s="42">
        <v>1</v>
      </c>
      <c r="B4" s="11" t="s">
        <v>6</v>
      </c>
      <c r="C4" s="39">
        <v>19605585.23</v>
      </c>
      <c r="D4" s="9" t="s">
        <v>55</v>
      </c>
      <c r="E4" s="9"/>
    </row>
    <row r="5" spans="1:5" s="10" customFormat="1" ht="22.5" customHeight="1" x14ac:dyDescent="0.3">
      <c r="A5" s="42">
        <v>2</v>
      </c>
      <c r="B5" s="11" t="s">
        <v>6</v>
      </c>
      <c r="C5" s="39">
        <v>23034996</v>
      </c>
      <c r="D5" s="60" t="s">
        <v>193</v>
      </c>
      <c r="E5" s="9"/>
    </row>
    <row r="6" spans="1:5" s="10" customFormat="1" ht="22.5" customHeight="1" x14ac:dyDescent="0.3">
      <c r="A6" s="42">
        <v>3</v>
      </c>
      <c r="B6" s="11" t="s">
        <v>6</v>
      </c>
      <c r="C6" s="39">
        <v>27439680</v>
      </c>
      <c r="D6" s="60" t="s">
        <v>56</v>
      </c>
      <c r="E6" s="9"/>
    </row>
    <row r="7" spans="1:5" s="10" customFormat="1" ht="22.5" customHeight="1" x14ac:dyDescent="0.3">
      <c r="A7" s="42">
        <v>4</v>
      </c>
      <c r="B7" s="11" t="s">
        <v>6</v>
      </c>
      <c r="C7" s="39">
        <v>34720000</v>
      </c>
      <c r="D7" s="60" t="s">
        <v>261</v>
      </c>
      <c r="E7" s="9"/>
    </row>
    <row r="8" spans="1:5" s="10" customFormat="1" ht="22.5" customHeight="1" x14ac:dyDescent="0.3">
      <c r="A8" s="42">
        <v>5</v>
      </c>
      <c r="B8" s="11" t="s">
        <v>6</v>
      </c>
      <c r="C8" s="39">
        <v>14579093.76</v>
      </c>
      <c r="D8" s="60" t="s">
        <v>262</v>
      </c>
      <c r="E8" s="9"/>
    </row>
    <row r="9" spans="1:5" s="10" customFormat="1" ht="22.5" customHeight="1" x14ac:dyDescent="0.3">
      <c r="A9" s="42">
        <v>6</v>
      </c>
      <c r="B9" s="11" t="s">
        <v>437</v>
      </c>
      <c r="C9" s="39">
        <v>750000</v>
      </c>
      <c r="D9" s="60" t="s">
        <v>73</v>
      </c>
      <c r="E9" s="9"/>
    </row>
    <row r="10" spans="1:5" s="10" customFormat="1" ht="22.5" customHeight="1" x14ac:dyDescent="0.3">
      <c r="A10" s="42">
        <v>7</v>
      </c>
      <c r="B10" s="11" t="s">
        <v>437</v>
      </c>
      <c r="C10" s="39">
        <v>750000</v>
      </c>
      <c r="D10" s="60" t="s">
        <v>74</v>
      </c>
      <c r="E10" s="9"/>
    </row>
    <row r="11" spans="1:5" s="10" customFormat="1" ht="22.5" customHeight="1" x14ac:dyDescent="0.3">
      <c r="A11" s="42">
        <v>8</v>
      </c>
      <c r="B11" s="11" t="s">
        <v>437</v>
      </c>
      <c r="C11" s="39">
        <v>1100000</v>
      </c>
      <c r="D11" s="60" t="s">
        <v>75</v>
      </c>
      <c r="E11" s="9"/>
    </row>
    <row r="12" spans="1:5" s="10" customFormat="1" ht="22.5" customHeight="1" x14ac:dyDescent="0.3">
      <c r="A12" s="42">
        <v>9</v>
      </c>
      <c r="B12" s="11" t="s">
        <v>437</v>
      </c>
      <c r="C12" s="39">
        <v>1000000</v>
      </c>
      <c r="D12" s="60" t="s">
        <v>76</v>
      </c>
      <c r="E12" s="9"/>
    </row>
    <row r="13" spans="1:5" s="10" customFormat="1" ht="22.5" customHeight="1" x14ac:dyDescent="0.3">
      <c r="A13" s="42">
        <v>10</v>
      </c>
      <c r="B13" s="11" t="s">
        <v>437</v>
      </c>
      <c r="C13" s="39">
        <v>750000</v>
      </c>
      <c r="D13" s="60" t="s">
        <v>77</v>
      </c>
      <c r="E13" s="9"/>
    </row>
    <row r="14" spans="1:5" s="10" customFormat="1" ht="22.5" customHeight="1" x14ac:dyDescent="0.3">
      <c r="A14" s="42">
        <v>11</v>
      </c>
      <c r="B14" s="11" t="s">
        <v>437</v>
      </c>
      <c r="C14" s="39">
        <v>750000</v>
      </c>
      <c r="D14" s="60" t="s">
        <v>78</v>
      </c>
      <c r="E14" s="9"/>
    </row>
    <row r="15" spans="1:5" s="10" customFormat="1" ht="22.5" customHeight="1" x14ac:dyDescent="0.3">
      <c r="A15" s="42">
        <v>12</v>
      </c>
      <c r="B15" s="11" t="s">
        <v>437</v>
      </c>
      <c r="C15" s="39">
        <v>1000000</v>
      </c>
      <c r="D15" s="60" t="s">
        <v>79</v>
      </c>
      <c r="E15" s="9"/>
    </row>
    <row r="16" spans="1:5" s="10" customFormat="1" ht="22.5" customHeight="1" x14ac:dyDescent="0.3">
      <c r="A16" s="42">
        <v>13</v>
      </c>
      <c r="B16" s="11" t="s">
        <v>437</v>
      </c>
      <c r="C16" s="39">
        <v>1100000</v>
      </c>
      <c r="D16" s="60" t="s">
        <v>80</v>
      </c>
      <c r="E16" s="9"/>
    </row>
    <row r="17" spans="1:5" s="10" customFormat="1" ht="22.5" customHeight="1" x14ac:dyDescent="0.3">
      <c r="A17" s="42">
        <v>14</v>
      </c>
      <c r="B17" s="11" t="s">
        <v>437</v>
      </c>
      <c r="C17" s="39">
        <v>750000</v>
      </c>
      <c r="D17" s="60" t="s">
        <v>81</v>
      </c>
      <c r="E17" s="9"/>
    </row>
    <row r="18" spans="1:5" s="10" customFormat="1" ht="22.5" customHeight="1" x14ac:dyDescent="0.3">
      <c r="A18" s="42">
        <v>15</v>
      </c>
      <c r="B18" s="11" t="s">
        <v>437</v>
      </c>
      <c r="C18" s="39">
        <v>750000</v>
      </c>
      <c r="D18" s="60" t="s">
        <v>82</v>
      </c>
      <c r="E18" s="9"/>
    </row>
    <row r="19" spans="1:5" s="10" customFormat="1" ht="22.5" customHeight="1" x14ac:dyDescent="0.3">
      <c r="A19" s="42">
        <v>16</v>
      </c>
      <c r="B19" s="11" t="s">
        <v>437</v>
      </c>
      <c r="C19" s="39">
        <v>1000000</v>
      </c>
      <c r="D19" s="60" t="s">
        <v>83</v>
      </c>
      <c r="E19" s="9"/>
    </row>
    <row r="20" spans="1:5" s="10" customFormat="1" ht="22.5" customHeight="1" x14ac:dyDescent="0.3">
      <c r="A20" s="42">
        <v>17</v>
      </c>
      <c r="B20" s="11" t="s">
        <v>437</v>
      </c>
      <c r="C20" s="39">
        <v>750000</v>
      </c>
      <c r="D20" s="60" t="s">
        <v>84</v>
      </c>
      <c r="E20" s="9"/>
    </row>
    <row r="21" spans="1:5" s="10" customFormat="1" ht="22.5" customHeight="1" x14ac:dyDescent="0.3">
      <c r="A21" s="42">
        <v>18</v>
      </c>
      <c r="B21" s="11" t="s">
        <v>437</v>
      </c>
      <c r="C21" s="39">
        <v>1100000</v>
      </c>
      <c r="D21" s="60" t="s">
        <v>85</v>
      </c>
      <c r="E21" s="9"/>
    </row>
    <row r="22" spans="1:5" s="10" customFormat="1" ht="22.5" customHeight="1" x14ac:dyDescent="0.3">
      <c r="A22" s="42">
        <v>19</v>
      </c>
      <c r="B22" s="11" t="s">
        <v>437</v>
      </c>
      <c r="C22" s="39">
        <v>1000000</v>
      </c>
      <c r="D22" s="60" t="s">
        <v>86</v>
      </c>
      <c r="E22" s="9"/>
    </row>
    <row r="23" spans="1:5" s="10" customFormat="1" ht="22.5" customHeight="1" x14ac:dyDescent="0.3">
      <c r="A23" s="42">
        <v>20</v>
      </c>
      <c r="B23" s="11" t="s">
        <v>437</v>
      </c>
      <c r="C23" s="39">
        <v>1200000</v>
      </c>
      <c r="D23" s="60" t="s">
        <v>87</v>
      </c>
      <c r="E23" s="9"/>
    </row>
    <row r="24" spans="1:5" s="10" customFormat="1" ht="22.5" customHeight="1" x14ac:dyDescent="0.3">
      <c r="A24" s="42">
        <v>21</v>
      </c>
      <c r="B24" s="11" t="s">
        <v>437</v>
      </c>
      <c r="C24" s="39">
        <v>1200000</v>
      </c>
      <c r="D24" s="60" t="s">
        <v>88</v>
      </c>
      <c r="E24" s="9"/>
    </row>
    <row r="25" spans="1:5" s="10" customFormat="1" ht="22.5" customHeight="1" x14ac:dyDescent="0.3">
      <c r="A25" s="42">
        <v>22</v>
      </c>
      <c r="B25" s="11" t="s">
        <v>437</v>
      </c>
      <c r="C25" s="39">
        <v>1000000</v>
      </c>
      <c r="D25" s="60" t="s">
        <v>89</v>
      </c>
      <c r="E25" s="9"/>
    </row>
    <row r="26" spans="1:5" s="10" customFormat="1" ht="22.5" customHeight="1" x14ac:dyDescent="0.3">
      <c r="A26" s="42">
        <v>23</v>
      </c>
      <c r="B26" s="11" t="s">
        <v>437</v>
      </c>
      <c r="C26" s="39">
        <v>1200000</v>
      </c>
      <c r="D26" s="60" t="s">
        <v>90</v>
      </c>
      <c r="E26" s="9"/>
    </row>
    <row r="27" spans="1:5" s="10" customFormat="1" ht="22.5" customHeight="1" x14ac:dyDescent="0.3">
      <c r="A27" s="42">
        <v>24</v>
      </c>
      <c r="B27" s="11" t="s">
        <v>437</v>
      </c>
      <c r="C27" s="39">
        <v>1000000</v>
      </c>
      <c r="D27" s="60" t="s">
        <v>91</v>
      </c>
      <c r="E27" s="9"/>
    </row>
    <row r="28" spans="1:5" s="10" customFormat="1" ht="22.5" customHeight="1" x14ac:dyDescent="0.3">
      <c r="A28" s="42">
        <v>25</v>
      </c>
      <c r="B28" s="11" t="s">
        <v>437</v>
      </c>
      <c r="C28" s="39">
        <v>1100000</v>
      </c>
      <c r="D28" s="60" t="s">
        <v>92</v>
      </c>
      <c r="E28" s="9"/>
    </row>
    <row r="29" spans="1:5" s="10" customFormat="1" ht="22.5" customHeight="1" x14ac:dyDescent="0.3">
      <c r="A29" s="42">
        <v>26</v>
      </c>
      <c r="B29" s="11" t="s">
        <v>437</v>
      </c>
      <c r="C29" s="39">
        <v>1000000</v>
      </c>
      <c r="D29" s="60" t="s">
        <v>93</v>
      </c>
      <c r="E29" s="9"/>
    </row>
    <row r="30" spans="1:5" s="10" customFormat="1" ht="22.5" customHeight="1" x14ac:dyDescent="0.3">
      <c r="A30" s="42">
        <v>27</v>
      </c>
      <c r="B30" s="11" t="s">
        <v>437</v>
      </c>
      <c r="C30" s="39">
        <v>1100000</v>
      </c>
      <c r="D30" s="60" t="s">
        <v>94</v>
      </c>
      <c r="E30" s="9"/>
    </row>
    <row r="31" spans="1:5" s="10" customFormat="1" ht="22.5" customHeight="1" x14ac:dyDescent="0.3">
      <c r="A31" s="42">
        <v>28</v>
      </c>
      <c r="B31" s="11" t="s">
        <v>61</v>
      </c>
      <c r="C31" s="39">
        <v>340913.66</v>
      </c>
      <c r="D31" s="60" t="s">
        <v>95</v>
      </c>
      <c r="E31" s="9"/>
    </row>
    <row r="32" spans="1:5" s="10" customFormat="1" ht="22.5" customHeight="1" x14ac:dyDescent="0.3">
      <c r="A32" s="42">
        <v>29</v>
      </c>
      <c r="B32" s="11" t="s">
        <v>438</v>
      </c>
      <c r="C32" s="39">
        <v>843375.5</v>
      </c>
      <c r="D32" s="60" t="s">
        <v>440</v>
      </c>
      <c r="E32" s="9"/>
    </row>
    <row r="33" spans="1:5" s="10" customFormat="1" ht="22.5" customHeight="1" x14ac:dyDescent="0.3">
      <c r="A33" s="42">
        <v>30</v>
      </c>
      <c r="B33" s="11" t="s">
        <v>439</v>
      </c>
      <c r="C33" s="39">
        <v>4273799.9000000004</v>
      </c>
      <c r="D33" s="60" t="s">
        <v>100</v>
      </c>
      <c r="E33" s="9"/>
    </row>
    <row r="34" spans="1:5" s="10" customFormat="1" ht="22.5" customHeight="1" x14ac:dyDescent="0.3">
      <c r="A34" s="42">
        <v>31</v>
      </c>
      <c r="B34" s="11" t="s">
        <v>70</v>
      </c>
      <c r="C34" s="39">
        <v>560000</v>
      </c>
      <c r="D34" s="60" t="s">
        <v>441</v>
      </c>
      <c r="E34" s="9"/>
    </row>
    <row r="35" spans="1:5" s="10" customFormat="1" ht="22.5" customHeight="1" thickBot="1" x14ac:dyDescent="0.35">
      <c r="A35" s="42">
        <v>32</v>
      </c>
      <c r="B35" s="11" t="s">
        <v>254</v>
      </c>
      <c r="C35" s="39">
        <v>2849000</v>
      </c>
      <c r="D35" s="60" t="s">
        <v>255</v>
      </c>
      <c r="E35" s="9"/>
    </row>
    <row r="36" spans="1:5" s="3" customFormat="1" ht="15" thickBot="1" x14ac:dyDescent="0.35">
      <c r="A36" s="515"/>
      <c r="B36" s="516"/>
      <c r="C36" s="13">
        <f>SUM(C4:C35)</f>
        <v>149596444.05000001</v>
      </c>
      <c r="D36" s="14"/>
      <c r="E36" s="15"/>
    </row>
    <row r="37" spans="1:5" s="3" customFormat="1" ht="29.25" customHeight="1" x14ac:dyDescent="0.3">
      <c r="A37" s="107"/>
      <c r="B37" s="85"/>
      <c r="C37" s="18"/>
      <c r="D37" s="19"/>
      <c r="E37" s="20"/>
    </row>
    <row r="38" spans="1:5" s="3" customFormat="1" ht="20.25" customHeight="1" x14ac:dyDescent="0.2">
      <c r="A38" s="49"/>
      <c r="B38" s="86"/>
      <c r="C38" s="23"/>
      <c r="D38" s="24"/>
      <c r="E38" s="20"/>
    </row>
    <row r="39" spans="1:5" s="3" customFormat="1" ht="20.25" customHeight="1" x14ac:dyDescent="0.2">
      <c r="A39" s="525"/>
      <c r="B39" s="525"/>
      <c r="C39" s="25" t="s">
        <v>7</v>
      </c>
      <c r="D39" s="24"/>
      <c r="E39" s="20"/>
    </row>
    <row r="40" spans="1:5" s="3" customFormat="1" ht="20.25" customHeight="1" x14ac:dyDescent="0.3">
      <c r="A40" s="525"/>
      <c r="B40" s="525"/>
      <c r="C40" s="25" t="s">
        <v>5</v>
      </c>
      <c r="D40" s="26"/>
      <c r="E40" s="20"/>
    </row>
    <row r="41" spans="1:5" s="3" customFormat="1" ht="20.25" customHeight="1" x14ac:dyDescent="0.3">
      <c r="A41" s="518" t="s">
        <v>8</v>
      </c>
      <c r="B41" s="518"/>
      <c r="C41" s="35">
        <v>1809993167.53</v>
      </c>
      <c r="D41" s="82"/>
      <c r="E41" s="20"/>
    </row>
    <row r="42" spans="1:5" s="3" customFormat="1" ht="20.25" customHeight="1" x14ac:dyDescent="0.3">
      <c r="A42" s="519" t="s">
        <v>9</v>
      </c>
      <c r="B42" s="519"/>
      <c r="C42" s="27">
        <f>C41-C36</f>
        <v>1660396723.48</v>
      </c>
      <c r="D42" s="82"/>
      <c r="E42" s="20"/>
    </row>
    <row r="43" spans="1:5" s="1" customFormat="1" x14ac:dyDescent="0.3">
      <c r="A43" s="108"/>
      <c r="B43" s="87"/>
      <c r="C43" s="30"/>
      <c r="D43" s="83"/>
    </row>
    <row r="44" spans="1:5" s="1" customFormat="1" x14ac:dyDescent="0.3">
      <c r="A44" s="108"/>
      <c r="B44" s="87"/>
      <c r="C44" s="32"/>
      <c r="D44" s="84"/>
    </row>
    <row r="45" spans="1:5" s="1" customFormat="1" x14ac:dyDescent="0.3">
      <c r="A45" s="108"/>
      <c r="B45" s="87"/>
      <c r="C45" s="32"/>
    </row>
    <row r="52" spans="1:3" s="1" customFormat="1" x14ac:dyDescent="0.3">
      <c r="A52" s="108"/>
      <c r="B52" s="87"/>
      <c r="C52" s="30"/>
    </row>
  </sheetData>
  <mergeCells count="9">
    <mergeCell ref="A1:D1"/>
    <mergeCell ref="A2:A3"/>
    <mergeCell ref="B2:B3"/>
    <mergeCell ref="D2:D3"/>
    <mergeCell ref="E2:E3"/>
    <mergeCell ref="A36:B36"/>
    <mergeCell ref="A39:B40"/>
    <mergeCell ref="A41:B41"/>
    <mergeCell ref="A42:B42"/>
  </mergeCells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B22" zoomScaleNormal="100" workbookViewId="0">
      <selection activeCell="E37" sqref="E37:E43"/>
    </sheetView>
  </sheetViews>
  <sheetFormatPr defaultRowHeight="14.4" x14ac:dyDescent="0.3"/>
  <cols>
    <col min="1" max="1" width="0" hidden="1" customWidth="1"/>
    <col min="2" max="2" width="7.109375" style="30" customWidth="1"/>
    <col min="3" max="3" width="89" style="262" customWidth="1"/>
    <col min="4" max="4" width="18" style="30" customWidth="1"/>
    <col min="5" max="5" width="93.5546875" style="262" customWidth="1"/>
    <col min="6" max="6" width="82.5546875" style="1" customWidth="1"/>
    <col min="7" max="7" width="13.88671875" style="1" customWidth="1"/>
  </cols>
  <sheetData>
    <row r="1" spans="2:7" ht="26.25" customHeight="1" x14ac:dyDescent="0.3">
      <c r="B1" s="520" t="s">
        <v>2207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510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511" t="s">
        <v>5</v>
      </c>
      <c r="E3" s="523"/>
      <c r="F3" s="514"/>
      <c r="G3" s="20"/>
    </row>
    <row r="4" spans="2:7" s="503" customFormat="1" ht="22.8" customHeight="1" x14ac:dyDescent="0.3">
      <c r="B4" s="42">
        <v>1</v>
      </c>
      <c r="C4" s="399" t="s">
        <v>2222</v>
      </c>
      <c r="D4" s="198">
        <v>2400000</v>
      </c>
      <c r="E4" s="200" t="s">
        <v>2231</v>
      </c>
      <c r="F4" s="201" t="s">
        <v>2012</v>
      </c>
      <c r="G4" s="54"/>
    </row>
    <row r="5" spans="2:7" s="503" customFormat="1" ht="22.8" customHeight="1" x14ac:dyDescent="0.3">
      <c r="B5" s="42">
        <v>2</v>
      </c>
      <c r="C5" s="399" t="s">
        <v>6</v>
      </c>
      <c r="D5" s="198">
        <v>530326.16</v>
      </c>
      <c r="E5" s="200" t="s">
        <v>1686</v>
      </c>
      <c r="F5" s="201" t="s">
        <v>2241</v>
      </c>
      <c r="G5" s="54"/>
    </row>
    <row r="6" spans="2:7" s="503" customFormat="1" ht="22.8" customHeight="1" x14ac:dyDescent="0.3">
      <c r="B6" s="42">
        <v>3</v>
      </c>
      <c r="C6" s="399" t="s">
        <v>6</v>
      </c>
      <c r="D6" s="198">
        <v>284501</v>
      </c>
      <c r="E6" s="200" t="s">
        <v>1686</v>
      </c>
      <c r="F6" s="201" t="s">
        <v>2242</v>
      </c>
      <c r="G6" s="54"/>
    </row>
    <row r="7" spans="2:7" s="503" customFormat="1" ht="22.8" customHeight="1" x14ac:dyDescent="0.3">
      <c r="B7" s="42">
        <v>4</v>
      </c>
      <c r="C7" s="399" t="s">
        <v>6</v>
      </c>
      <c r="D7" s="198">
        <v>1289774.0800000001</v>
      </c>
      <c r="E7" s="200" t="s">
        <v>1686</v>
      </c>
      <c r="F7" s="201" t="s">
        <v>2243</v>
      </c>
      <c r="G7" s="54"/>
    </row>
    <row r="8" spans="2:7" s="503" customFormat="1" ht="22.8" customHeight="1" x14ac:dyDescent="0.3">
      <c r="B8" s="42">
        <v>5</v>
      </c>
      <c r="C8" s="399" t="s">
        <v>2058</v>
      </c>
      <c r="D8" s="198">
        <v>15276800</v>
      </c>
      <c r="E8" s="200" t="s">
        <v>2060</v>
      </c>
      <c r="F8" s="201" t="s">
        <v>2012</v>
      </c>
      <c r="G8" s="54"/>
    </row>
    <row r="9" spans="2:7" s="503" customFormat="1" ht="22.8" customHeight="1" x14ac:dyDescent="0.3">
      <c r="B9" s="42">
        <v>6</v>
      </c>
      <c r="C9" s="399" t="s">
        <v>2223</v>
      </c>
      <c r="D9" s="198">
        <v>12047000</v>
      </c>
      <c r="E9" s="200" t="s">
        <v>2120</v>
      </c>
      <c r="F9" s="201" t="s">
        <v>2012</v>
      </c>
      <c r="G9" s="54"/>
    </row>
    <row r="10" spans="2:7" s="503" customFormat="1" ht="22.8" customHeight="1" x14ac:dyDescent="0.3">
      <c r="B10" s="42">
        <v>7</v>
      </c>
      <c r="C10" s="399" t="s">
        <v>2224</v>
      </c>
      <c r="D10" s="198">
        <v>5000000</v>
      </c>
      <c r="E10" s="200" t="s">
        <v>2232</v>
      </c>
      <c r="F10" s="201" t="s">
        <v>2012</v>
      </c>
      <c r="G10" s="54"/>
    </row>
    <row r="11" spans="2:7" s="503" customFormat="1" ht="22.8" customHeight="1" x14ac:dyDescent="0.3">
      <c r="B11" s="42">
        <v>8</v>
      </c>
      <c r="C11" s="399" t="s">
        <v>2225</v>
      </c>
      <c r="D11" s="198">
        <v>5610000</v>
      </c>
      <c r="E11" s="200" t="s">
        <v>2233</v>
      </c>
      <c r="F11" s="201" t="s">
        <v>2245</v>
      </c>
      <c r="G11" s="54"/>
    </row>
    <row r="12" spans="2:7" s="503" customFormat="1" ht="22.8" customHeight="1" x14ac:dyDescent="0.3">
      <c r="B12" s="42">
        <v>9</v>
      </c>
      <c r="C12" s="399" t="s">
        <v>2226</v>
      </c>
      <c r="D12" s="198">
        <v>4200000</v>
      </c>
      <c r="E12" s="200" t="s">
        <v>2234</v>
      </c>
      <c r="F12" s="201" t="s">
        <v>2012</v>
      </c>
      <c r="G12" s="54"/>
    </row>
    <row r="13" spans="2:7" s="503" customFormat="1" ht="22.8" customHeight="1" x14ac:dyDescent="0.3">
      <c r="B13" s="42">
        <v>10</v>
      </c>
      <c r="C13" s="399" t="s">
        <v>2227</v>
      </c>
      <c r="D13" s="198">
        <v>8114000</v>
      </c>
      <c r="E13" s="200" t="s">
        <v>2235</v>
      </c>
      <c r="F13" s="201" t="s">
        <v>2012</v>
      </c>
      <c r="G13" s="54"/>
    </row>
    <row r="14" spans="2:7" s="503" customFormat="1" ht="22.8" customHeight="1" x14ac:dyDescent="0.3">
      <c r="B14" s="42">
        <v>11</v>
      </c>
      <c r="C14" s="399" t="s">
        <v>6</v>
      </c>
      <c r="D14" s="198">
        <v>9539520</v>
      </c>
      <c r="E14" s="200" t="s">
        <v>2236</v>
      </c>
      <c r="F14" s="201" t="s">
        <v>2244</v>
      </c>
      <c r="G14" s="54"/>
    </row>
    <row r="15" spans="2:7" s="503" customFormat="1" ht="22.8" customHeight="1" x14ac:dyDescent="0.3">
      <c r="B15" s="42">
        <v>12</v>
      </c>
      <c r="C15" s="399" t="s">
        <v>6</v>
      </c>
      <c r="D15" s="198">
        <v>22165263</v>
      </c>
      <c r="E15" s="200" t="s">
        <v>2237</v>
      </c>
      <c r="F15" s="201" t="s">
        <v>1706</v>
      </c>
      <c r="G15" s="54"/>
    </row>
    <row r="16" spans="2:7" s="503" customFormat="1" ht="22.8" customHeight="1" x14ac:dyDescent="0.3">
      <c r="B16" s="42">
        <v>13</v>
      </c>
      <c r="C16" s="399" t="s">
        <v>2228</v>
      </c>
      <c r="D16" s="198">
        <v>2942000</v>
      </c>
      <c r="E16" s="200" t="s">
        <v>2238</v>
      </c>
      <c r="F16" s="201"/>
      <c r="G16" s="54"/>
    </row>
    <row r="17" spans="2:7" s="503" customFormat="1" ht="22.8" customHeight="1" x14ac:dyDescent="0.3">
      <c r="B17" s="42">
        <v>14</v>
      </c>
      <c r="C17" s="399" t="s">
        <v>2229</v>
      </c>
      <c r="D17" s="198">
        <v>2024000</v>
      </c>
      <c r="E17" s="200" t="s">
        <v>2239</v>
      </c>
      <c r="F17" s="201"/>
      <c r="G17" s="54"/>
    </row>
    <row r="18" spans="2:7" s="503" customFormat="1" ht="22.8" customHeight="1" x14ac:dyDescent="0.3">
      <c r="B18" s="42">
        <v>15</v>
      </c>
      <c r="C18" s="399" t="s">
        <v>2230</v>
      </c>
      <c r="D18" s="198">
        <v>1616000</v>
      </c>
      <c r="E18" s="200" t="s">
        <v>2240</v>
      </c>
      <c r="F18" s="201"/>
      <c r="G18" s="54"/>
    </row>
    <row r="19" spans="2:7" s="503" customFormat="1" ht="22.8" customHeight="1" x14ac:dyDescent="0.3">
      <c r="B19" s="42">
        <v>16</v>
      </c>
      <c r="C19" s="399" t="s">
        <v>1468</v>
      </c>
      <c r="D19" s="198">
        <v>11390400</v>
      </c>
      <c r="E19" s="200" t="s">
        <v>1898</v>
      </c>
      <c r="F19" s="201"/>
      <c r="G19" s="54"/>
    </row>
    <row r="20" spans="2:7" s="503" customFormat="1" ht="22.8" customHeight="1" x14ac:dyDescent="0.3">
      <c r="B20" s="42">
        <v>17</v>
      </c>
      <c r="C20" s="399" t="s">
        <v>2208</v>
      </c>
      <c r="D20" s="198">
        <v>26150000</v>
      </c>
      <c r="E20" s="200" t="s">
        <v>1157</v>
      </c>
      <c r="F20" s="201"/>
      <c r="G20" s="54"/>
    </row>
    <row r="21" spans="2:7" s="503" customFormat="1" ht="22.8" customHeight="1" x14ac:dyDescent="0.3">
      <c r="B21" s="42">
        <v>18</v>
      </c>
      <c r="C21" s="399" t="s">
        <v>2209</v>
      </c>
      <c r="D21" s="198">
        <v>37500000</v>
      </c>
      <c r="E21" s="200" t="s">
        <v>2211</v>
      </c>
      <c r="F21" s="201"/>
      <c r="G21" s="54"/>
    </row>
    <row r="22" spans="2:7" s="503" customFormat="1" ht="22.8" customHeight="1" x14ac:dyDescent="0.3">
      <c r="B22" s="42">
        <v>19</v>
      </c>
      <c r="C22" s="399" t="s">
        <v>2210</v>
      </c>
      <c r="D22" s="198">
        <v>7586432</v>
      </c>
      <c r="E22" s="200" t="s">
        <v>2212</v>
      </c>
      <c r="F22" s="201"/>
      <c r="G22" s="54"/>
    </row>
    <row r="23" spans="2:7" s="503" customFormat="1" ht="22.8" customHeight="1" x14ac:dyDescent="0.3">
      <c r="B23" s="42">
        <v>20</v>
      </c>
      <c r="C23" s="399" t="s">
        <v>2213</v>
      </c>
      <c r="D23" s="198">
        <v>143355000</v>
      </c>
      <c r="E23" s="200" t="s">
        <v>44</v>
      </c>
      <c r="F23" s="201"/>
      <c r="G23" s="54"/>
    </row>
    <row r="24" spans="2:7" s="503" customFormat="1" ht="22.8" customHeight="1" x14ac:dyDescent="0.3">
      <c r="B24" s="42">
        <v>21</v>
      </c>
      <c r="C24" s="399" t="s">
        <v>2213</v>
      </c>
      <c r="D24" s="198">
        <v>1084741.52</v>
      </c>
      <c r="E24" s="200" t="s">
        <v>415</v>
      </c>
      <c r="F24" s="201"/>
      <c r="G24" s="54"/>
    </row>
    <row r="25" spans="2:7" s="503" customFormat="1" ht="22.8" customHeight="1" x14ac:dyDescent="0.3">
      <c r="B25" s="42">
        <v>22</v>
      </c>
      <c r="C25" s="399" t="s">
        <v>2213</v>
      </c>
      <c r="D25" s="198">
        <v>12002000</v>
      </c>
      <c r="E25" s="200" t="s">
        <v>46</v>
      </c>
      <c r="F25" s="201"/>
      <c r="G25" s="54"/>
    </row>
    <row r="26" spans="2:7" s="503" customFormat="1" ht="22.8" customHeight="1" x14ac:dyDescent="0.3">
      <c r="B26" s="42">
        <v>23</v>
      </c>
      <c r="C26" s="399" t="s">
        <v>2214</v>
      </c>
      <c r="D26" s="198">
        <v>750358130.09000003</v>
      </c>
      <c r="E26" s="200" t="s">
        <v>47</v>
      </c>
      <c r="F26" s="201" t="s">
        <v>2219</v>
      </c>
      <c r="G26" s="54"/>
    </row>
    <row r="27" spans="2:7" s="417" customFormat="1" ht="22.8" customHeight="1" x14ac:dyDescent="0.3">
      <c r="B27" s="42">
        <v>24</v>
      </c>
      <c r="C27" s="399" t="s">
        <v>2215</v>
      </c>
      <c r="D27" s="198">
        <v>16625634.949999999</v>
      </c>
      <c r="E27" s="200" t="s">
        <v>47</v>
      </c>
      <c r="F27" s="201" t="s">
        <v>1864</v>
      </c>
      <c r="G27" s="10"/>
    </row>
    <row r="28" spans="2:7" s="503" customFormat="1" ht="22.8" customHeight="1" x14ac:dyDescent="0.3">
      <c r="B28" s="42">
        <v>25</v>
      </c>
      <c r="C28" s="399" t="s">
        <v>2216</v>
      </c>
      <c r="D28" s="198">
        <v>8073319.4900000002</v>
      </c>
      <c r="E28" s="200" t="s">
        <v>47</v>
      </c>
      <c r="F28" s="201" t="s">
        <v>2220</v>
      </c>
      <c r="G28" s="54"/>
    </row>
    <row r="29" spans="2:7" s="503" customFormat="1" ht="22.8" customHeight="1" x14ac:dyDescent="0.3">
      <c r="B29" s="42">
        <v>26</v>
      </c>
      <c r="C29" s="399" t="s">
        <v>2217</v>
      </c>
      <c r="D29" s="198">
        <v>5981943.0099999998</v>
      </c>
      <c r="E29" s="200" t="s">
        <v>47</v>
      </c>
      <c r="F29" s="201" t="s">
        <v>2221</v>
      </c>
      <c r="G29" s="54"/>
    </row>
    <row r="30" spans="2:7" s="503" customFormat="1" ht="22.8" customHeight="1" x14ac:dyDescent="0.3">
      <c r="B30" s="42">
        <v>27</v>
      </c>
      <c r="C30" s="399" t="s">
        <v>1525</v>
      </c>
      <c r="D30" s="198">
        <v>119000.7</v>
      </c>
      <c r="E30" s="200" t="s">
        <v>1526</v>
      </c>
      <c r="F30" s="201"/>
      <c r="G30" s="54"/>
    </row>
    <row r="31" spans="2:7" s="503" customFormat="1" ht="22.8" customHeight="1" x14ac:dyDescent="0.3">
      <c r="B31" s="42">
        <v>28</v>
      </c>
      <c r="C31" s="399" t="s">
        <v>1525</v>
      </c>
      <c r="D31" s="198">
        <v>712950</v>
      </c>
      <c r="E31" s="200" t="s">
        <v>2218</v>
      </c>
      <c r="F31" s="201"/>
      <c r="G31" s="54"/>
    </row>
    <row r="32" spans="2:7" s="503" customFormat="1" ht="22.8" customHeight="1" x14ac:dyDescent="0.3">
      <c r="B32" s="42">
        <v>29</v>
      </c>
      <c r="C32" s="399" t="s">
        <v>1525</v>
      </c>
      <c r="D32" s="198">
        <v>864864</v>
      </c>
      <c r="E32" s="200" t="s">
        <v>1951</v>
      </c>
      <c r="F32" s="201"/>
      <c r="G32" s="54"/>
    </row>
    <row r="33" spans="2:7" s="503" customFormat="1" ht="22.8" customHeight="1" x14ac:dyDescent="0.3">
      <c r="B33" s="42">
        <v>30</v>
      </c>
      <c r="C33" s="399" t="s">
        <v>1525</v>
      </c>
      <c r="D33" s="198">
        <v>357000</v>
      </c>
      <c r="E33" s="200" t="s">
        <v>1952</v>
      </c>
      <c r="F33" s="201"/>
      <c r="G33" s="54"/>
    </row>
    <row r="34" spans="2:7" s="503" customFormat="1" ht="22.8" customHeight="1" thickBot="1" x14ac:dyDescent="0.35">
      <c r="B34" s="42">
        <v>31</v>
      </c>
      <c r="C34" s="399" t="s">
        <v>1525</v>
      </c>
      <c r="D34" s="198">
        <v>304605.05</v>
      </c>
      <c r="E34" s="200" t="s">
        <v>1953</v>
      </c>
      <c r="F34" s="201"/>
      <c r="G34" s="54"/>
    </row>
    <row r="35" spans="2:7" s="3" customFormat="1" ht="15" thickBot="1" x14ac:dyDescent="0.35">
      <c r="B35" s="515"/>
      <c r="C35" s="516"/>
      <c r="D35" s="451">
        <f>SUM(D4:D34)</f>
        <v>1115505205.05</v>
      </c>
      <c r="E35" s="256"/>
      <c r="F35" s="15"/>
      <c r="G35" s="20"/>
    </row>
    <row r="36" spans="2:7" s="3" customFormat="1" ht="29.25" customHeight="1" x14ac:dyDescent="0.3">
      <c r="B36" s="85"/>
      <c r="C36" s="252"/>
      <c r="D36" s="155">
        <v>175666016.24000001</v>
      </c>
      <c r="E36" s="252"/>
      <c r="F36" s="20"/>
      <c r="G36" s="20"/>
    </row>
    <row r="37" spans="2:7" s="3" customFormat="1" ht="20.25" customHeight="1" x14ac:dyDescent="0.2">
      <c r="B37" s="517"/>
      <c r="C37" s="517"/>
      <c r="D37" s="25" t="s">
        <v>7</v>
      </c>
      <c r="E37" s="257"/>
      <c r="F37" s="20"/>
      <c r="G37" s="20"/>
    </row>
    <row r="38" spans="2:7" s="3" customFormat="1" ht="20.25" customHeight="1" x14ac:dyDescent="0.3">
      <c r="B38" s="517"/>
      <c r="C38" s="517"/>
      <c r="D38" s="25" t="s">
        <v>5</v>
      </c>
      <c r="E38" s="259"/>
      <c r="F38" s="20"/>
      <c r="G38" s="20"/>
    </row>
    <row r="39" spans="2:7" s="3" customFormat="1" ht="20.25" customHeight="1" x14ac:dyDescent="0.3">
      <c r="B39" s="518" t="s">
        <v>8</v>
      </c>
      <c r="C39" s="518"/>
      <c r="D39" s="35">
        <v>3402294063.77</v>
      </c>
      <c r="E39" s="259"/>
      <c r="F39" s="20"/>
      <c r="G39" s="20"/>
    </row>
    <row r="40" spans="2:7" s="3" customFormat="1" ht="20.25" customHeight="1" x14ac:dyDescent="0.3">
      <c r="B40" s="519" t="s">
        <v>9</v>
      </c>
      <c r="C40" s="519"/>
      <c r="D40" s="27">
        <f>D39-D35</f>
        <v>2286788858.7200003</v>
      </c>
      <c r="E40" s="259"/>
      <c r="F40" s="20"/>
      <c r="G40" s="20"/>
    </row>
    <row r="41" spans="2:7" s="1" customFormat="1" x14ac:dyDescent="0.3">
      <c r="B41" s="30"/>
      <c r="C41" s="262"/>
      <c r="D41" s="30"/>
      <c r="E41" s="260"/>
      <c r="F41" s="223"/>
    </row>
    <row r="42" spans="2:7" s="1" customFormat="1" x14ac:dyDescent="0.3">
      <c r="B42" s="30"/>
      <c r="C42" s="262"/>
      <c r="D42" s="32"/>
      <c r="E42" s="261"/>
      <c r="F42" s="223"/>
    </row>
    <row r="43" spans="2:7" s="1" customFormat="1" x14ac:dyDescent="0.3">
      <c r="B43" s="30"/>
      <c r="C43" s="262"/>
      <c r="D43" s="32"/>
      <c r="E43" s="263"/>
      <c r="F43" s="223"/>
    </row>
    <row r="44" spans="2:7" s="1" customFormat="1" x14ac:dyDescent="0.3">
      <c r="B44" s="30"/>
      <c r="C44" s="262"/>
      <c r="D44" s="30"/>
      <c r="E44" s="263"/>
    </row>
    <row r="45" spans="2:7" s="1" customFormat="1" x14ac:dyDescent="0.3">
      <c r="B45" s="30"/>
      <c r="C45" s="262"/>
      <c r="D45" s="30"/>
      <c r="E45" s="263"/>
    </row>
    <row r="46" spans="2:7" s="1" customFormat="1" x14ac:dyDescent="0.3">
      <c r="B46" s="30"/>
      <c r="C46" s="262"/>
      <c r="D46" s="30"/>
      <c r="E46" s="263"/>
    </row>
    <row r="47" spans="2:7" s="1" customFormat="1" x14ac:dyDescent="0.3">
      <c r="B47" s="30"/>
      <c r="C47" s="262"/>
      <c r="D47" s="30"/>
      <c r="E47" s="263"/>
    </row>
    <row r="49" spans="1:5" s="1" customFormat="1" x14ac:dyDescent="0.3">
      <c r="A49"/>
      <c r="B49" s="30"/>
      <c r="C49" s="262"/>
      <c r="D49" s="30"/>
      <c r="E49" s="263"/>
    </row>
    <row r="50" spans="1:5" s="1" customFormat="1" x14ac:dyDescent="0.3">
      <c r="B50" s="30"/>
      <c r="C50" s="262"/>
      <c r="D50" s="30"/>
      <c r="E50" s="262"/>
    </row>
  </sheetData>
  <mergeCells count="9">
    <mergeCell ref="B1:E1"/>
    <mergeCell ref="B2:B3"/>
    <mergeCell ref="C2:C3"/>
    <mergeCell ref="E2:E3"/>
    <mergeCell ref="F2:F3"/>
    <mergeCell ref="B35:C35"/>
    <mergeCell ref="B37:C38"/>
    <mergeCell ref="B39:C39"/>
    <mergeCell ref="B40:C40"/>
  </mergeCells>
  <pageMargins left="0.7" right="0.7" top="0.75" bottom="0.75" header="0.3" footer="0.3"/>
  <pageSetup paperSize="9" scale="4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E31"/>
  <sheetViews>
    <sheetView topLeftCell="A7" zoomScaleNormal="100" workbookViewId="0">
      <selection activeCell="C15" sqref="C15"/>
    </sheetView>
  </sheetViews>
  <sheetFormatPr defaultRowHeight="14.4" x14ac:dyDescent="0.3"/>
  <cols>
    <col min="1" max="1" width="7.109375" style="108" customWidth="1"/>
    <col min="2" max="2" width="59.33203125" style="87" customWidth="1"/>
    <col min="3" max="3" width="18.109375" style="30" customWidth="1"/>
    <col min="4" max="4" width="96.44140625" style="1" customWidth="1"/>
    <col min="5" max="5" width="55.5546875" style="1" customWidth="1"/>
    <col min="7" max="7" width="11.44140625" bestFit="1" customWidth="1"/>
  </cols>
  <sheetData>
    <row r="1" spans="1:5" ht="26.25" customHeight="1" x14ac:dyDescent="0.3">
      <c r="A1" s="520" t="s">
        <v>442</v>
      </c>
      <c r="B1" s="520"/>
      <c r="C1" s="520"/>
      <c r="D1" s="521"/>
    </row>
    <row r="2" spans="1:5" s="3" customFormat="1" ht="15" customHeight="1" x14ac:dyDescent="0.3">
      <c r="A2" s="522" t="s">
        <v>0</v>
      </c>
      <c r="B2" s="517" t="s">
        <v>1</v>
      </c>
      <c r="C2" s="109" t="s">
        <v>2</v>
      </c>
      <c r="D2" s="517" t="s">
        <v>3</v>
      </c>
      <c r="E2" s="514" t="s">
        <v>4</v>
      </c>
    </row>
    <row r="3" spans="1:5" s="3" customFormat="1" x14ac:dyDescent="0.3">
      <c r="A3" s="522"/>
      <c r="B3" s="537"/>
      <c r="C3" s="110" t="s">
        <v>5</v>
      </c>
      <c r="D3" s="517"/>
      <c r="E3" s="514"/>
    </row>
    <row r="4" spans="1:5" s="10" customFormat="1" ht="22.5" customHeight="1" x14ac:dyDescent="0.3">
      <c r="A4" s="42">
        <v>1</v>
      </c>
      <c r="B4" s="11" t="s">
        <v>6</v>
      </c>
      <c r="C4" s="39">
        <v>2437500</v>
      </c>
      <c r="D4" s="9" t="s">
        <v>443</v>
      </c>
      <c r="E4" s="9"/>
    </row>
    <row r="5" spans="1:5" s="10" customFormat="1" ht="22.5" customHeight="1" x14ac:dyDescent="0.3">
      <c r="A5" s="42">
        <v>2</v>
      </c>
      <c r="B5" s="11" t="s">
        <v>6</v>
      </c>
      <c r="C5" s="39">
        <v>31935380</v>
      </c>
      <c r="D5" s="60" t="s">
        <v>444</v>
      </c>
      <c r="E5" s="9"/>
    </row>
    <row r="6" spans="1:5" s="10" customFormat="1" ht="22.5" customHeight="1" x14ac:dyDescent="0.3">
      <c r="A6" s="42">
        <v>3</v>
      </c>
      <c r="B6" s="11" t="s">
        <v>6</v>
      </c>
      <c r="C6" s="39">
        <v>8469000</v>
      </c>
      <c r="D6" s="60" t="s">
        <v>445</v>
      </c>
      <c r="E6" s="9"/>
    </row>
    <row r="7" spans="1:5" s="10" customFormat="1" ht="22.5" customHeight="1" x14ac:dyDescent="0.3">
      <c r="A7" s="42">
        <v>4</v>
      </c>
      <c r="B7" s="11" t="s">
        <v>6</v>
      </c>
      <c r="C7" s="39">
        <v>39732840</v>
      </c>
      <c r="D7" s="60" t="s">
        <v>446</v>
      </c>
      <c r="E7" s="9"/>
    </row>
    <row r="8" spans="1:5" s="10" customFormat="1" ht="22.5" customHeight="1" x14ac:dyDescent="0.3">
      <c r="A8" s="42">
        <v>5</v>
      </c>
      <c r="B8" s="11" t="s">
        <v>6</v>
      </c>
      <c r="C8" s="39">
        <v>12930400</v>
      </c>
      <c r="D8" s="60" t="s">
        <v>290</v>
      </c>
      <c r="E8" s="9" t="s">
        <v>447</v>
      </c>
    </row>
    <row r="9" spans="1:5" s="10" customFormat="1" ht="22.5" customHeight="1" x14ac:dyDescent="0.3">
      <c r="A9" s="42">
        <v>6</v>
      </c>
      <c r="B9" s="11" t="s">
        <v>6</v>
      </c>
      <c r="C9" s="39">
        <v>35169980</v>
      </c>
      <c r="D9" s="60" t="s">
        <v>58</v>
      </c>
      <c r="E9" s="9"/>
    </row>
    <row r="10" spans="1:5" s="10" customFormat="1" ht="22.5" customHeight="1" x14ac:dyDescent="0.3">
      <c r="A10" s="42">
        <v>7</v>
      </c>
      <c r="B10" s="11" t="s">
        <v>6</v>
      </c>
      <c r="C10" s="39">
        <v>29537200</v>
      </c>
      <c r="D10" s="60" t="s">
        <v>345</v>
      </c>
      <c r="E10" s="9"/>
    </row>
    <row r="11" spans="1:5" s="10" customFormat="1" ht="22.5" customHeight="1" x14ac:dyDescent="0.3">
      <c r="A11" s="42">
        <v>8</v>
      </c>
      <c r="B11" s="11" t="s">
        <v>448</v>
      </c>
      <c r="C11" s="39">
        <v>37680000</v>
      </c>
      <c r="D11" s="60" t="s">
        <v>452</v>
      </c>
      <c r="E11" s="9"/>
    </row>
    <row r="12" spans="1:5" s="10" customFormat="1" ht="22.5" customHeight="1" x14ac:dyDescent="0.3">
      <c r="A12" s="42">
        <v>9</v>
      </c>
      <c r="B12" s="11" t="s">
        <v>449</v>
      </c>
      <c r="C12" s="39">
        <v>4727000</v>
      </c>
      <c r="D12" s="60" t="s">
        <v>453</v>
      </c>
      <c r="E12" s="9"/>
    </row>
    <row r="13" spans="1:5" s="10" customFormat="1" ht="22.5" customHeight="1" x14ac:dyDescent="0.3">
      <c r="A13" s="42">
        <v>10</v>
      </c>
      <c r="B13" s="11" t="s">
        <v>450</v>
      </c>
      <c r="C13" s="39">
        <v>5772500</v>
      </c>
      <c r="D13" s="60" t="s">
        <v>454</v>
      </c>
      <c r="E13" s="9"/>
    </row>
    <row r="14" spans="1:5" s="10" customFormat="1" ht="22.5" customHeight="1" thickBot="1" x14ac:dyDescent="0.35">
      <c r="A14" s="42">
        <v>11</v>
      </c>
      <c r="B14" s="11" t="s">
        <v>451</v>
      </c>
      <c r="C14" s="39">
        <v>2704000</v>
      </c>
      <c r="D14" s="60" t="s">
        <v>455</v>
      </c>
      <c r="E14" s="9"/>
    </row>
    <row r="15" spans="1:5" s="3" customFormat="1" ht="15" thickBot="1" x14ac:dyDescent="0.35">
      <c r="A15" s="515"/>
      <c r="B15" s="516"/>
      <c r="C15" s="13">
        <f>SUM(C4:C14)</f>
        <v>211095800</v>
      </c>
      <c r="D15" s="14"/>
      <c r="E15" s="15"/>
    </row>
    <row r="16" spans="1:5" s="3" customFormat="1" ht="29.25" customHeight="1" x14ac:dyDescent="0.3">
      <c r="A16" s="107"/>
      <c r="B16" s="85"/>
      <c r="C16" s="18"/>
      <c r="D16" s="19"/>
      <c r="E16" s="20"/>
    </row>
    <row r="17" spans="1:5" s="3" customFormat="1" ht="20.25" customHeight="1" x14ac:dyDescent="0.2">
      <c r="A17" s="49"/>
      <c r="B17" s="86"/>
      <c r="C17" s="23"/>
      <c r="D17" s="24"/>
      <c r="E17" s="20"/>
    </row>
    <row r="18" spans="1:5" s="3" customFormat="1" ht="20.25" customHeight="1" x14ac:dyDescent="0.2">
      <c r="A18" s="525"/>
      <c r="B18" s="525"/>
      <c r="C18" s="25" t="s">
        <v>7</v>
      </c>
      <c r="D18" s="24"/>
      <c r="E18" s="20"/>
    </row>
    <row r="19" spans="1:5" s="3" customFormat="1" ht="20.25" customHeight="1" x14ac:dyDescent="0.3">
      <c r="A19" s="525"/>
      <c r="B19" s="525"/>
      <c r="C19" s="25" t="s">
        <v>5</v>
      </c>
      <c r="D19" s="26"/>
      <c r="E19" s="20"/>
    </row>
    <row r="20" spans="1:5" s="3" customFormat="1" ht="20.25" customHeight="1" x14ac:dyDescent="0.3">
      <c r="A20" s="518" t="s">
        <v>8</v>
      </c>
      <c r="B20" s="518"/>
      <c r="C20" s="35">
        <v>1840674460.8800001</v>
      </c>
      <c r="D20" s="82"/>
      <c r="E20" s="20"/>
    </row>
    <row r="21" spans="1:5" s="3" customFormat="1" ht="20.25" customHeight="1" x14ac:dyDescent="0.3">
      <c r="A21" s="519" t="s">
        <v>9</v>
      </c>
      <c r="B21" s="519"/>
      <c r="C21" s="27">
        <f>C20-C15</f>
        <v>1629578660.8800001</v>
      </c>
      <c r="D21" s="82"/>
      <c r="E21" s="20"/>
    </row>
    <row r="22" spans="1:5" s="1" customFormat="1" x14ac:dyDescent="0.3">
      <c r="A22" s="108"/>
      <c r="B22" s="87"/>
      <c r="C22" s="30"/>
      <c r="D22" s="83"/>
    </row>
    <row r="23" spans="1:5" s="1" customFormat="1" x14ac:dyDescent="0.3">
      <c r="A23" s="108"/>
      <c r="B23" s="87"/>
      <c r="C23" s="32"/>
      <c r="D23" s="84"/>
    </row>
    <row r="24" spans="1:5" s="1" customFormat="1" x14ac:dyDescent="0.3">
      <c r="A24" s="108"/>
      <c r="B24" s="87"/>
      <c r="C24" s="32"/>
    </row>
    <row r="31" spans="1:5" s="1" customFormat="1" x14ac:dyDescent="0.3">
      <c r="A31" s="108"/>
      <c r="B31" s="87"/>
      <c r="C31" s="30"/>
    </row>
  </sheetData>
  <mergeCells count="9">
    <mergeCell ref="E2:E3"/>
    <mergeCell ref="A15:B15"/>
    <mergeCell ref="A18:B19"/>
    <mergeCell ref="A20:B20"/>
    <mergeCell ref="A21:B21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I47"/>
  <sheetViews>
    <sheetView topLeftCell="C7" zoomScaleNormal="100" workbookViewId="0">
      <selection activeCell="E14" sqref="E14"/>
    </sheetView>
  </sheetViews>
  <sheetFormatPr defaultRowHeight="14.4" x14ac:dyDescent="0.3"/>
  <cols>
    <col min="1" max="1" width="7.109375" style="108" customWidth="1"/>
    <col min="2" max="2" width="59.33203125" style="87" customWidth="1"/>
    <col min="3" max="3" width="18.109375" style="30" customWidth="1"/>
    <col min="4" max="4" width="70.109375" style="1" customWidth="1"/>
    <col min="5" max="5" width="27.6640625" style="1" customWidth="1"/>
    <col min="7" max="7" width="11.44140625" bestFit="1" customWidth="1"/>
    <col min="9" max="9" width="13.5546875" bestFit="1" customWidth="1"/>
  </cols>
  <sheetData>
    <row r="1" spans="1:9" ht="26.25" customHeight="1" x14ac:dyDescent="0.3">
      <c r="A1" s="520" t="s">
        <v>456</v>
      </c>
      <c r="B1" s="520"/>
      <c r="C1" s="520"/>
      <c r="D1" s="521"/>
    </row>
    <row r="2" spans="1:9" s="3" customFormat="1" ht="15" customHeight="1" x14ac:dyDescent="0.3">
      <c r="A2" s="522" t="s">
        <v>0</v>
      </c>
      <c r="B2" s="517" t="s">
        <v>1</v>
      </c>
      <c r="C2" s="112" t="s">
        <v>2</v>
      </c>
      <c r="D2" s="517" t="s">
        <v>3</v>
      </c>
      <c r="E2" s="514" t="s">
        <v>4</v>
      </c>
    </row>
    <row r="3" spans="1:9" s="3" customFormat="1" x14ac:dyDescent="0.3">
      <c r="A3" s="522"/>
      <c r="B3" s="537"/>
      <c r="C3" s="113" t="s">
        <v>5</v>
      </c>
      <c r="D3" s="517"/>
      <c r="E3" s="514"/>
    </row>
    <row r="4" spans="1:9" s="10" customFormat="1" ht="22.5" customHeight="1" x14ac:dyDescent="0.3">
      <c r="A4" s="42">
        <v>1</v>
      </c>
      <c r="B4" s="11" t="s">
        <v>6</v>
      </c>
      <c r="C4" s="39">
        <v>51042550</v>
      </c>
      <c r="D4" s="9" t="s">
        <v>479</v>
      </c>
      <c r="E4" s="9"/>
    </row>
    <row r="5" spans="1:9" s="10" customFormat="1" ht="22.5" customHeight="1" x14ac:dyDescent="0.3">
      <c r="A5" s="42">
        <v>2</v>
      </c>
      <c r="B5" s="11" t="s">
        <v>457</v>
      </c>
      <c r="C5" s="39">
        <v>55000000</v>
      </c>
      <c r="D5" s="60" t="s">
        <v>148</v>
      </c>
      <c r="E5" s="9" t="s">
        <v>478</v>
      </c>
    </row>
    <row r="6" spans="1:9" s="10" customFormat="1" ht="22.5" customHeight="1" x14ac:dyDescent="0.3">
      <c r="A6" s="42">
        <v>3</v>
      </c>
      <c r="B6" s="11" t="s">
        <v>458</v>
      </c>
      <c r="C6" s="39">
        <v>48000000</v>
      </c>
      <c r="D6" s="60" t="s">
        <v>149</v>
      </c>
      <c r="E6" s="9" t="s">
        <v>478</v>
      </c>
    </row>
    <row r="7" spans="1:9" s="10" customFormat="1" ht="22.5" customHeight="1" x14ac:dyDescent="0.3">
      <c r="A7" s="42">
        <v>4</v>
      </c>
      <c r="B7" s="11" t="s">
        <v>459</v>
      </c>
      <c r="C7" s="39">
        <v>30500000</v>
      </c>
      <c r="D7" s="60" t="s">
        <v>150</v>
      </c>
      <c r="E7" s="9" t="s">
        <v>478</v>
      </c>
    </row>
    <row r="8" spans="1:9" s="119" customFormat="1" ht="22.5" customHeight="1" x14ac:dyDescent="0.3">
      <c r="A8" s="114">
        <v>5</v>
      </c>
      <c r="B8" s="115" t="s">
        <v>483</v>
      </c>
      <c r="C8" s="116">
        <v>10491870.970000001</v>
      </c>
      <c r="D8" s="117" t="s">
        <v>480</v>
      </c>
      <c r="E8" s="118" t="s">
        <v>478</v>
      </c>
    </row>
    <row r="9" spans="1:9" s="119" customFormat="1" ht="22.5" customHeight="1" x14ac:dyDescent="0.3">
      <c r="A9" s="114">
        <v>6</v>
      </c>
      <c r="B9" s="115" t="s">
        <v>482</v>
      </c>
      <c r="C9" s="116">
        <v>9836129.0299999993</v>
      </c>
      <c r="D9" s="117" t="s">
        <v>151</v>
      </c>
      <c r="E9" s="118" t="s">
        <v>481</v>
      </c>
    </row>
    <row r="10" spans="1:9" s="119" customFormat="1" ht="22.5" customHeight="1" x14ac:dyDescent="0.3">
      <c r="A10" s="114">
        <v>7</v>
      </c>
      <c r="B10" s="115" t="s">
        <v>484</v>
      </c>
      <c r="C10" s="116">
        <v>1341290.32</v>
      </c>
      <c r="D10" s="117" t="s">
        <v>487</v>
      </c>
      <c r="E10" s="118" t="s">
        <v>478</v>
      </c>
    </row>
    <row r="11" spans="1:9" s="119" customFormat="1" ht="22.5" customHeight="1" x14ac:dyDescent="0.3">
      <c r="A11" s="114">
        <v>8</v>
      </c>
      <c r="B11" s="115" t="s">
        <v>485</v>
      </c>
      <c r="C11" s="116">
        <v>1430709.68</v>
      </c>
      <c r="D11" s="117" t="s">
        <v>486</v>
      </c>
      <c r="E11" s="118" t="s">
        <v>478</v>
      </c>
    </row>
    <row r="12" spans="1:9" s="10" customFormat="1" ht="22.5" customHeight="1" x14ac:dyDescent="0.3">
      <c r="A12" s="42">
        <v>9</v>
      </c>
      <c r="B12" s="11" t="s">
        <v>460</v>
      </c>
      <c r="C12" s="39">
        <v>33700800</v>
      </c>
      <c r="D12" s="60" t="s">
        <v>152</v>
      </c>
      <c r="E12" s="9" t="s">
        <v>478</v>
      </c>
      <c r="G12" s="10">
        <f>C10+C11</f>
        <v>2772000</v>
      </c>
    </row>
    <row r="13" spans="1:9" s="10" customFormat="1" ht="22.5" customHeight="1" x14ac:dyDescent="0.3">
      <c r="A13" s="42">
        <v>10</v>
      </c>
      <c r="B13" s="11" t="s">
        <v>461</v>
      </c>
      <c r="C13" s="39">
        <v>37000800</v>
      </c>
      <c r="D13" s="60" t="s">
        <v>153</v>
      </c>
      <c r="E13" s="9" t="s">
        <v>478</v>
      </c>
      <c r="I13" s="10">
        <v>276043160.68000001</v>
      </c>
    </row>
    <row r="14" spans="1:9" s="10" customFormat="1" ht="22.5" customHeight="1" x14ac:dyDescent="0.3">
      <c r="A14" s="42">
        <v>11</v>
      </c>
      <c r="B14" s="11" t="s">
        <v>462</v>
      </c>
      <c r="C14" s="39">
        <v>38083000</v>
      </c>
      <c r="D14" s="60" t="s">
        <v>154</v>
      </c>
      <c r="E14" s="9" t="s">
        <v>478</v>
      </c>
      <c r="I14" s="10">
        <v>275381709.12</v>
      </c>
    </row>
    <row r="15" spans="1:9" s="10" customFormat="1" ht="22.5" customHeight="1" x14ac:dyDescent="0.3">
      <c r="A15" s="42">
        <v>12</v>
      </c>
      <c r="B15" s="11" t="s">
        <v>463</v>
      </c>
      <c r="C15" s="39">
        <v>31900000</v>
      </c>
      <c r="D15" s="60" t="s">
        <v>155</v>
      </c>
      <c r="E15" s="9" t="s">
        <v>478</v>
      </c>
      <c r="I15" s="10">
        <f>I13-I14</f>
        <v>661451.56000000238</v>
      </c>
    </row>
    <row r="16" spans="1:9" s="119" customFormat="1" ht="22.5" customHeight="1" x14ac:dyDescent="0.3">
      <c r="A16" s="114">
        <v>13</v>
      </c>
      <c r="B16" s="115" t="s">
        <v>464</v>
      </c>
      <c r="C16" s="116">
        <v>27280000</v>
      </c>
      <c r="D16" s="117" t="s">
        <v>156</v>
      </c>
      <c r="E16" s="118" t="s">
        <v>478</v>
      </c>
    </row>
    <row r="17" spans="1:5" s="119" customFormat="1" ht="22.5" customHeight="1" x14ac:dyDescent="0.3">
      <c r="A17" s="114">
        <v>14</v>
      </c>
      <c r="B17" s="115" t="s">
        <v>304</v>
      </c>
      <c r="C17" s="116">
        <v>3720000</v>
      </c>
      <c r="D17" s="117" t="s">
        <v>318</v>
      </c>
      <c r="E17" s="118" t="s">
        <v>478</v>
      </c>
    </row>
    <row r="18" spans="1:5" s="119" customFormat="1" ht="22.5" customHeight="1" x14ac:dyDescent="0.3">
      <c r="A18" s="114">
        <v>15</v>
      </c>
      <c r="B18" s="115" t="s">
        <v>465</v>
      </c>
      <c r="C18" s="116">
        <v>27825000</v>
      </c>
      <c r="D18" s="117" t="s">
        <v>157</v>
      </c>
      <c r="E18" s="118" t="s">
        <v>478</v>
      </c>
    </row>
    <row r="19" spans="1:5" s="119" customFormat="1" ht="22.5" customHeight="1" x14ac:dyDescent="0.3">
      <c r="A19" s="114">
        <v>16</v>
      </c>
      <c r="B19" s="115" t="s">
        <v>466</v>
      </c>
      <c r="C19" s="116">
        <v>22942500</v>
      </c>
      <c r="D19" s="117" t="s">
        <v>158</v>
      </c>
      <c r="E19" s="118" t="s">
        <v>478</v>
      </c>
    </row>
    <row r="20" spans="1:5" s="119" customFormat="1" ht="22.5" customHeight="1" x14ac:dyDescent="0.3">
      <c r="A20" s="114">
        <v>17</v>
      </c>
      <c r="B20" s="115" t="s">
        <v>467</v>
      </c>
      <c r="C20" s="116">
        <v>22000000</v>
      </c>
      <c r="D20" s="117" t="s">
        <v>159</v>
      </c>
      <c r="E20" s="118" t="s">
        <v>478</v>
      </c>
    </row>
    <row r="21" spans="1:5" s="10" customFormat="1" ht="22.5" customHeight="1" x14ac:dyDescent="0.3">
      <c r="A21" s="42">
        <v>18</v>
      </c>
      <c r="B21" s="11" t="s">
        <v>468</v>
      </c>
      <c r="C21" s="39">
        <v>18112500</v>
      </c>
      <c r="D21" s="60" t="s">
        <v>161</v>
      </c>
      <c r="E21" s="9" t="s">
        <v>478</v>
      </c>
    </row>
    <row r="22" spans="1:5" s="10" customFormat="1" ht="22.5" customHeight="1" x14ac:dyDescent="0.3">
      <c r="A22" s="42">
        <v>19</v>
      </c>
      <c r="B22" s="11" t="s">
        <v>469</v>
      </c>
      <c r="C22" s="39">
        <v>24000000</v>
      </c>
      <c r="D22" s="60" t="s">
        <v>162</v>
      </c>
      <c r="E22" s="9" t="s">
        <v>478</v>
      </c>
    </row>
    <row r="23" spans="1:5" s="10" customFormat="1" ht="22.5" customHeight="1" x14ac:dyDescent="0.3">
      <c r="A23" s="42">
        <v>20</v>
      </c>
      <c r="B23" s="11" t="s">
        <v>470</v>
      </c>
      <c r="C23" s="39">
        <v>35000000</v>
      </c>
      <c r="D23" s="60" t="s">
        <v>163</v>
      </c>
      <c r="E23" s="9" t="s">
        <v>478</v>
      </c>
    </row>
    <row r="24" spans="1:5" s="10" customFormat="1" ht="22.5" customHeight="1" x14ac:dyDescent="0.3">
      <c r="A24" s="42">
        <v>21</v>
      </c>
      <c r="B24" s="11" t="s">
        <v>471</v>
      </c>
      <c r="C24" s="39">
        <v>21500000</v>
      </c>
      <c r="D24" s="60" t="s">
        <v>164</v>
      </c>
      <c r="E24" s="9" t="s">
        <v>478</v>
      </c>
    </row>
    <row r="25" spans="1:5" s="10" customFormat="1" ht="22.5" customHeight="1" x14ac:dyDescent="0.3">
      <c r="A25" s="42">
        <v>22</v>
      </c>
      <c r="B25" s="11" t="s">
        <v>472</v>
      </c>
      <c r="C25" s="39">
        <v>27000000</v>
      </c>
      <c r="D25" s="60" t="s">
        <v>165</v>
      </c>
      <c r="E25" s="9" t="s">
        <v>478</v>
      </c>
    </row>
    <row r="26" spans="1:5" s="10" customFormat="1" ht="22.5" customHeight="1" x14ac:dyDescent="0.3">
      <c r="A26" s="42">
        <v>23</v>
      </c>
      <c r="B26" s="11" t="s">
        <v>473</v>
      </c>
      <c r="C26" s="39">
        <v>31500000</v>
      </c>
      <c r="D26" s="60" t="s">
        <v>166</v>
      </c>
      <c r="E26" s="9" t="s">
        <v>478</v>
      </c>
    </row>
    <row r="27" spans="1:5" s="10" customFormat="1" ht="22.5" customHeight="1" x14ac:dyDescent="0.3">
      <c r="A27" s="42">
        <v>24</v>
      </c>
      <c r="B27" s="11" t="s">
        <v>474</v>
      </c>
      <c r="C27" s="39">
        <v>54217400</v>
      </c>
      <c r="D27" s="60" t="s">
        <v>167</v>
      </c>
      <c r="E27" s="9" t="s">
        <v>478</v>
      </c>
    </row>
    <row r="28" spans="1:5" s="119" customFormat="1" ht="22.5" customHeight="1" x14ac:dyDescent="0.3">
      <c r="A28" s="114">
        <v>25</v>
      </c>
      <c r="B28" s="115" t="s">
        <v>475</v>
      </c>
      <c r="C28" s="116">
        <v>53585600</v>
      </c>
      <c r="D28" s="117" t="s">
        <v>168</v>
      </c>
      <c r="E28" s="118" t="s">
        <v>478</v>
      </c>
    </row>
    <row r="29" spans="1:5" s="119" customFormat="1" ht="22.5" customHeight="1" x14ac:dyDescent="0.3">
      <c r="A29" s="114">
        <v>26</v>
      </c>
      <c r="B29" s="115" t="s">
        <v>488</v>
      </c>
      <c r="C29" s="116">
        <v>12000000</v>
      </c>
      <c r="D29" s="117" t="s">
        <v>489</v>
      </c>
      <c r="E29" s="118" t="s">
        <v>481</v>
      </c>
    </row>
    <row r="30" spans="1:5" s="119" customFormat="1" ht="22.5" customHeight="1" thickBot="1" x14ac:dyDescent="0.35">
      <c r="A30" s="114">
        <v>27</v>
      </c>
      <c r="B30" s="115" t="s">
        <v>476</v>
      </c>
      <c r="C30" s="116">
        <v>28000000</v>
      </c>
      <c r="D30" s="117" t="s">
        <v>477</v>
      </c>
      <c r="E30" s="118" t="s">
        <v>478</v>
      </c>
    </row>
    <row r="31" spans="1:5" s="3" customFormat="1" ht="15" thickBot="1" x14ac:dyDescent="0.35">
      <c r="A31" s="515"/>
      <c r="B31" s="516"/>
      <c r="C31" s="13">
        <f>SUM(C4:C30)</f>
        <v>757010150</v>
      </c>
      <c r="D31" s="14"/>
      <c r="E31" s="15"/>
    </row>
    <row r="32" spans="1:5" s="3" customFormat="1" ht="29.25" customHeight="1" x14ac:dyDescent="0.3">
      <c r="A32" s="107"/>
      <c r="B32" s="85"/>
      <c r="C32" s="18">
        <v>750518150</v>
      </c>
      <c r="D32" s="19"/>
      <c r="E32" s="20"/>
    </row>
    <row r="33" spans="1:5" s="3" customFormat="1" ht="20.25" customHeight="1" x14ac:dyDescent="0.2">
      <c r="A33" s="49"/>
      <c r="B33" s="86"/>
      <c r="C33" s="23"/>
      <c r="D33" s="24">
        <f>C10+C11+C17</f>
        <v>6492000</v>
      </c>
      <c r="E33" s="20"/>
    </row>
    <row r="34" spans="1:5" s="3" customFormat="1" ht="20.25" customHeight="1" x14ac:dyDescent="0.2">
      <c r="A34" s="525"/>
      <c r="B34" s="525"/>
      <c r="C34" s="25" t="s">
        <v>7</v>
      </c>
      <c r="D34" s="24">
        <f>C31-C32</f>
        <v>6492000</v>
      </c>
      <c r="E34" s="20"/>
    </row>
    <row r="35" spans="1:5" s="3" customFormat="1" ht="20.25" customHeight="1" x14ac:dyDescent="0.3">
      <c r="A35" s="525"/>
      <c r="B35" s="525"/>
      <c r="C35" s="25" t="s">
        <v>5</v>
      </c>
      <c r="D35" s="26">
        <f>D33-D34</f>
        <v>0</v>
      </c>
      <c r="E35" s="20"/>
    </row>
    <row r="36" spans="1:5" s="3" customFormat="1" ht="20.25" customHeight="1" x14ac:dyDescent="0.3">
      <c r="A36" s="518" t="s">
        <v>8</v>
      </c>
      <c r="B36" s="518"/>
      <c r="C36" s="35">
        <v>1563165380.96</v>
      </c>
      <c r="D36" s="82"/>
      <c r="E36" s="20"/>
    </row>
    <row r="37" spans="1:5" s="3" customFormat="1" ht="20.25" customHeight="1" x14ac:dyDescent="0.3">
      <c r="A37" s="519" t="s">
        <v>9</v>
      </c>
      <c r="B37" s="519"/>
      <c r="C37" s="27">
        <f>C36-C31</f>
        <v>806155230.96000004</v>
      </c>
      <c r="D37" s="82"/>
      <c r="E37" s="20"/>
    </row>
    <row r="38" spans="1:5" s="1" customFormat="1" x14ac:dyDescent="0.3">
      <c r="A38" s="108"/>
      <c r="B38" s="87"/>
      <c r="C38" s="30"/>
      <c r="D38" s="83"/>
    </row>
    <row r="39" spans="1:5" s="1" customFormat="1" x14ac:dyDescent="0.3">
      <c r="A39" s="108"/>
      <c r="B39" s="87"/>
      <c r="C39" s="32"/>
      <c r="D39" s="84"/>
    </row>
    <row r="40" spans="1:5" s="1" customFormat="1" x14ac:dyDescent="0.3">
      <c r="A40" s="108"/>
      <c r="B40" s="87"/>
      <c r="C40" s="32"/>
    </row>
    <row r="47" spans="1:5" s="1" customFormat="1" x14ac:dyDescent="0.3">
      <c r="A47" s="108"/>
      <c r="B47" s="87"/>
      <c r="C47" s="30"/>
    </row>
  </sheetData>
  <mergeCells count="9">
    <mergeCell ref="A1:D1"/>
    <mergeCell ref="A2:A3"/>
    <mergeCell ref="B2:B3"/>
    <mergeCell ref="D2:D3"/>
    <mergeCell ref="E2:E3"/>
    <mergeCell ref="A31:B31"/>
    <mergeCell ref="A34:B35"/>
    <mergeCell ref="A36:B36"/>
    <mergeCell ref="A37:B37"/>
  </mergeCells>
  <pageMargins left="0.7" right="0.7" top="0.75" bottom="0.75" header="0.3" footer="0.3"/>
  <pageSetup paperSize="9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E41"/>
  <sheetViews>
    <sheetView topLeftCell="A19" zoomScaleNormal="100" workbookViewId="0">
      <selection activeCell="D26" sqref="D26"/>
    </sheetView>
  </sheetViews>
  <sheetFormatPr defaultRowHeight="14.4" x14ac:dyDescent="0.3"/>
  <cols>
    <col min="1" max="1" width="7.109375" style="108" customWidth="1"/>
    <col min="2" max="2" width="59.33203125" style="87" customWidth="1"/>
    <col min="3" max="3" width="18.109375" style="30" customWidth="1"/>
    <col min="4" max="4" width="70.109375" style="1" customWidth="1"/>
    <col min="5" max="5" width="48" style="1" customWidth="1"/>
  </cols>
  <sheetData>
    <row r="1" spans="1:5" ht="26.25" customHeight="1" x14ac:dyDescent="0.3">
      <c r="A1" s="520" t="s">
        <v>490</v>
      </c>
      <c r="B1" s="520"/>
      <c r="C1" s="520"/>
      <c r="D1" s="521"/>
    </row>
    <row r="2" spans="1:5" s="3" customFormat="1" ht="15" customHeight="1" x14ac:dyDescent="0.3">
      <c r="A2" s="522" t="s">
        <v>0</v>
      </c>
      <c r="B2" s="517" t="s">
        <v>1</v>
      </c>
      <c r="C2" s="120" t="s">
        <v>2</v>
      </c>
      <c r="D2" s="517" t="s">
        <v>3</v>
      </c>
      <c r="E2" s="514" t="s">
        <v>4</v>
      </c>
    </row>
    <row r="3" spans="1:5" s="3" customFormat="1" x14ac:dyDescent="0.3">
      <c r="A3" s="522"/>
      <c r="B3" s="537"/>
      <c r="C3" s="121" t="s">
        <v>5</v>
      </c>
      <c r="D3" s="517"/>
      <c r="E3" s="514"/>
    </row>
    <row r="4" spans="1:5" s="10" customFormat="1" ht="22.5" customHeight="1" x14ac:dyDescent="0.3">
      <c r="A4" s="42">
        <v>1</v>
      </c>
      <c r="B4" s="11" t="s">
        <v>6</v>
      </c>
      <c r="C4" s="39">
        <v>51042550</v>
      </c>
      <c r="D4" s="9" t="s">
        <v>479</v>
      </c>
      <c r="E4" s="9"/>
    </row>
    <row r="5" spans="1:5" s="119" customFormat="1" ht="22.5" customHeight="1" x14ac:dyDescent="0.3">
      <c r="A5" s="114">
        <v>2</v>
      </c>
      <c r="B5" s="115" t="s">
        <v>457</v>
      </c>
      <c r="C5" s="116">
        <v>55000000</v>
      </c>
      <c r="D5" s="117" t="s">
        <v>148</v>
      </c>
      <c r="E5" s="118" t="s">
        <v>478</v>
      </c>
    </row>
    <row r="6" spans="1:5" s="119" customFormat="1" ht="22.5" customHeight="1" x14ac:dyDescent="0.3">
      <c r="A6" s="114">
        <v>3</v>
      </c>
      <c r="B6" s="115" t="s">
        <v>458</v>
      </c>
      <c r="C6" s="116">
        <v>48000000</v>
      </c>
      <c r="D6" s="117" t="s">
        <v>149</v>
      </c>
      <c r="E6" s="118" t="s">
        <v>478</v>
      </c>
    </row>
    <row r="7" spans="1:5" s="119" customFormat="1" ht="22.5" customHeight="1" x14ac:dyDescent="0.3">
      <c r="A7" s="114">
        <v>4</v>
      </c>
      <c r="B7" s="115" t="s">
        <v>459</v>
      </c>
      <c r="C7" s="116">
        <v>30500000</v>
      </c>
      <c r="D7" s="117" t="s">
        <v>150</v>
      </c>
      <c r="E7" s="118" t="s">
        <v>478</v>
      </c>
    </row>
    <row r="8" spans="1:5" s="119" customFormat="1" ht="22.5" customHeight="1" x14ac:dyDescent="0.3">
      <c r="A8" s="114">
        <v>5</v>
      </c>
      <c r="B8" s="115" t="s">
        <v>461</v>
      </c>
      <c r="C8" s="116">
        <v>37000800</v>
      </c>
      <c r="D8" s="117" t="s">
        <v>153</v>
      </c>
      <c r="E8" s="118" t="s">
        <v>478</v>
      </c>
    </row>
    <row r="9" spans="1:5" s="10" customFormat="1" ht="22.5" customHeight="1" x14ac:dyDescent="0.3">
      <c r="A9" s="42">
        <v>6</v>
      </c>
      <c r="B9" s="11" t="s">
        <v>462</v>
      </c>
      <c r="C9" s="39">
        <v>38083000</v>
      </c>
      <c r="D9" s="60" t="s">
        <v>154</v>
      </c>
      <c r="E9" s="9" t="s">
        <v>478</v>
      </c>
    </row>
    <row r="10" spans="1:5" s="10" customFormat="1" ht="22.5" customHeight="1" x14ac:dyDescent="0.3">
      <c r="A10" s="42">
        <v>7</v>
      </c>
      <c r="B10" s="11" t="s">
        <v>463</v>
      </c>
      <c r="C10" s="39">
        <v>31900000</v>
      </c>
      <c r="D10" s="60" t="s">
        <v>155</v>
      </c>
      <c r="E10" s="9" t="s">
        <v>478</v>
      </c>
    </row>
    <row r="11" spans="1:5" s="119" customFormat="1" ht="22.5" customHeight="1" x14ac:dyDescent="0.3">
      <c r="A11" s="114">
        <v>8</v>
      </c>
      <c r="B11" s="115" t="s">
        <v>468</v>
      </c>
      <c r="C11" s="116">
        <v>18112500</v>
      </c>
      <c r="D11" s="117" t="s">
        <v>161</v>
      </c>
      <c r="E11" s="118" t="s">
        <v>478</v>
      </c>
    </row>
    <row r="12" spans="1:5" s="10" customFormat="1" ht="22.5" customHeight="1" x14ac:dyDescent="0.3">
      <c r="A12" s="42">
        <v>9</v>
      </c>
      <c r="B12" s="11" t="s">
        <v>469</v>
      </c>
      <c r="C12" s="39">
        <v>24000000</v>
      </c>
      <c r="D12" s="60" t="s">
        <v>162</v>
      </c>
      <c r="E12" s="9" t="s">
        <v>478</v>
      </c>
    </row>
    <row r="13" spans="1:5" s="10" customFormat="1" ht="22.5" customHeight="1" x14ac:dyDescent="0.3">
      <c r="A13" s="42">
        <v>10</v>
      </c>
      <c r="B13" s="11" t="s">
        <v>470</v>
      </c>
      <c r="C13" s="39">
        <v>35000000</v>
      </c>
      <c r="D13" s="60" t="s">
        <v>163</v>
      </c>
      <c r="E13" s="9" t="s">
        <v>478</v>
      </c>
    </row>
    <row r="14" spans="1:5" s="10" customFormat="1" ht="22.5" customHeight="1" x14ac:dyDescent="0.3">
      <c r="A14" s="42">
        <v>11</v>
      </c>
      <c r="B14" s="11" t="s">
        <v>471</v>
      </c>
      <c r="C14" s="39">
        <v>21500000</v>
      </c>
      <c r="D14" s="60" t="s">
        <v>164</v>
      </c>
      <c r="E14" s="9" t="s">
        <v>478</v>
      </c>
    </row>
    <row r="15" spans="1:5" s="10" customFormat="1" ht="22.5" customHeight="1" x14ac:dyDescent="0.3">
      <c r="A15" s="42">
        <v>12</v>
      </c>
      <c r="B15" s="11" t="s">
        <v>472</v>
      </c>
      <c r="C15" s="39">
        <v>27000000</v>
      </c>
      <c r="D15" s="60" t="s">
        <v>165</v>
      </c>
      <c r="E15" s="9" t="s">
        <v>478</v>
      </c>
    </row>
    <row r="16" spans="1:5" s="10" customFormat="1" ht="22.5" customHeight="1" x14ac:dyDescent="0.3">
      <c r="A16" s="42">
        <v>13</v>
      </c>
      <c r="B16" s="11" t="s">
        <v>473</v>
      </c>
      <c r="C16" s="39">
        <v>31500000</v>
      </c>
      <c r="D16" s="60" t="s">
        <v>166</v>
      </c>
      <c r="E16" s="9" t="s">
        <v>478</v>
      </c>
    </row>
    <row r="17" spans="1:5" s="10" customFormat="1" ht="22.5" customHeight="1" x14ac:dyDescent="0.3">
      <c r="A17" s="42">
        <v>14</v>
      </c>
      <c r="B17" s="11" t="s">
        <v>474</v>
      </c>
      <c r="C17" s="39">
        <v>54217400</v>
      </c>
      <c r="D17" s="60" t="s">
        <v>167</v>
      </c>
      <c r="E17" s="9" t="s">
        <v>478</v>
      </c>
    </row>
    <row r="18" spans="1:5" s="10" customFormat="1" ht="22.5" customHeight="1" x14ac:dyDescent="0.3">
      <c r="A18" s="42">
        <v>15</v>
      </c>
      <c r="B18" s="11" t="s">
        <v>492</v>
      </c>
      <c r="C18" s="39">
        <v>146148151.91</v>
      </c>
      <c r="D18" s="9" t="s">
        <v>491</v>
      </c>
      <c r="E18" s="9"/>
    </row>
    <row r="19" spans="1:5" s="10" customFormat="1" ht="22.5" customHeight="1" x14ac:dyDescent="0.3">
      <c r="A19" s="42">
        <v>16</v>
      </c>
      <c r="B19" s="11" t="s">
        <v>493</v>
      </c>
      <c r="C19" s="39">
        <v>17242833.359999999</v>
      </c>
      <c r="D19" s="9" t="s">
        <v>494</v>
      </c>
      <c r="E19" s="9"/>
    </row>
    <row r="20" spans="1:5" s="10" customFormat="1" ht="22.5" customHeight="1" x14ac:dyDescent="0.3">
      <c r="A20" s="44">
        <v>17</v>
      </c>
      <c r="B20" s="45" t="s">
        <v>502</v>
      </c>
      <c r="C20" s="46">
        <v>4500000</v>
      </c>
      <c r="D20" s="47" t="s">
        <v>503</v>
      </c>
      <c r="E20" s="47"/>
    </row>
    <row r="21" spans="1:5" s="10" customFormat="1" ht="22.5" customHeight="1" x14ac:dyDescent="0.3">
      <c r="A21" s="42">
        <v>18</v>
      </c>
      <c r="B21" s="11" t="s">
        <v>495</v>
      </c>
      <c r="C21" s="39">
        <v>163224000</v>
      </c>
      <c r="D21" s="9" t="s">
        <v>47</v>
      </c>
      <c r="E21" s="9"/>
    </row>
    <row r="22" spans="1:5" s="10" customFormat="1" ht="22.5" customHeight="1" x14ac:dyDescent="0.3">
      <c r="A22" s="42">
        <v>19</v>
      </c>
      <c r="B22" s="11" t="s">
        <v>412</v>
      </c>
      <c r="C22" s="39">
        <v>8185039.75</v>
      </c>
      <c r="D22" s="9" t="s">
        <v>47</v>
      </c>
      <c r="E22" s="9" t="s">
        <v>498</v>
      </c>
    </row>
    <row r="23" spans="1:5" s="10" customFormat="1" ht="22.5" customHeight="1" x14ac:dyDescent="0.3">
      <c r="A23" s="42">
        <v>20</v>
      </c>
      <c r="B23" s="11" t="s">
        <v>496</v>
      </c>
      <c r="C23" s="39">
        <v>50828882.979999997</v>
      </c>
      <c r="D23" s="9" t="s">
        <v>47</v>
      </c>
      <c r="E23" s="9" t="s">
        <v>499</v>
      </c>
    </row>
    <row r="24" spans="1:5" s="10" customFormat="1" ht="22.5" customHeight="1" thickBot="1" x14ac:dyDescent="0.35">
      <c r="A24" s="42">
        <v>21</v>
      </c>
      <c r="B24" s="11" t="s">
        <v>497</v>
      </c>
      <c r="C24" s="39">
        <v>1621810.24</v>
      </c>
      <c r="D24" s="9" t="s">
        <v>47</v>
      </c>
      <c r="E24" s="9" t="s">
        <v>500</v>
      </c>
    </row>
    <row r="25" spans="1:5" s="3" customFormat="1" ht="15" thickBot="1" x14ac:dyDescent="0.35">
      <c r="A25" s="515"/>
      <c r="B25" s="516"/>
      <c r="C25" s="13">
        <f>SUM(C4:C24)</f>
        <v>894606968.24000001</v>
      </c>
      <c r="D25" s="14"/>
      <c r="E25" s="15"/>
    </row>
    <row r="26" spans="1:5" s="3" customFormat="1" ht="29.25" customHeight="1" x14ac:dyDescent="0.3">
      <c r="A26" s="107"/>
      <c r="B26" s="85"/>
      <c r="C26" s="18"/>
      <c r="D26" s="19"/>
      <c r="E26" s="20"/>
    </row>
    <row r="27" spans="1:5" s="3" customFormat="1" ht="20.25" customHeight="1" x14ac:dyDescent="0.2">
      <c r="A27" s="49"/>
      <c r="B27" s="86"/>
      <c r="C27" s="23"/>
      <c r="D27" s="24"/>
      <c r="E27" s="20"/>
    </row>
    <row r="28" spans="1:5" s="3" customFormat="1" ht="20.25" customHeight="1" x14ac:dyDescent="0.2">
      <c r="A28" s="525"/>
      <c r="B28" s="525"/>
      <c r="C28" s="25" t="s">
        <v>7</v>
      </c>
      <c r="D28" s="24"/>
      <c r="E28" s="20"/>
    </row>
    <row r="29" spans="1:5" s="3" customFormat="1" ht="20.25" customHeight="1" x14ac:dyDescent="0.3">
      <c r="A29" s="525"/>
      <c r="B29" s="525"/>
      <c r="C29" s="25" t="s">
        <v>5</v>
      </c>
      <c r="D29" s="26"/>
      <c r="E29" s="20"/>
    </row>
    <row r="30" spans="1:5" s="3" customFormat="1" ht="20.25" customHeight="1" x14ac:dyDescent="0.3">
      <c r="A30" s="518" t="s">
        <v>8</v>
      </c>
      <c r="B30" s="518"/>
      <c r="C30" s="35">
        <v>570333499.11000001</v>
      </c>
      <c r="D30" s="82"/>
      <c r="E30" s="20"/>
    </row>
    <row r="31" spans="1:5" s="3" customFormat="1" ht="20.25" customHeight="1" x14ac:dyDescent="0.3">
      <c r="A31" s="519" t="s">
        <v>9</v>
      </c>
      <c r="B31" s="519"/>
      <c r="C31" s="27">
        <f>C30-C25</f>
        <v>-324273469.13</v>
      </c>
      <c r="D31" s="82"/>
      <c r="E31" s="20"/>
    </row>
    <row r="32" spans="1:5" s="1" customFormat="1" x14ac:dyDescent="0.3">
      <c r="A32" s="108"/>
      <c r="B32" s="87"/>
      <c r="C32" s="30"/>
      <c r="D32" s="83"/>
    </row>
    <row r="33" spans="1:4" s="1" customFormat="1" x14ac:dyDescent="0.3">
      <c r="A33" s="108"/>
      <c r="B33" s="87"/>
      <c r="C33" s="32"/>
      <c r="D33" s="84"/>
    </row>
    <row r="34" spans="1:4" s="1" customFormat="1" x14ac:dyDescent="0.3">
      <c r="A34" s="108"/>
      <c r="B34" s="87"/>
      <c r="C34" s="32"/>
    </row>
    <row r="41" spans="1:4" s="1" customFormat="1" x14ac:dyDescent="0.3">
      <c r="A41" s="108"/>
      <c r="B41" s="87"/>
      <c r="C41" s="30"/>
    </row>
  </sheetData>
  <mergeCells count="9">
    <mergeCell ref="A25:B25"/>
    <mergeCell ref="A28:B29"/>
    <mergeCell ref="A30:B30"/>
    <mergeCell ref="A31:B31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E90"/>
  <sheetViews>
    <sheetView topLeftCell="A22" zoomScaleNormal="100" workbookViewId="0">
      <selection activeCell="D50" sqref="D50"/>
    </sheetView>
  </sheetViews>
  <sheetFormatPr defaultRowHeight="14.4" x14ac:dyDescent="0.3"/>
  <cols>
    <col min="1" max="1" width="7.109375" style="108" customWidth="1"/>
    <col min="2" max="2" width="52.88671875" style="87" customWidth="1"/>
    <col min="3" max="3" width="18.109375" style="147" customWidth="1"/>
    <col min="4" max="4" width="65" style="127" customWidth="1"/>
    <col min="5" max="5" width="31.6640625" style="127" customWidth="1"/>
  </cols>
  <sheetData>
    <row r="1" spans="1:5" ht="26.25" customHeight="1" x14ac:dyDescent="0.3">
      <c r="A1" s="520" t="s">
        <v>505</v>
      </c>
      <c r="B1" s="520"/>
      <c r="C1" s="520"/>
      <c r="D1" s="521"/>
    </row>
    <row r="2" spans="1:5" s="3" customFormat="1" ht="15" customHeight="1" x14ac:dyDescent="0.3">
      <c r="A2" s="522" t="s">
        <v>0</v>
      </c>
      <c r="B2" s="517" t="s">
        <v>1</v>
      </c>
      <c r="C2" s="126" t="s">
        <v>2</v>
      </c>
      <c r="D2" s="525" t="s">
        <v>3</v>
      </c>
      <c r="E2" s="538" t="s">
        <v>4</v>
      </c>
    </row>
    <row r="3" spans="1:5" s="3" customFormat="1" x14ac:dyDescent="0.3">
      <c r="A3" s="522"/>
      <c r="B3" s="537"/>
      <c r="C3" s="128" t="s">
        <v>5</v>
      </c>
      <c r="D3" s="525"/>
      <c r="E3" s="538"/>
    </row>
    <row r="4" spans="1:5" s="10" customFormat="1" ht="22.5" customHeight="1" x14ac:dyDescent="0.3">
      <c r="A4" s="42">
        <v>1</v>
      </c>
      <c r="B4" s="11" t="s">
        <v>462</v>
      </c>
      <c r="C4" s="129">
        <v>38083000</v>
      </c>
      <c r="D4" s="130" t="s">
        <v>154</v>
      </c>
      <c r="E4" s="131"/>
    </row>
    <row r="5" spans="1:5" s="10" customFormat="1" ht="22.5" customHeight="1" x14ac:dyDescent="0.3">
      <c r="A5" s="42">
        <v>2</v>
      </c>
      <c r="B5" s="11" t="s">
        <v>463</v>
      </c>
      <c r="C5" s="129">
        <v>31900000</v>
      </c>
      <c r="D5" s="130" t="s">
        <v>155</v>
      </c>
      <c r="E5" s="131"/>
    </row>
    <row r="6" spans="1:5" s="10" customFormat="1" ht="22.5" customHeight="1" x14ac:dyDescent="0.3">
      <c r="A6" s="42">
        <v>3</v>
      </c>
      <c r="B6" s="11" t="s">
        <v>469</v>
      </c>
      <c r="C6" s="129">
        <v>24000000</v>
      </c>
      <c r="D6" s="130" t="s">
        <v>162</v>
      </c>
      <c r="E6" s="131"/>
    </row>
    <row r="7" spans="1:5" s="10" customFormat="1" ht="22.5" customHeight="1" x14ac:dyDescent="0.3">
      <c r="A7" s="42">
        <v>4</v>
      </c>
      <c r="B7" s="11" t="s">
        <v>470</v>
      </c>
      <c r="C7" s="129">
        <v>35000000</v>
      </c>
      <c r="D7" s="130" t="s">
        <v>163</v>
      </c>
      <c r="E7" s="131"/>
    </row>
    <row r="8" spans="1:5" s="10" customFormat="1" ht="22.5" customHeight="1" x14ac:dyDescent="0.3">
      <c r="A8" s="42">
        <v>5</v>
      </c>
      <c r="B8" s="11" t="s">
        <v>471</v>
      </c>
      <c r="C8" s="129">
        <v>21500000</v>
      </c>
      <c r="D8" s="130" t="s">
        <v>164</v>
      </c>
      <c r="E8" s="131"/>
    </row>
    <row r="9" spans="1:5" s="10" customFormat="1" ht="22.5" customHeight="1" x14ac:dyDescent="0.3">
      <c r="A9" s="42">
        <v>6</v>
      </c>
      <c r="B9" s="11" t="s">
        <v>472</v>
      </c>
      <c r="C9" s="129">
        <v>27000000</v>
      </c>
      <c r="D9" s="130" t="s">
        <v>165</v>
      </c>
      <c r="E9" s="131"/>
    </row>
    <row r="10" spans="1:5" s="10" customFormat="1" ht="22.5" customHeight="1" x14ac:dyDescent="0.3">
      <c r="A10" s="42">
        <v>7</v>
      </c>
      <c r="B10" s="11" t="s">
        <v>473</v>
      </c>
      <c r="C10" s="129">
        <v>31500000</v>
      </c>
      <c r="D10" s="130" t="s">
        <v>166</v>
      </c>
      <c r="E10" s="131"/>
    </row>
    <row r="11" spans="1:5" s="10" customFormat="1" ht="22.5" customHeight="1" x14ac:dyDescent="0.3">
      <c r="A11" s="42">
        <v>8</v>
      </c>
      <c r="B11" s="11" t="s">
        <v>474</v>
      </c>
      <c r="C11" s="129">
        <v>54217400</v>
      </c>
      <c r="D11" s="130" t="s">
        <v>167</v>
      </c>
      <c r="E11" s="131"/>
    </row>
    <row r="12" spans="1:5" s="10" customFormat="1" ht="22.5" customHeight="1" x14ac:dyDescent="0.3">
      <c r="A12" s="42">
        <v>9</v>
      </c>
      <c r="B12" s="11" t="s">
        <v>6</v>
      </c>
      <c r="C12" s="129">
        <v>51042550</v>
      </c>
      <c r="D12" s="130" t="s">
        <v>479</v>
      </c>
      <c r="E12" s="131"/>
    </row>
    <row r="13" spans="1:5" s="10" customFormat="1" ht="22.5" customHeight="1" x14ac:dyDescent="0.3">
      <c r="A13" s="42">
        <v>10</v>
      </c>
      <c r="B13" s="11" t="s">
        <v>6</v>
      </c>
      <c r="C13" s="129">
        <v>74044300</v>
      </c>
      <c r="D13" s="130" t="s">
        <v>271</v>
      </c>
      <c r="E13" s="131"/>
    </row>
    <row r="14" spans="1:5" s="10" customFormat="1" ht="22.5" customHeight="1" x14ac:dyDescent="0.3">
      <c r="A14" s="42">
        <v>11</v>
      </c>
      <c r="B14" s="11" t="s">
        <v>6</v>
      </c>
      <c r="C14" s="129">
        <v>27871720</v>
      </c>
      <c r="D14" s="130" t="s">
        <v>54</v>
      </c>
      <c r="E14" s="131"/>
    </row>
    <row r="15" spans="1:5" s="10" customFormat="1" ht="22.5" customHeight="1" x14ac:dyDescent="0.3">
      <c r="A15" s="42">
        <v>12</v>
      </c>
      <c r="B15" s="11" t="s">
        <v>6</v>
      </c>
      <c r="C15" s="129">
        <v>16626000</v>
      </c>
      <c r="D15" s="130" t="s">
        <v>58</v>
      </c>
      <c r="E15" s="131"/>
    </row>
    <row r="16" spans="1:5" s="10" customFormat="1" ht="22.5" customHeight="1" x14ac:dyDescent="0.3">
      <c r="A16" s="42">
        <v>13</v>
      </c>
      <c r="B16" s="11" t="s">
        <v>6</v>
      </c>
      <c r="C16" s="129">
        <v>31770550</v>
      </c>
      <c r="D16" s="130" t="s">
        <v>186</v>
      </c>
      <c r="E16" s="131"/>
    </row>
    <row r="17" spans="1:5" s="10" customFormat="1" ht="22.5" customHeight="1" x14ac:dyDescent="0.3">
      <c r="A17" s="42">
        <v>14</v>
      </c>
      <c r="B17" s="11" t="s">
        <v>6</v>
      </c>
      <c r="C17" s="129">
        <v>52057795.960000001</v>
      </c>
      <c r="D17" s="130" t="s">
        <v>180</v>
      </c>
      <c r="E17" s="131"/>
    </row>
    <row r="18" spans="1:5" s="10" customFormat="1" ht="22.5" customHeight="1" x14ac:dyDescent="0.3">
      <c r="A18" s="42">
        <v>15</v>
      </c>
      <c r="B18" s="11" t="s">
        <v>6</v>
      </c>
      <c r="C18" s="129">
        <v>31303620</v>
      </c>
      <c r="D18" s="130" t="s">
        <v>270</v>
      </c>
      <c r="E18" s="131"/>
    </row>
    <row r="19" spans="1:5" s="10" customFormat="1" ht="22.5" customHeight="1" x14ac:dyDescent="0.3">
      <c r="A19" s="42">
        <v>16</v>
      </c>
      <c r="B19" s="11" t="s">
        <v>6</v>
      </c>
      <c r="C19" s="129">
        <v>20840000</v>
      </c>
      <c r="D19" s="130" t="s">
        <v>506</v>
      </c>
      <c r="E19" s="131"/>
    </row>
    <row r="20" spans="1:5" s="10" customFormat="1" ht="22.5" customHeight="1" x14ac:dyDescent="0.3">
      <c r="A20" s="42">
        <v>17</v>
      </c>
      <c r="B20" s="11" t="s">
        <v>6</v>
      </c>
      <c r="C20" s="129">
        <v>4136250</v>
      </c>
      <c r="D20" s="130" t="s">
        <v>507</v>
      </c>
      <c r="E20" s="131" t="s">
        <v>508</v>
      </c>
    </row>
    <row r="21" spans="1:5" s="10" customFormat="1" ht="22.5" customHeight="1" x14ac:dyDescent="0.3">
      <c r="A21" s="42">
        <v>18</v>
      </c>
      <c r="B21" s="11" t="s">
        <v>6</v>
      </c>
      <c r="C21" s="129">
        <v>3330250</v>
      </c>
      <c r="D21" s="130" t="s">
        <v>507</v>
      </c>
      <c r="E21" s="131" t="s">
        <v>509</v>
      </c>
    </row>
    <row r="22" spans="1:5" s="10" customFormat="1" ht="22.5" customHeight="1" x14ac:dyDescent="0.3">
      <c r="A22" s="42">
        <v>19</v>
      </c>
      <c r="B22" s="11" t="s">
        <v>6</v>
      </c>
      <c r="C22" s="129">
        <v>2190000</v>
      </c>
      <c r="D22" s="130" t="s">
        <v>507</v>
      </c>
      <c r="E22" s="131" t="s">
        <v>510</v>
      </c>
    </row>
    <row r="23" spans="1:5" s="10" customFormat="1" ht="22.5" customHeight="1" x14ac:dyDescent="0.3">
      <c r="A23" s="42">
        <v>20</v>
      </c>
      <c r="B23" s="11" t="s">
        <v>6</v>
      </c>
      <c r="C23" s="129">
        <v>1751250</v>
      </c>
      <c r="D23" s="130" t="s">
        <v>507</v>
      </c>
      <c r="E23" s="131" t="s">
        <v>511</v>
      </c>
    </row>
    <row r="24" spans="1:5" s="10" customFormat="1" ht="22.5" customHeight="1" x14ac:dyDescent="0.3">
      <c r="A24" s="42">
        <v>21</v>
      </c>
      <c r="B24" s="11" t="s">
        <v>6</v>
      </c>
      <c r="C24" s="129">
        <v>2713250</v>
      </c>
      <c r="D24" s="130" t="s">
        <v>507</v>
      </c>
      <c r="E24" s="131" t="s">
        <v>512</v>
      </c>
    </row>
    <row r="25" spans="1:5" s="10" customFormat="1" ht="22.5" customHeight="1" x14ac:dyDescent="0.3">
      <c r="A25" s="42">
        <v>22</v>
      </c>
      <c r="B25" s="11" t="s">
        <v>6</v>
      </c>
      <c r="C25" s="129">
        <v>3330250</v>
      </c>
      <c r="D25" s="130" t="s">
        <v>507</v>
      </c>
      <c r="E25" s="131" t="s">
        <v>513</v>
      </c>
    </row>
    <row r="26" spans="1:5" s="10" customFormat="1" ht="22.5" customHeight="1" x14ac:dyDescent="0.3">
      <c r="A26" s="42">
        <v>23</v>
      </c>
      <c r="B26" s="11" t="s">
        <v>6</v>
      </c>
      <c r="C26" s="129">
        <v>3330250</v>
      </c>
      <c r="D26" s="130" t="s">
        <v>507</v>
      </c>
      <c r="E26" s="131" t="s">
        <v>514</v>
      </c>
    </row>
    <row r="27" spans="1:5" s="10" customFormat="1" ht="22.5" customHeight="1" x14ac:dyDescent="0.3">
      <c r="A27" s="42">
        <v>24</v>
      </c>
      <c r="B27" s="11" t="s">
        <v>6</v>
      </c>
      <c r="C27" s="129">
        <v>1394000</v>
      </c>
      <c r="D27" s="130" t="s">
        <v>507</v>
      </c>
      <c r="E27" s="131" t="s">
        <v>515</v>
      </c>
    </row>
    <row r="28" spans="1:5" s="10" customFormat="1" ht="22.5" customHeight="1" x14ac:dyDescent="0.3">
      <c r="A28" s="42">
        <v>25</v>
      </c>
      <c r="B28" s="11" t="s">
        <v>6</v>
      </c>
      <c r="C28" s="129">
        <v>3330250</v>
      </c>
      <c r="D28" s="130" t="s">
        <v>507</v>
      </c>
      <c r="E28" s="131" t="s">
        <v>516</v>
      </c>
    </row>
    <row r="29" spans="1:5" s="10" customFormat="1" ht="22.5" customHeight="1" x14ac:dyDescent="0.3">
      <c r="A29" s="42">
        <v>26</v>
      </c>
      <c r="B29" s="11" t="s">
        <v>6</v>
      </c>
      <c r="C29" s="129">
        <v>3330250</v>
      </c>
      <c r="D29" s="130" t="s">
        <v>507</v>
      </c>
      <c r="E29" s="131" t="s">
        <v>517</v>
      </c>
    </row>
    <row r="30" spans="1:5" s="10" customFormat="1" ht="22.5" customHeight="1" x14ac:dyDescent="0.3">
      <c r="A30" s="42">
        <v>27</v>
      </c>
      <c r="B30" s="11" t="s">
        <v>6</v>
      </c>
      <c r="C30" s="129">
        <v>2322250</v>
      </c>
      <c r="D30" s="130" t="s">
        <v>507</v>
      </c>
      <c r="E30" s="131" t="s">
        <v>518</v>
      </c>
    </row>
    <row r="31" spans="1:5" s="10" customFormat="1" ht="22.5" customHeight="1" x14ac:dyDescent="0.3">
      <c r="A31" s="42">
        <v>28</v>
      </c>
      <c r="B31" s="11" t="s">
        <v>6</v>
      </c>
      <c r="C31" s="129">
        <v>1981250</v>
      </c>
      <c r="D31" s="130" t="s">
        <v>507</v>
      </c>
      <c r="E31" s="131" t="s">
        <v>519</v>
      </c>
    </row>
    <row r="32" spans="1:5" s="10" customFormat="1" ht="22.5" customHeight="1" x14ac:dyDescent="0.3">
      <c r="A32" s="42">
        <v>29</v>
      </c>
      <c r="B32" s="11" t="s">
        <v>6</v>
      </c>
      <c r="C32" s="129">
        <v>1397250</v>
      </c>
      <c r="D32" s="130" t="s">
        <v>507</v>
      </c>
      <c r="E32" s="131" t="s">
        <v>520</v>
      </c>
    </row>
    <row r="33" spans="1:5" s="10" customFormat="1" ht="22.5" customHeight="1" x14ac:dyDescent="0.3">
      <c r="A33" s="42">
        <v>30</v>
      </c>
      <c r="B33" s="11" t="s">
        <v>6</v>
      </c>
      <c r="C33" s="129">
        <v>336000</v>
      </c>
      <c r="D33" s="130" t="s">
        <v>507</v>
      </c>
      <c r="E33" s="131" t="s">
        <v>521</v>
      </c>
    </row>
    <row r="34" spans="1:5" s="10" customFormat="1" ht="22.5" customHeight="1" x14ac:dyDescent="0.3">
      <c r="A34" s="42">
        <v>31</v>
      </c>
      <c r="B34" s="11" t="s">
        <v>6</v>
      </c>
      <c r="C34" s="129">
        <v>3330250</v>
      </c>
      <c r="D34" s="130" t="s">
        <v>507</v>
      </c>
      <c r="E34" s="131" t="s">
        <v>522</v>
      </c>
    </row>
    <row r="35" spans="1:5" s="10" customFormat="1" ht="22.5" customHeight="1" x14ac:dyDescent="0.3">
      <c r="A35" s="42">
        <v>32</v>
      </c>
      <c r="B35" s="11" t="s">
        <v>6</v>
      </c>
      <c r="C35" s="129">
        <v>3330250</v>
      </c>
      <c r="D35" s="130" t="s">
        <v>507</v>
      </c>
      <c r="E35" s="131" t="s">
        <v>523</v>
      </c>
    </row>
    <row r="36" spans="1:5" s="10" customFormat="1" ht="22.5" customHeight="1" x14ac:dyDescent="0.3">
      <c r="A36" s="42">
        <v>33</v>
      </c>
      <c r="B36" s="11" t="s">
        <v>6</v>
      </c>
      <c r="C36" s="129">
        <v>1994000</v>
      </c>
      <c r="D36" s="130" t="s">
        <v>507</v>
      </c>
      <c r="E36" s="131" t="s">
        <v>524</v>
      </c>
    </row>
    <row r="37" spans="1:5" s="10" customFormat="1" ht="22.5" customHeight="1" x14ac:dyDescent="0.3">
      <c r="A37" s="42">
        <v>34</v>
      </c>
      <c r="B37" s="11" t="s">
        <v>6</v>
      </c>
      <c r="C37" s="129">
        <v>2658250</v>
      </c>
      <c r="D37" s="130" t="s">
        <v>507</v>
      </c>
      <c r="E37" s="131" t="s">
        <v>525</v>
      </c>
    </row>
    <row r="38" spans="1:5" s="10" customFormat="1" ht="22.5" customHeight="1" x14ac:dyDescent="0.3">
      <c r="A38" s="42">
        <v>35</v>
      </c>
      <c r="B38" s="11" t="s">
        <v>6</v>
      </c>
      <c r="C38" s="129">
        <v>4136250</v>
      </c>
      <c r="D38" s="130" t="s">
        <v>507</v>
      </c>
      <c r="E38" s="131" t="s">
        <v>526</v>
      </c>
    </row>
    <row r="39" spans="1:5" s="10" customFormat="1" ht="22.5" customHeight="1" x14ac:dyDescent="0.3">
      <c r="A39" s="42">
        <v>36</v>
      </c>
      <c r="B39" s="11" t="s">
        <v>528</v>
      </c>
      <c r="C39" s="129">
        <v>9734000</v>
      </c>
      <c r="D39" s="130" t="s">
        <v>530</v>
      </c>
      <c r="E39" s="131"/>
    </row>
    <row r="40" spans="1:5" s="10" customFormat="1" ht="22.5" customHeight="1" x14ac:dyDescent="0.3">
      <c r="A40" s="42">
        <v>37</v>
      </c>
      <c r="B40" s="11" t="s">
        <v>529</v>
      </c>
      <c r="C40" s="129">
        <v>6121000</v>
      </c>
      <c r="D40" s="130" t="s">
        <v>531</v>
      </c>
      <c r="E40" s="131"/>
    </row>
    <row r="41" spans="1:5" s="10" customFormat="1" ht="22.5" customHeight="1" x14ac:dyDescent="0.3">
      <c r="A41" s="42">
        <v>38</v>
      </c>
      <c r="B41" s="11" t="s">
        <v>527</v>
      </c>
      <c r="C41" s="129">
        <v>475000</v>
      </c>
      <c r="D41" s="130" t="s">
        <v>532</v>
      </c>
      <c r="E41" s="131"/>
    </row>
    <row r="42" spans="1:5" s="10" customFormat="1" ht="22.5" customHeight="1" x14ac:dyDescent="0.3">
      <c r="A42" s="124">
        <v>39</v>
      </c>
      <c r="B42" s="125" t="s">
        <v>588</v>
      </c>
      <c r="C42" s="132">
        <v>1274560</v>
      </c>
      <c r="D42" s="133" t="s">
        <v>581</v>
      </c>
      <c r="E42" s="131"/>
    </row>
    <row r="43" spans="1:5" s="10" customFormat="1" ht="22.5" customHeight="1" x14ac:dyDescent="0.3">
      <c r="A43" s="124">
        <v>40</v>
      </c>
      <c r="B43" s="125" t="s">
        <v>588</v>
      </c>
      <c r="C43" s="132">
        <v>2800000</v>
      </c>
      <c r="D43" s="133" t="s">
        <v>582</v>
      </c>
      <c r="E43" s="131"/>
    </row>
    <row r="44" spans="1:5" s="10" customFormat="1" ht="22.5" customHeight="1" x14ac:dyDescent="0.3">
      <c r="A44" s="124">
        <v>41</v>
      </c>
      <c r="B44" s="125" t="s">
        <v>588</v>
      </c>
      <c r="C44" s="132">
        <v>2016000</v>
      </c>
      <c r="D44" s="133" t="s">
        <v>583</v>
      </c>
      <c r="E44" s="131"/>
    </row>
    <row r="45" spans="1:5" s="10" customFormat="1" ht="22.5" customHeight="1" x14ac:dyDescent="0.3">
      <c r="A45" s="124">
        <v>42</v>
      </c>
      <c r="B45" s="125" t="s">
        <v>588</v>
      </c>
      <c r="C45" s="132">
        <v>700000</v>
      </c>
      <c r="D45" s="133" t="s">
        <v>584</v>
      </c>
      <c r="E45" s="131"/>
    </row>
    <row r="46" spans="1:5" s="10" customFormat="1" ht="22.5" customHeight="1" x14ac:dyDescent="0.3">
      <c r="A46" s="124">
        <v>43</v>
      </c>
      <c r="B46" s="125" t="s">
        <v>588</v>
      </c>
      <c r="C46" s="132">
        <v>2400000</v>
      </c>
      <c r="D46" s="133" t="s">
        <v>585</v>
      </c>
      <c r="E46" s="131"/>
    </row>
    <row r="47" spans="1:5" s="10" customFormat="1" ht="22.5" customHeight="1" x14ac:dyDescent="0.3">
      <c r="A47" s="124">
        <v>44</v>
      </c>
      <c r="B47" s="125" t="s">
        <v>588</v>
      </c>
      <c r="C47" s="132">
        <v>2501072</v>
      </c>
      <c r="D47" s="133" t="s">
        <v>586</v>
      </c>
      <c r="E47" s="131"/>
    </row>
    <row r="48" spans="1:5" s="10" customFormat="1" ht="22.5" customHeight="1" x14ac:dyDescent="0.3">
      <c r="A48" s="124">
        <v>45</v>
      </c>
      <c r="B48" s="125" t="s">
        <v>588</v>
      </c>
      <c r="C48" s="132">
        <v>722121.12</v>
      </c>
      <c r="D48" s="133" t="s">
        <v>581</v>
      </c>
      <c r="E48" s="131"/>
    </row>
    <row r="49" spans="1:5" s="10" customFormat="1" ht="22.5" customHeight="1" x14ac:dyDescent="0.3">
      <c r="A49" s="124">
        <v>46</v>
      </c>
      <c r="B49" s="125" t="s">
        <v>588</v>
      </c>
      <c r="C49" s="132">
        <v>21635000</v>
      </c>
      <c r="D49" s="133" t="s">
        <v>587</v>
      </c>
      <c r="E49" s="131"/>
    </row>
    <row r="50" spans="1:5" s="10" customFormat="1" ht="22.5" customHeight="1" x14ac:dyDescent="0.3">
      <c r="A50" s="42">
        <v>47</v>
      </c>
      <c r="B50" s="11" t="s">
        <v>533</v>
      </c>
      <c r="C50" s="129">
        <v>37650000</v>
      </c>
      <c r="D50" s="130" t="s">
        <v>557</v>
      </c>
      <c r="E50" s="131"/>
    </row>
    <row r="51" spans="1:5" s="10" customFormat="1" ht="22.5" customHeight="1" x14ac:dyDescent="0.3">
      <c r="A51" s="42">
        <v>48</v>
      </c>
      <c r="B51" s="11" t="s">
        <v>534</v>
      </c>
      <c r="C51" s="129">
        <v>5263765.72</v>
      </c>
      <c r="D51" s="130" t="s">
        <v>558</v>
      </c>
      <c r="E51" s="131"/>
    </row>
    <row r="52" spans="1:5" s="10" customFormat="1" ht="22.5" customHeight="1" x14ac:dyDescent="0.3">
      <c r="A52" s="42">
        <v>49</v>
      </c>
      <c r="B52" s="11" t="s">
        <v>535</v>
      </c>
      <c r="C52" s="129">
        <v>5143527.67</v>
      </c>
      <c r="D52" s="130" t="s">
        <v>559</v>
      </c>
      <c r="E52" s="131"/>
    </row>
    <row r="53" spans="1:5" s="10" customFormat="1" ht="22.5" customHeight="1" x14ac:dyDescent="0.3">
      <c r="A53" s="42">
        <v>50</v>
      </c>
      <c r="B53" s="11" t="s">
        <v>536</v>
      </c>
      <c r="C53" s="129">
        <v>6983557.0700000003</v>
      </c>
      <c r="D53" s="130" t="s">
        <v>560</v>
      </c>
      <c r="E53" s="131"/>
    </row>
    <row r="54" spans="1:5" s="10" customFormat="1" ht="22.5" customHeight="1" x14ac:dyDescent="0.3">
      <c r="A54" s="42">
        <v>51</v>
      </c>
      <c r="B54" s="11" t="s">
        <v>537</v>
      </c>
      <c r="C54" s="129">
        <v>5847272.5300000003</v>
      </c>
      <c r="D54" s="130" t="s">
        <v>561</v>
      </c>
      <c r="E54" s="131"/>
    </row>
    <row r="55" spans="1:5" s="10" customFormat="1" ht="22.5" customHeight="1" x14ac:dyDescent="0.3">
      <c r="A55" s="42">
        <v>52</v>
      </c>
      <c r="B55" s="11" t="s">
        <v>538</v>
      </c>
      <c r="C55" s="129">
        <v>4343725.32</v>
      </c>
      <c r="D55" s="130" t="s">
        <v>562</v>
      </c>
      <c r="E55" s="131"/>
    </row>
    <row r="56" spans="1:5" s="10" customFormat="1" ht="22.5" customHeight="1" x14ac:dyDescent="0.3">
      <c r="A56" s="42">
        <v>53</v>
      </c>
      <c r="B56" s="11" t="s">
        <v>539</v>
      </c>
      <c r="C56" s="129">
        <v>4135963.47</v>
      </c>
      <c r="D56" s="130" t="s">
        <v>563</v>
      </c>
      <c r="E56" s="131"/>
    </row>
    <row r="57" spans="1:5" s="10" customFormat="1" ht="22.5" customHeight="1" x14ac:dyDescent="0.3">
      <c r="A57" s="42">
        <v>54</v>
      </c>
      <c r="B57" s="11" t="s">
        <v>540</v>
      </c>
      <c r="C57" s="129">
        <v>4546905.83</v>
      </c>
      <c r="D57" s="130" t="s">
        <v>564</v>
      </c>
      <c r="E57" s="131"/>
    </row>
    <row r="58" spans="1:5" s="10" customFormat="1" ht="22.5" customHeight="1" x14ac:dyDescent="0.3">
      <c r="A58" s="42">
        <v>55</v>
      </c>
      <c r="B58" s="11" t="s">
        <v>541</v>
      </c>
      <c r="C58" s="129">
        <v>5978135.1799999997</v>
      </c>
      <c r="D58" s="130" t="s">
        <v>565</v>
      </c>
      <c r="E58" s="131"/>
    </row>
    <row r="59" spans="1:5" s="10" customFormat="1" ht="22.5" customHeight="1" x14ac:dyDescent="0.3">
      <c r="A59" s="42">
        <v>56</v>
      </c>
      <c r="B59" s="11" t="s">
        <v>542</v>
      </c>
      <c r="C59" s="129">
        <v>4293286.34</v>
      </c>
      <c r="D59" s="130" t="s">
        <v>566</v>
      </c>
      <c r="E59" s="131"/>
    </row>
    <row r="60" spans="1:5" s="10" customFormat="1" ht="22.5" customHeight="1" x14ac:dyDescent="0.3">
      <c r="A60" s="42">
        <v>57</v>
      </c>
      <c r="B60" s="11" t="s">
        <v>543</v>
      </c>
      <c r="C60" s="129">
        <v>4496270.43</v>
      </c>
      <c r="D60" s="130" t="s">
        <v>567</v>
      </c>
      <c r="E60" s="131"/>
    </row>
    <row r="61" spans="1:5" s="10" customFormat="1" ht="22.5" customHeight="1" x14ac:dyDescent="0.3">
      <c r="A61" s="42">
        <v>58</v>
      </c>
      <c r="B61" s="11" t="s">
        <v>544</v>
      </c>
      <c r="C61" s="129">
        <v>4705428.78</v>
      </c>
      <c r="D61" s="130" t="s">
        <v>568</v>
      </c>
      <c r="E61" s="131"/>
    </row>
    <row r="62" spans="1:5" s="10" customFormat="1" ht="22.5" customHeight="1" x14ac:dyDescent="0.3">
      <c r="A62" s="42">
        <v>59</v>
      </c>
      <c r="B62" s="11" t="s">
        <v>545</v>
      </c>
      <c r="C62" s="129">
        <v>3926204.6</v>
      </c>
      <c r="D62" s="130" t="s">
        <v>569</v>
      </c>
      <c r="E62" s="131"/>
    </row>
    <row r="63" spans="1:5" s="10" customFormat="1" ht="22.5" customHeight="1" x14ac:dyDescent="0.3">
      <c r="A63" s="42">
        <v>60</v>
      </c>
      <c r="B63" s="11" t="s">
        <v>546</v>
      </c>
      <c r="C63" s="129">
        <v>4755208.12</v>
      </c>
      <c r="D63" s="130" t="s">
        <v>570</v>
      </c>
      <c r="E63" s="131"/>
    </row>
    <row r="64" spans="1:5" s="10" customFormat="1" ht="22.5" customHeight="1" x14ac:dyDescent="0.3">
      <c r="A64" s="42">
        <v>61</v>
      </c>
      <c r="B64" s="11" t="s">
        <v>547</v>
      </c>
      <c r="C64" s="129">
        <v>4305493.4000000004</v>
      </c>
      <c r="D64" s="130" t="s">
        <v>571</v>
      </c>
      <c r="E64" s="131"/>
    </row>
    <row r="65" spans="1:5" s="10" customFormat="1" ht="22.5" customHeight="1" x14ac:dyDescent="0.3">
      <c r="A65" s="42">
        <v>62</v>
      </c>
      <c r="B65" s="11" t="s">
        <v>548</v>
      </c>
      <c r="C65" s="129">
        <v>4495757.7300000004</v>
      </c>
      <c r="D65" s="130" t="s">
        <v>572</v>
      </c>
      <c r="E65" s="131"/>
    </row>
    <row r="66" spans="1:5" s="10" customFormat="1" ht="22.5" customHeight="1" x14ac:dyDescent="0.3">
      <c r="A66" s="42">
        <v>63</v>
      </c>
      <c r="B66" s="11" t="s">
        <v>549</v>
      </c>
      <c r="C66" s="129">
        <v>5279210.09</v>
      </c>
      <c r="D66" s="130" t="s">
        <v>573</v>
      </c>
      <c r="E66" s="131"/>
    </row>
    <row r="67" spans="1:5" s="10" customFormat="1" ht="22.5" customHeight="1" x14ac:dyDescent="0.3">
      <c r="A67" s="42">
        <v>64</v>
      </c>
      <c r="B67" s="11" t="s">
        <v>550</v>
      </c>
      <c r="C67" s="129">
        <v>5383907.1799999997</v>
      </c>
      <c r="D67" s="130" t="s">
        <v>574</v>
      </c>
      <c r="E67" s="131"/>
    </row>
    <row r="68" spans="1:5" s="10" customFormat="1" ht="22.5" customHeight="1" x14ac:dyDescent="0.3">
      <c r="A68" s="42">
        <v>65</v>
      </c>
      <c r="B68" s="11" t="s">
        <v>551</v>
      </c>
      <c r="C68" s="129">
        <v>4818564.01</v>
      </c>
      <c r="D68" s="130" t="s">
        <v>575</v>
      </c>
      <c r="E68" s="131"/>
    </row>
    <row r="69" spans="1:5" s="10" customFormat="1" ht="22.5" customHeight="1" x14ac:dyDescent="0.3">
      <c r="A69" s="42">
        <v>66</v>
      </c>
      <c r="B69" s="11" t="s">
        <v>552</v>
      </c>
      <c r="C69" s="129">
        <v>4688887.0199999996</v>
      </c>
      <c r="D69" s="130" t="s">
        <v>576</v>
      </c>
      <c r="E69" s="131"/>
    </row>
    <row r="70" spans="1:5" s="10" customFormat="1" ht="22.5" customHeight="1" x14ac:dyDescent="0.3">
      <c r="A70" s="42">
        <v>67</v>
      </c>
      <c r="B70" s="11" t="s">
        <v>553</v>
      </c>
      <c r="C70" s="129">
        <v>5451751.2199999997</v>
      </c>
      <c r="D70" s="130" t="s">
        <v>577</v>
      </c>
      <c r="E70" s="131"/>
    </row>
    <row r="71" spans="1:5" s="10" customFormat="1" ht="22.5" customHeight="1" x14ac:dyDescent="0.3">
      <c r="A71" s="42">
        <v>68</v>
      </c>
      <c r="B71" s="11" t="s">
        <v>554</v>
      </c>
      <c r="C71" s="129">
        <v>3966986.2400000002</v>
      </c>
      <c r="D71" s="130" t="s">
        <v>578</v>
      </c>
      <c r="E71" s="131"/>
    </row>
    <row r="72" spans="1:5" s="10" customFormat="1" ht="22.5" customHeight="1" x14ac:dyDescent="0.3">
      <c r="A72" s="42">
        <v>69</v>
      </c>
      <c r="B72" s="11" t="s">
        <v>555</v>
      </c>
      <c r="C72" s="129">
        <v>6330478.5999999996</v>
      </c>
      <c r="D72" s="130" t="s">
        <v>579</v>
      </c>
      <c r="E72" s="131"/>
    </row>
    <row r="73" spans="1:5" s="10" customFormat="1" ht="22.5" customHeight="1" thickBot="1" x14ac:dyDescent="0.35">
      <c r="A73" s="42">
        <v>70</v>
      </c>
      <c r="B73" s="11" t="s">
        <v>556</v>
      </c>
      <c r="C73" s="129">
        <v>77870175.060000002</v>
      </c>
      <c r="D73" s="130" t="s">
        <v>580</v>
      </c>
      <c r="E73" s="131"/>
    </row>
    <row r="74" spans="1:5" s="3" customFormat="1" ht="15" thickBot="1" x14ac:dyDescent="0.35">
      <c r="A74" s="515"/>
      <c r="B74" s="516"/>
      <c r="C74" s="134">
        <f>SUM(C4:C73)</f>
        <v>894117900.69000006</v>
      </c>
      <c r="D74" s="135"/>
      <c r="E74" s="136"/>
    </row>
    <row r="75" spans="1:5" s="3" customFormat="1" ht="29.25" customHeight="1" x14ac:dyDescent="0.3">
      <c r="A75" s="107"/>
      <c r="B75" s="85"/>
      <c r="C75" s="137"/>
      <c r="D75" s="138"/>
      <c r="E75" s="139"/>
    </row>
    <row r="76" spans="1:5" s="3" customFormat="1" ht="20.25" customHeight="1" x14ac:dyDescent="0.2">
      <c r="A76" s="49"/>
      <c r="B76" s="86"/>
      <c r="C76" s="140"/>
      <c r="D76" s="141"/>
      <c r="E76" s="139"/>
    </row>
    <row r="77" spans="1:5" s="3" customFormat="1" ht="20.25" customHeight="1" x14ac:dyDescent="0.2">
      <c r="A77" s="525"/>
      <c r="B77" s="525"/>
      <c r="C77" s="142" t="s">
        <v>7</v>
      </c>
      <c r="D77" s="141"/>
      <c r="E77" s="139"/>
    </row>
    <row r="78" spans="1:5" s="3" customFormat="1" ht="20.25" customHeight="1" x14ac:dyDescent="0.3">
      <c r="A78" s="525"/>
      <c r="B78" s="525"/>
      <c r="C78" s="142" t="s">
        <v>5</v>
      </c>
      <c r="D78" s="143"/>
      <c r="E78" s="139"/>
    </row>
    <row r="79" spans="1:5" s="3" customFormat="1" ht="20.25" customHeight="1" x14ac:dyDescent="0.3">
      <c r="A79" s="518" t="s">
        <v>8</v>
      </c>
      <c r="B79" s="518"/>
      <c r="C79" s="144">
        <v>30689175.300000001</v>
      </c>
      <c r="D79" s="145"/>
      <c r="E79" s="139"/>
    </row>
    <row r="80" spans="1:5" s="3" customFormat="1" ht="20.25" customHeight="1" x14ac:dyDescent="0.3">
      <c r="A80" s="519" t="s">
        <v>9</v>
      </c>
      <c r="B80" s="519"/>
      <c r="C80" s="146">
        <f>C79-C74</f>
        <v>-863428725.3900001</v>
      </c>
      <c r="D80" s="145"/>
      <c r="E80" s="139"/>
    </row>
    <row r="81" spans="1:5" s="1" customFormat="1" x14ac:dyDescent="0.3">
      <c r="A81" s="108"/>
      <c r="B81" s="87"/>
      <c r="C81" s="147"/>
      <c r="D81" s="148"/>
      <c r="E81" s="127"/>
    </row>
    <row r="82" spans="1:5" s="1" customFormat="1" x14ac:dyDescent="0.3">
      <c r="A82" s="108"/>
      <c r="B82" s="87"/>
      <c r="C82" s="149"/>
      <c r="D82" s="150"/>
      <c r="E82" s="127"/>
    </row>
    <row r="83" spans="1:5" s="1" customFormat="1" x14ac:dyDescent="0.3">
      <c r="A83" s="108"/>
      <c r="B83" s="87"/>
      <c r="C83" s="149"/>
      <c r="D83" s="127"/>
      <c r="E83" s="127"/>
    </row>
    <row r="90" spans="1:5" s="1" customFormat="1" x14ac:dyDescent="0.3">
      <c r="A90" s="108"/>
      <c r="B90" s="87"/>
      <c r="C90" s="147"/>
      <c r="D90" s="127"/>
      <c r="E90" s="127"/>
    </row>
  </sheetData>
  <mergeCells count="9">
    <mergeCell ref="E2:E3"/>
    <mergeCell ref="A74:B74"/>
    <mergeCell ref="A77:B78"/>
    <mergeCell ref="A79:B79"/>
    <mergeCell ref="A80:B80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E47"/>
  <sheetViews>
    <sheetView topLeftCell="A23" zoomScaleNormal="100" workbookViewId="0">
      <selection activeCell="D39" sqref="D39"/>
    </sheetView>
  </sheetViews>
  <sheetFormatPr defaultRowHeight="14.4" x14ac:dyDescent="0.3"/>
  <cols>
    <col min="1" max="1" width="7.109375" style="108" customWidth="1"/>
    <col min="2" max="2" width="68" style="87" customWidth="1"/>
    <col min="3" max="3" width="18.109375" style="30" customWidth="1"/>
    <col min="4" max="4" width="99.109375" style="1" bestFit="1" customWidth="1"/>
    <col min="5" max="5" width="42.88671875" style="1" customWidth="1"/>
  </cols>
  <sheetData>
    <row r="1" spans="1:5" ht="26.25" customHeight="1" x14ac:dyDescent="0.3">
      <c r="A1" s="520" t="s">
        <v>501</v>
      </c>
      <c r="B1" s="520"/>
      <c r="C1" s="520"/>
      <c r="D1" s="521"/>
    </row>
    <row r="2" spans="1:5" s="3" customFormat="1" ht="15" customHeight="1" x14ac:dyDescent="0.3">
      <c r="A2" s="522" t="s">
        <v>0</v>
      </c>
      <c r="B2" s="517" t="s">
        <v>1</v>
      </c>
      <c r="C2" s="122" t="s">
        <v>2</v>
      </c>
      <c r="D2" s="517" t="s">
        <v>3</v>
      </c>
      <c r="E2" s="514" t="s">
        <v>4</v>
      </c>
    </row>
    <row r="3" spans="1:5" s="3" customFormat="1" x14ac:dyDescent="0.3">
      <c r="A3" s="522"/>
      <c r="B3" s="537"/>
      <c r="C3" s="123" t="s">
        <v>5</v>
      </c>
      <c r="D3" s="517"/>
      <c r="E3" s="514"/>
    </row>
    <row r="4" spans="1:5" s="10" customFormat="1" ht="22.5" customHeight="1" x14ac:dyDescent="0.3">
      <c r="A4" s="42">
        <v>1</v>
      </c>
      <c r="B4" s="11" t="s">
        <v>6</v>
      </c>
      <c r="C4" s="39">
        <v>74044300</v>
      </c>
      <c r="D4" s="9" t="s">
        <v>271</v>
      </c>
      <c r="E4" s="9"/>
    </row>
    <row r="5" spans="1:5" s="10" customFormat="1" ht="22.5" customHeight="1" x14ac:dyDescent="0.3">
      <c r="A5" s="42">
        <v>2</v>
      </c>
      <c r="B5" s="11" t="s">
        <v>6</v>
      </c>
      <c r="C5" s="39">
        <v>16626000</v>
      </c>
      <c r="D5" s="60" t="s">
        <v>58</v>
      </c>
      <c r="E5" s="9"/>
    </row>
    <row r="6" spans="1:5" s="10" customFormat="1" ht="22.5" customHeight="1" x14ac:dyDescent="0.3">
      <c r="A6" s="42">
        <v>3</v>
      </c>
      <c r="B6" s="11" t="s">
        <v>6</v>
      </c>
      <c r="C6" s="39">
        <v>31770550</v>
      </c>
      <c r="D6" s="60" t="s">
        <v>186</v>
      </c>
      <c r="E6" s="9"/>
    </row>
    <row r="7" spans="1:5" s="10" customFormat="1" ht="22.5" customHeight="1" x14ac:dyDescent="0.3">
      <c r="A7" s="42">
        <v>4</v>
      </c>
      <c r="B7" s="11" t="s">
        <v>6</v>
      </c>
      <c r="C7" s="39">
        <v>52057795.960000001</v>
      </c>
      <c r="D7" s="60" t="s">
        <v>180</v>
      </c>
      <c r="E7" s="9"/>
    </row>
    <row r="8" spans="1:5" s="10" customFormat="1" ht="22.5" customHeight="1" x14ac:dyDescent="0.3">
      <c r="A8" s="42">
        <v>5</v>
      </c>
      <c r="B8" s="11" t="s">
        <v>6</v>
      </c>
      <c r="C8" s="39">
        <v>31303620</v>
      </c>
      <c r="D8" s="60" t="s">
        <v>270</v>
      </c>
      <c r="E8" s="9"/>
    </row>
    <row r="9" spans="1:5" s="10" customFormat="1" ht="22.5" customHeight="1" x14ac:dyDescent="0.3">
      <c r="A9" s="42">
        <v>6</v>
      </c>
      <c r="B9" s="11" t="s">
        <v>6</v>
      </c>
      <c r="C9" s="39">
        <v>13120000</v>
      </c>
      <c r="D9" s="60" t="s">
        <v>191</v>
      </c>
      <c r="E9" s="9"/>
    </row>
    <row r="10" spans="1:5" s="10" customFormat="1" ht="22.5" customHeight="1" x14ac:dyDescent="0.3">
      <c r="A10" s="42">
        <v>7</v>
      </c>
      <c r="B10" s="11" t="s">
        <v>6</v>
      </c>
      <c r="C10" s="39">
        <v>18602400</v>
      </c>
      <c r="D10" s="60" t="s">
        <v>240</v>
      </c>
      <c r="E10" s="9"/>
    </row>
    <row r="11" spans="1:5" s="10" customFormat="1" ht="22.5" customHeight="1" x14ac:dyDescent="0.3">
      <c r="A11" s="42">
        <v>8</v>
      </c>
      <c r="B11" s="11" t="s">
        <v>6</v>
      </c>
      <c r="C11" s="39">
        <v>61680000</v>
      </c>
      <c r="D11" s="60" t="s">
        <v>190</v>
      </c>
      <c r="E11" s="9"/>
    </row>
    <row r="12" spans="1:5" s="10" customFormat="1" ht="22.5" customHeight="1" x14ac:dyDescent="0.3">
      <c r="A12" s="42">
        <v>9</v>
      </c>
      <c r="B12" s="11" t="s">
        <v>6</v>
      </c>
      <c r="C12" s="39">
        <v>16466388.279999999</v>
      </c>
      <c r="D12" s="60" t="s">
        <v>55</v>
      </c>
      <c r="E12" s="9"/>
    </row>
    <row r="13" spans="1:5" s="10" customFormat="1" ht="22.5" customHeight="1" x14ac:dyDescent="0.3">
      <c r="A13" s="42">
        <v>10</v>
      </c>
      <c r="B13" s="11" t="s">
        <v>589</v>
      </c>
      <c r="C13" s="39">
        <v>25200000</v>
      </c>
      <c r="D13" s="60" t="s">
        <v>591</v>
      </c>
      <c r="E13" s="9"/>
    </row>
    <row r="14" spans="1:5" s="10" customFormat="1" ht="22.5" customHeight="1" x14ac:dyDescent="0.3">
      <c r="A14" s="42">
        <v>11</v>
      </c>
      <c r="B14" s="11" t="s">
        <v>590</v>
      </c>
      <c r="C14" s="39">
        <v>3796193.25</v>
      </c>
      <c r="D14" s="60" t="s">
        <v>592</v>
      </c>
      <c r="E14" s="9"/>
    </row>
    <row r="15" spans="1:5" s="10" customFormat="1" ht="22.5" customHeight="1" x14ac:dyDescent="0.3">
      <c r="A15" s="42">
        <v>12</v>
      </c>
      <c r="B15" s="11" t="s">
        <v>593</v>
      </c>
      <c r="C15" s="39">
        <v>6240000</v>
      </c>
      <c r="D15" s="60" t="s">
        <v>204</v>
      </c>
      <c r="E15" s="9"/>
    </row>
    <row r="16" spans="1:5" s="10" customFormat="1" ht="22.5" customHeight="1" x14ac:dyDescent="0.3">
      <c r="A16" s="42">
        <v>13</v>
      </c>
      <c r="B16" s="11" t="s">
        <v>594</v>
      </c>
      <c r="C16" s="39">
        <v>3370000</v>
      </c>
      <c r="D16" s="60" t="s">
        <v>204</v>
      </c>
      <c r="E16" s="9"/>
    </row>
    <row r="17" spans="1:5" s="10" customFormat="1" ht="22.5" customHeight="1" x14ac:dyDescent="0.3">
      <c r="A17" s="42">
        <v>14</v>
      </c>
      <c r="B17" s="11" t="s">
        <v>595</v>
      </c>
      <c r="C17" s="39">
        <v>125000</v>
      </c>
      <c r="D17" s="60" t="s">
        <v>356</v>
      </c>
      <c r="E17" s="9"/>
    </row>
    <row r="18" spans="1:5" s="10" customFormat="1" ht="22.5" customHeight="1" x14ac:dyDescent="0.3">
      <c r="A18" s="42">
        <v>15</v>
      </c>
      <c r="B18" s="11" t="s">
        <v>596</v>
      </c>
      <c r="C18" s="39">
        <v>3500000</v>
      </c>
      <c r="D18" s="60" t="s">
        <v>206</v>
      </c>
      <c r="E18" s="9"/>
    </row>
    <row r="19" spans="1:5" s="10" customFormat="1" ht="22.5" customHeight="1" x14ac:dyDescent="0.3">
      <c r="A19" s="42">
        <v>16</v>
      </c>
      <c r="B19" s="11" t="s">
        <v>597</v>
      </c>
      <c r="C19" s="39">
        <v>4000000</v>
      </c>
      <c r="D19" s="60" t="s">
        <v>207</v>
      </c>
      <c r="E19" s="9"/>
    </row>
    <row r="20" spans="1:5" s="10" customFormat="1" ht="22.5" customHeight="1" x14ac:dyDescent="0.3">
      <c r="A20" s="42">
        <v>17</v>
      </c>
      <c r="B20" s="11" t="s">
        <v>598</v>
      </c>
      <c r="C20" s="39">
        <v>1000000</v>
      </c>
      <c r="D20" s="60" t="s">
        <v>357</v>
      </c>
      <c r="E20" s="9"/>
    </row>
    <row r="21" spans="1:5" s="10" customFormat="1" ht="22.5" customHeight="1" x14ac:dyDescent="0.3">
      <c r="A21" s="42">
        <v>18</v>
      </c>
      <c r="B21" s="11" t="s">
        <v>599</v>
      </c>
      <c r="C21" s="39">
        <v>170000</v>
      </c>
      <c r="D21" s="60" t="s">
        <v>611</v>
      </c>
      <c r="E21" s="9"/>
    </row>
    <row r="22" spans="1:5" s="10" customFormat="1" ht="22.5" customHeight="1" x14ac:dyDescent="0.3">
      <c r="A22" s="42">
        <v>19</v>
      </c>
      <c r="B22" s="11" t="s">
        <v>600</v>
      </c>
      <c r="C22" s="39">
        <v>1254400</v>
      </c>
      <c r="D22" s="60" t="s">
        <v>602</v>
      </c>
      <c r="E22" s="9"/>
    </row>
    <row r="23" spans="1:5" s="10" customFormat="1" ht="22.5" customHeight="1" x14ac:dyDescent="0.3">
      <c r="A23" s="42">
        <v>20</v>
      </c>
      <c r="B23" s="11" t="s">
        <v>601</v>
      </c>
      <c r="C23" s="39">
        <v>19465600</v>
      </c>
      <c r="D23" s="60" t="s">
        <v>602</v>
      </c>
      <c r="E23" s="9"/>
    </row>
    <row r="24" spans="1:5" s="10" customFormat="1" ht="22.5" customHeight="1" x14ac:dyDescent="0.3">
      <c r="A24" s="42">
        <v>21</v>
      </c>
      <c r="B24" s="11" t="s">
        <v>364</v>
      </c>
      <c r="C24" s="39">
        <v>1640000</v>
      </c>
      <c r="D24" s="60" t="s">
        <v>603</v>
      </c>
      <c r="E24" s="9"/>
    </row>
    <row r="25" spans="1:5" s="10" customFormat="1" ht="22.5" customHeight="1" x14ac:dyDescent="0.3">
      <c r="A25" s="42">
        <v>22</v>
      </c>
      <c r="B25" s="11" t="s">
        <v>533</v>
      </c>
      <c r="C25" s="39">
        <v>37650000</v>
      </c>
      <c r="D25" s="60" t="s">
        <v>557</v>
      </c>
      <c r="E25" s="9"/>
    </row>
    <row r="26" spans="1:5" s="10" customFormat="1" ht="22.5" customHeight="1" x14ac:dyDescent="0.3">
      <c r="A26" s="42">
        <v>23</v>
      </c>
      <c r="B26" s="11" t="s">
        <v>604</v>
      </c>
      <c r="C26" s="39">
        <v>37800000</v>
      </c>
      <c r="D26" s="60" t="s">
        <v>606</v>
      </c>
      <c r="E26" s="9"/>
    </row>
    <row r="27" spans="1:5" s="10" customFormat="1" ht="22.5" customHeight="1" x14ac:dyDescent="0.3">
      <c r="A27" s="42">
        <v>24</v>
      </c>
      <c r="B27" s="11" t="s">
        <v>605</v>
      </c>
      <c r="C27" s="39">
        <v>5883000</v>
      </c>
      <c r="D27" s="60" t="s">
        <v>607</v>
      </c>
      <c r="E27" s="9"/>
    </row>
    <row r="28" spans="1:5" s="10" customFormat="1" ht="22.5" customHeight="1" x14ac:dyDescent="0.3">
      <c r="A28" s="42">
        <v>25</v>
      </c>
      <c r="B28" s="11" t="s">
        <v>608</v>
      </c>
      <c r="C28" s="39">
        <v>43993594.359999999</v>
      </c>
      <c r="D28" s="60" t="s">
        <v>610</v>
      </c>
      <c r="E28" s="9"/>
    </row>
    <row r="29" spans="1:5" s="10" customFormat="1" ht="22.5" customHeight="1" x14ac:dyDescent="0.3">
      <c r="A29" s="42">
        <v>26</v>
      </c>
      <c r="B29" s="11" t="s">
        <v>609</v>
      </c>
      <c r="C29" s="39">
        <v>48819426.399999999</v>
      </c>
      <c r="D29" s="60" t="s">
        <v>610</v>
      </c>
      <c r="E29" s="9"/>
    </row>
    <row r="30" spans="1:5" s="10" customFormat="1" ht="22.5" customHeight="1" thickBot="1" x14ac:dyDescent="0.35">
      <c r="A30" s="42">
        <v>27</v>
      </c>
      <c r="B30" s="11" t="s">
        <v>502</v>
      </c>
      <c r="C30" s="39">
        <v>8500000</v>
      </c>
      <c r="D30" s="60" t="s">
        <v>504</v>
      </c>
      <c r="E30" s="9"/>
    </row>
    <row r="31" spans="1:5" s="3" customFormat="1" ht="15" thickBot="1" x14ac:dyDescent="0.35">
      <c r="A31" s="515"/>
      <c r="B31" s="516"/>
      <c r="C31" s="13">
        <f>SUM(C4:C30)</f>
        <v>568078268.25</v>
      </c>
      <c r="D31" s="14"/>
      <c r="E31" s="15"/>
    </row>
    <row r="32" spans="1:5" s="3" customFormat="1" ht="29.25" customHeight="1" x14ac:dyDescent="0.3">
      <c r="A32" s="107"/>
      <c r="B32" s="85"/>
      <c r="C32" s="18"/>
      <c r="D32" s="19"/>
      <c r="E32" s="20"/>
    </row>
    <row r="33" spans="1:5" s="3" customFormat="1" ht="20.25" customHeight="1" x14ac:dyDescent="0.2">
      <c r="A33" s="49"/>
      <c r="B33" s="86"/>
      <c r="C33" s="23"/>
      <c r="D33" s="24"/>
      <c r="E33" s="20"/>
    </row>
    <row r="34" spans="1:5" s="3" customFormat="1" ht="20.25" customHeight="1" x14ac:dyDescent="0.2">
      <c r="A34" s="525"/>
      <c r="B34" s="525"/>
      <c r="C34" s="25" t="s">
        <v>7</v>
      </c>
      <c r="D34" s="24"/>
      <c r="E34" s="20"/>
    </row>
    <row r="35" spans="1:5" s="3" customFormat="1" ht="20.25" customHeight="1" x14ac:dyDescent="0.3">
      <c r="A35" s="525"/>
      <c r="B35" s="525"/>
      <c r="C35" s="25" t="s">
        <v>5</v>
      </c>
      <c r="D35" s="26"/>
      <c r="E35" s="20"/>
    </row>
    <row r="36" spans="1:5" s="3" customFormat="1" ht="20.25" customHeight="1" x14ac:dyDescent="0.3">
      <c r="A36" s="518" t="s">
        <v>8</v>
      </c>
      <c r="B36" s="518"/>
      <c r="C36" s="35">
        <v>303055090.87</v>
      </c>
      <c r="D36" s="82"/>
      <c r="E36" s="20"/>
    </row>
    <row r="37" spans="1:5" s="3" customFormat="1" ht="20.25" customHeight="1" x14ac:dyDescent="0.3">
      <c r="A37" s="519" t="s">
        <v>9</v>
      </c>
      <c r="B37" s="519"/>
      <c r="C37" s="27">
        <f>C36-C31</f>
        <v>-265023177.38</v>
      </c>
      <c r="D37" s="82"/>
      <c r="E37" s="20"/>
    </row>
    <row r="38" spans="1:5" s="1" customFormat="1" x14ac:dyDescent="0.3">
      <c r="A38" s="108"/>
      <c r="B38" s="87"/>
      <c r="C38" s="30"/>
      <c r="D38" s="83"/>
    </row>
    <row r="39" spans="1:5" s="1" customFormat="1" x14ac:dyDescent="0.3">
      <c r="A39" s="108"/>
      <c r="B39" s="87"/>
      <c r="C39" s="32"/>
      <c r="D39" s="84"/>
    </row>
    <row r="40" spans="1:5" s="1" customFormat="1" x14ac:dyDescent="0.3">
      <c r="A40" s="108"/>
      <c r="B40" s="87"/>
      <c r="C40" s="32"/>
    </row>
    <row r="47" spans="1:5" s="1" customFormat="1" x14ac:dyDescent="0.3">
      <c r="A47" s="108"/>
      <c r="B47" s="87"/>
      <c r="C47" s="30"/>
    </row>
  </sheetData>
  <mergeCells count="9">
    <mergeCell ref="E2:E3"/>
    <mergeCell ref="A31:B31"/>
    <mergeCell ref="A34:B35"/>
    <mergeCell ref="A36:B36"/>
    <mergeCell ref="A37:B37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F44"/>
  <sheetViews>
    <sheetView topLeftCell="A25" zoomScaleNormal="100" workbookViewId="0">
      <selection activeCell="D23" sqref="D23"/>
    </sheetView>
  </sheetViews>
  <sheetFormatPr defaultRowHeight="14.4" x14ac:dyDescent="0.3"/>
  <cols>
    <col min="1" max="1" width="7.109375" style="108" customWidth="1"/>
    <col min="2" max="2" width="29.33203125" style="87" customWidth="1"/>
    <col min="3" max="3" width="18.109375" style="30" customWidth="1"/>
    <col min="4" max="4" width="68.88671875" style="1" customWidth="1"/>
    <col min="5" max="5" width="42.88671875" style="1" customWidth="1"/>
    <col min="6" max="6" width="9.109375" style="153"/>
  </cols>
  <sheetData>
    <row r="1" spans="1:6" ht="26.25" customHeight="1" x14ac:dyDescent="0.3">
      <c r="A1" s="520" t="s">
        <v>612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51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52" t="s">
        <v>5</v>
      </c>
      <c r="D3" s="517"/>
      <c r="E3" s="514"/>
      <c r="F3" s="154"/>
    </row>
    <row r="4" spans="1:6" s="10" customFormat="1" ht="22.5" customHeight="1" x14ac:dyDescent="0.3">
      <c r="A4" s="42">
        <v>1</v>
      </c>
      <c r="B4" s="11" t="s">
        <v>6</v>
      </c>
      <c r="C4" s="39">
        <v>74044300</v>
      </c>
      <c r="D4" s="9" t="s">
        <v>271</v>
      </c>
      <c r="E4" s="9"/>
    </row>
    <row r="5" spans="1:6" s="10" customFormat="1" ht="22.5" customHeight="1" x14ac:dyDescent="0.3">
      <c r="A5" s="42">
        <v>2</v>
      </c>
      <c r="B5" s="11" t="s">
        <v>6</v>
      </c>
      <c r="C5" s="39">
        <v>16626000</v>
      </c>
      <c r="D5" s="60" t="s">
        <v>58</v>
      </c>
      <c r="E5" s="9"/>
    </row>
    <row r="6" spans="1:6" s="10" customFormat="1" ht="22.5" customHeight="1" x14ac:dyDescent="0.3">
      <c r="A6" s="42">
        <v>3</v>
      </c>
      <c r="B6" s="11" t="s">
        <v>6</v>
      </c>
      <c r="C6" s="39">
        <v>13120000</v>
      </c>
      <c r="D6" s="60" t="s">
        <v>191</v>
      </c>
      <c r="E6" s="9"/>
    </row>
    <row r="7" spans="1:6" s="10" customFormat="1" ht="22.5" customHeight="1" x14ac:dyDescent="0.3">
      <c r="A7" s="42">
        <v>4</v>
      </c>
      <c r="B7" s="11" t="s">
        <v>6</v>
      </c>
      <c r="C7" s="39">
        <v>18602400</v>
      </c>
      <c r="D7" s="60" t="s">
        <v>240</v>
      </c>
      <c r="E7" s="9"/>
    </row>
    <row r="8" spans="1:6" s="10" customFormat="1" ht="22.5" customHeight="1" x14ac:dyDescent="0.3">
      <c r="A8" s="42">
        <v>5</v>
      </c>
      <c r="B8" s="11" t="s">
        <v>6</v>
      </c>
      <c r="C8" s="39">
        <v>61680000</v>
      </c>
      <c r="D8" s="60" t="s">
        <v>190</v>
      </c>
      <c r="E8" s="9"/>
    </row>
    <row r="9" spans="1:6" s="10" customFormat="1" ht="22.5" customHeight="1" x14ac:dyDescent="0.3">
      <c r="A9" s="42">
        <v>6</v>
      </c>
      <c r="B9" s="11" t="s">
        <v>6</v>
      </c>
      <c r="C9" s="39">
        <v>16466388.279999999</v>
      </c>
      <c r="D9" s="60" t="s">
        <v>55</v>
      </c>
      <c r="E9" s="9"/>
    </row>
    <row r="10" spans="1:6" s="10" customFormat="1" ht="22.5" customHeight="1" x14ac:dyDescent="0.3">
      <c r="A10" s="42">
        <v>7</v>
      </c>
      <c r="B10" s="11" t="s">
        <v>6</v>
      </c>
      <c r="C10" s="39">
        <v>9385000</v>
      </c>
      <c r="D10" s="60" t="s">
        <v>347</v>
      </c>
      <c r="E10" s="9"/>
    </row>
    <row r="11" spans="1:6" s="10" customFormat="1" ht="22.5" customHeight="1" x14ac:dyDescent="0.3">
      <c r="A11" s="42">
        <v>8</v>
      </c>
      <c r="B11" s="11" t="s">
        <v>6</v>
      </c>
      <c r="C11" s="39">
        <v>1201232.48</v>
      </c>
      <c r="D11" s="60" t="s">
        <v>613</v>
      </c>
      <c r="E11" s="9" t="s">
        <v>614</v>
      </c>
    </row>
    <row r="12" spans="1:6" s="10" customFormat="1" ht="22.5" customHeight="1" x14ac:dyDescent="0.3">
      <c r="A12" s="42">
        <v>9</v>
      </c>
      <c r="B12" s="11" t="s">
        <v>6</v>
      </c>
      <c r="C12" s="39">
        <v>758741.76</v>
      </c>
      <c r="D12" s="60" t="s">
        <v>613</v>
      </c>
      <c r="E12" s="9" t="s">
        <v>615</v>
      </c>
    </row>
    <row r="13" spans="1:6" s="10" customFormat="1" ht="22.5" customHeight="1" x14ac:dyDescent="0.3">
      <c r="A13" s="42">
        <v>10</v>
      </c>
      <c r="B13" s="11" t="s">
        <v>6</v>
      </c>
      <c r="C13" s="39">
        <v>3941893.76</v>
      </c>
      <c r="D13" s="60" t="s">
        <v>613</v>
      </c>
      <c r="E13" s="9" t="s">
        <v>616</v>
      </c>
    </row>
    <row r="14" spans="1:6" s="10" customFormat="1" ht="22.5" customHeight="1" x14ac:dyDescent="0.3">
      <c r="A14" s="42">
        <v>11</v>
      </c>
      <c r="B14" s="11" t="s">
        <v>6</v>
      </c>
      <c r="C14" s="39">
        <v>2686612.88</v>
      </c>
      <c r="D14" s="60" t="s">
        <v>613</v>
      </c>
      <c r="E14" s="9" t="s">
        <v>617</v>
      </c>
    </row>
    <row r="15" spans="1:6" s="10" customFormat="1" ht="22.5" customHeight="1" x14ac:dyDescent="0.3">
      <c r="A15" s="42">
        <v>12</v>
      </c>
      <c r="B15" s="11" t="s">
        <v>6</v>
      </c>
      <c r="C15" s="39">
        <v>2429244.7200000002</v>
      </c>
      <c r="D15" s="60" t="s">
        <v>613</v>
      </c>
      <c r="E15" s="9" t="s">
        <v>618</v>
      </c>
    </row>
    <row r="16" spans="1:6" s="10" customFormat="1" ht="22.5" customHeight="1" x14ac:dyDescent="0.3">
      <c r="A16" s="42">
        <v>13</v>
      </c>
      <c r="B16" s="11" t="s">
        <v>6</v>
      </c>
      <c r="C16" s="39">
        <v>3382642.2</v>
      </c>
      <c r="D16" s="60" t="s">
        <v>613</v>
      </c>
      <c r="E16" s="9" t="s">
        <v>619</v>
      </c>
    </row>
    <row r="17" spans="1:6" s="10" customFormat="1" ht="22.5" customHeight="1" x14ac:dyDescent="0.3">
      <c r="A17" s="42">
        <v>14</v>
      </c>
      <c r="B17" s="11" t="s">
        <v>6</v>
      </c>
      <c r="C17" s="39">
        <v>3382642.2</v>
      </c>
      <c r="D17" s="60" t="s">
        <v>613</v>
      </c>
      <c r="E17" s="9" t="s">
        <v>620</v>
      </c>
    </row>
    <row r="18" spans="1:6" s="10" customFormat="1" ht="22.5" customHeight="1" x14ac:dyDescent="0.3">
      <c r="A18" s="42">
        <v>15</v>
      </c>
      <c r="B18" s="11" t="s">
        <v>6</v>
      </c>
      <c r="C18" s="39">
        <v>758741.76</v>
      </c>
      <c r="D18" s="60" t="s">
        <v>613</v>
      </c>
      <c r="E18" s="9" t="s">
        <v>615</v>
      </c>
    </row>
    <row r="19" spans="1:6" s="10" customFormat="1" ht="22.5" customHeight="1" x14ac:dyDescent="0.3">
      <c r="A19" s="42">
        <v>16</v>
      </c>
      <c r="B19" s="11" t="s">
        <v>6</v>
      </c>
      <c r="C19" s="39">
        <v>2538237.7999999998</v>
      </c>
      <c r="D19" s="60" t="s">
        <v>613</v>
      </c>
      <c r="E19" s="9" t="s">
        <v>621</v>
      </c>
    </row>
    <row r="20" spans="1:6" s="10" customFormat="1" ht="22.5" customHeight="1" x14ac:dyDescent="0.3">
      <c r="A20" s="42">
        <v>17</v>
      </c>
      <c r="B20" s="11" t="s">
        <v>6</v>
      </c>
      <c r="C20" s="39">
        <v>9490926.1999999993</v>
      </c>
      <c r="D20" s="60" t="s">
        <v>613</v>
      </c>
      <c r="E20" s="9" t="s">
        <v>622</v>
      </c>
    </row>
    <row r="21" spans="1:6" s="10" customFormat="1" ht="22.5" customHeight="1" x14ac:dyDescent="0.3">
      <c r="A21" s="42">
        <v>18</v>
      </c>
      <c r="B21" s="11" t="s">
        <v>6</v>
      </c>
      <c r="C21" s="39">
        <v>1107041.6000000001</v>
      </c>
      <c r="D21" s="60" t="s">
        <v>613</v>
      </c>
      <c r="E21" s="9" t="s">
        <v>623</v>
      </c>
    </row>
    <row r="22" spans="1:6" s="10" customFormat="1" ht="22.5" customHeight="1" x14ac:dyDescent="0.3">
      <c r="A22" s="42">
        <v>19</v>
      </c>
      <c r="B22" s="11" t="s">
        <v>6</v>
      </c>
      <c r="C22" s="39">
        <v>1936779.6</v>
      </c>
      <c r="D22" s="60" t="s">
        <v>613</v>
      </c>
      <c r="E22" s="9" t="s">
        <v>624</v>
      </c>
    </row>
    <row r="23" spans="1:6" s="10" customFormat="1" ht="22.5" customHeight="1" x14ac:dyDescent="0.3">
      <c r="A23" s="42">
        <v>20</v>
      </c>
      <c r="B23" s="11" t="s">
        <v>6</v>
      </c>
      <c r="C23" s="39">
        <v>1825993.96</v>
      </c>
      <c r="D23" s="60" t="s">
        <v>613</v>
      </c>
      <c r="E23" s="9" t="s">
        <v>625</v>
      </c>
    </row>
    <row r="24" spans="1:6" s="10" customFormat="1" ht="22.5" customHeight="1" x14ac:dyDescent="0.3">
      <c r="A24" s="42">
        <v>21</v>
      </c>
      <c r="B24" s="11" t="s">
        <v>6</v>
      </c>
      <c r="C24" s="39">
        <v>974690.92</v>
      </c>
      <c r="D24" s="60" t="s">
        <v>613</v>
      </c>
      <c r="E24" s="9" t="s">
        <v>626</v>
      </c>
    </row>
    <row r="25" spans="1:6" s="10" customFormat="1" ht="22.5" customHeight="1" x14ac:dyDescent="0.3">
      <c r="A25" s="42">
        <v>22</v>
      </c>
      <c r="B25" s="11" t="s">
        <v>6</v>
      </c>
      <c r="C25" s="39">
        <v>1165245.48</v>
      </c>
      <c r="D25" s="60" t="s">
        <v>613</v>
      </c>
      <c r="E25" s="9" t="s">
        <v>627</v>
      </c>
    </row>
    <row r="26" spans="1:6" s="10" customFormat="1" ht="22.5" customHeight="1" x14ac:dyDescent="0.3">
      <c r="A26" s="42">
        <v>23</v>
      </c>
      <c r="B26" s="11" t="s">
        <v>6</v>
      </c>
      <c r="C26" s="39">
        <v>1201232.48</v>
      </c>
      <c r="D26" s="60" t="s">
        <v>613</v>
      </c>
      <c r="E26" s="9" t="s">
        <v>628</v>
      </c>
    </row>
    <row r="27" spans="1:6" s="10" customFormat="1" ht="22.5" customHeight="1" thickBot="1" x14ac:dyDescent="0.35">
      <c r="A27" s="42">
        <v>24</v>
      </c>
      <c r="B27" s="11" t="s">
        <v>6</v>
      </c>
      <c r="C27" s="39">
        <v>3541446.72</v>
      </c>
      <c r="D27" s="60" t="s">
        <v>613</v>
      </c>
      <c r="E27" s="9" t="s">
        <v>629</v>
      </c>
    </row>
    <row r="28" spans="1:6" s="3" customFormat="1" ht="15" thickBot="1" x14ac:dyDescent="0.35">
      <c r="A28" s="515"/>
      <c r="B28" s="516"/>
      <c r="C28" s="13">
        <f>SUM(C4:C27)</f>
        <v>252247434.79999989</v>
      </c>
      <c r="D28" s="14"/>
      <c r="E28" s="15"/>
      <c r="F28" s="154"/>
    </row>
    <row r="29" spans="1:6" s="3" customFormat="1" ht="29.25" customHeight="1" x14ac:dyDescent="0.3">
      <c r="A29" s="107"/>
      <c r="B29" s="85"/>
      <c r="C29" s="155"/>
      <c r="D29" s="19"/>
      <c r="E29" s="20"/>
      <c r="F29" s="154"/>
    </row>
    <row r="30" spans="1:6" s="3" customFormat="1" ht="20.25" customHeight="1" x14ac:dyDescent="0.2">
      <c r="A30" s="49"/>
      <c r="B30" s="86"/>
      <c r="C30" s="23"/>
      <c r="D30" s="24"/>
      <c r="E30" s="20"/>
      <c r="F30" s="154"/>
    </row>
    <row r="31" spans="1:6" s="3" customFormat="1" ht="20.25" customHeight="1" x14ac:dyDescent="0.2">
      <c r="A31" s="525"/>
      <c r="B31" s="525"/>
      <c r="C31" s="25" t="s">
        <v>7</v>
      </c>
      <c r="D31" s="24"/>
      <c r="E31" s="20"/>
      <c r="F31" s="154"/>
    </row>
    <row r="32" spans="1:6" s="3" customFormat="1" ht="20.25" customHeight="1" x14ac:dyDescent="0.3">
      <c r="A32" s="525"/>
      <c r="B32" s="525"/>
      <c r="C32" s="25" t="s">
        <v>5</v>
      </c>
      <c r="D32" s="26"/>
      <c r="E32" s="20"/>
      <c r="F32" s="154"/>
    </row>
    <row r="33" spans="1:6" s="3" customFormat="1" ht="20.25" customHeight="1" x14ac:dyDescent="0.3">
      <c r="A33" s="518" t="s">
        <v>8</v>
      </c>
      <c r="B33" s="518"/>
      <c r="C33" s="35">
        <v>409401745.44</v>
      </c>
      <c r="D33" s="82"/>
      <c r="E33" s="20"/>
      <c r="F33" s="154"/>
    </row>
    <row r="34" spans="1:6" s="3" customFormat="1" ht="20.25" customHeight="1" x14ac:dyDescent="0.3">
      <c r="A34" s="519" t="s">
        <v>9</v>
      </c>
      <c r="B34" s="519"/>
      <c r="C34" s="27">
        <f>C33-C28</f>
        <v>157154310.6400001</v>
      </c>
      <c r="D34" s="82"/>
      <c r="E34" s="20"/>
      <c r="F34" s="154"/>
    </row>
    <row r="35" spans="1:6" s="1" customFormat="1" x14ac:dyDescent="0.3">
      <c r="A35" s="108"/>
      <c r="B35" s="87"/>
      <c r="C35" s="30"/>
      <c r="D35" s="83"/>
    </row>
    <row r="36" spans="1:6" s="1" customFormat="1" x14ac:dyDescent="0.3">
      <c r="A36" s="108"/>
      <c r="B36" s="87"/>
      <c r="C36" s="32"/>
      <c r="D36" s="84"/>
    </row>
    <row r="37" spans="1:6" s="1" customFormat="1" x14ac:dyDescent="0.3">
      <c r="A37" s="108"/>
      <c r="B37" s="87"/>
      <c r="C37" s="32"/>
    </row>
    <row r="44" spans="1:6" s="1" customFormat="1" x14ac:dyDescent="0.3">
      <c r="A44" s="108"/>
      <c r="B44" s="87"/>
      <c r="C44" s="30"/>
    </row>
  </sheetData>
  <mergeCells count="9">
    <mergeCell ref="A1:D1"/>
    <mergeCell ref="A2:A3"/>
    <mergeCell ref="B2:B3"/>
    <mergeCell ref="D2:D3"/>
    <mergeCell ref="E2:E3"/>
    <mergeCell ref="A28:B28"/>
    <mergeCell ref="A31:B32"/>
    <mergeCell ref="A33:B33"/>
    <mergeCell ref="A34:B34"/>
  </mergeCells>
  <pageMargins left="0.7" right="0.7" top="0.75" bottom="0.75" header="0.3" footer="0.3"/>
  <pageSetup paperSize="9" scale="42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F29"/>
  <sheetViews>
    <sheetView topLeftCell="A4" zoomScaleNormal="100" workbookViewId="0">
      <selection activeCell="D20" sqref="D20"/>
    </sheetView>
  </sheetViews>
  <sheetFormatPr defaultRowHeight="14.4" x14ac:dyDescent="0.3"/>
  <cols>
    <col min="1" max="1" width="7.109375" style="108" customWidth="1"/>
    <col min="2" max="2" width="84.44140625" style="87" customWidth="1"/>
    <col min="3" max="3" width="18.109375" style="30" customWidth="1"/>
    <col min="4" max="4" width="99.109375" style="1" customWidth="1"/>
    <col min="5" max="5" width="42.88671875" style="1" customWidth="1"/>
    <col min="6" max="6" width="9.109375" style="153"/>
  </cols>
  <sheetData>
    <row r="1" spans="1:6" ht="26.25" customHeight="1" x14ac:dyDescent="0.3">
      <c r="A1" s="520" t="s">
        <v>630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51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52" t="s">
        <v>5</v>
      </c>
      <c r="D3" s="517"/>
      <c r="E3" s="514"/>
      <c r="F3" s="154"/>
    </row>
    <row r="4" spans="1:6" s="10" customFormat="1" ht="22.5" customHeight="1" x14ac:dyDescent="0.3">
      <c r="A4" s="42">
        <v>1</v>
      </c>
      <c r="B4" s="11" t="s">
        <v>631</v>
      </c>
      <c r="C4" s="39">
        <v>37800000</v>
      </c>
      <c r="D4" s="9" t="s">
        <v>635</v>
      </c>
      <c r="E4" s="9"/>
    </row>
    <row r="5" spans="1:6" s="10" customFormat="1" ht="22.5" customHeight="1" x14ac:dyDescent="0.3">
      <c r="A5" s="42">
        <v>2</v>
      </c>
      <c r="B5" s="11" t="s">
        <v>632</v>
      </c>
      <c r="C5" s="39">
        <v>306000</v>
      </c>
      <c r="D5" s="60" t="s">
        <v>636</v>
      </c>
      <c r="E5" s="9"/>
    </row>
    <row r="6" spans="1:6" s="10" customFormat="1" ht="22.5" customHeight="1" x14ac:dyDescent="0.3">
      <c r="A6" s="42">
        <v>3</v>
      </c>
      <c r="B6" s="11" t="s">
        <v>633</v>
      </c>
      <c r="C6" s="39">
        <v>7013500</v>
      </c>
      <c r="D6" s="60" t="s">
        <v>637</v>
      </c>
      <c r="E6" s="9"/>
    </row>
    <row r="7" spans="1:6" s="10" customFormat="1" ht="22.5" customHeight="1" x14ac:dyDescent="0.3">
      <c r="A7" s="42">
        <v>4</v>
      </c>
      <c r="B7" s="11" t="s">
        <v>634</v>
      </c>
      <c r="C7" s="39">
        <v>1792000</v>
      </c>
      <c r="D7" s="60" t="s">
        <v>638</v>
      </c>
      <c r="E7" s="9"/>
    </row>
    <row r="8" spans="1:6" s="10" customFormat="1" ht="22.5" customHeight="1" x14ac:dyDescent="0.3">
      <c r="A8" s="42">
        <v>5</v>
      </c>
      <c r="B8" s="11" t="s">
        <v>634</v>
      </c>
      <c r="C8" s="39">
        <v>978600</v>
      </c>
      <c r="D8" s="60" t="s">
        <v>639</v>
      </c>
      <c r="E8" s="9"/>
    </row>
    <row r="9" spans="1:6" s="10" customFormat="1" ht="22.5" customHeight="1" x14ac:dyDescent="0.3">
      <c r="A9" s="42">
        <v>6</v>
      </c>
      <c r="B9" s="11" t="s">
        <v>634</v>
      </c>
      <c r="C9" s="39">
        <v>10996400</v>
      </c>
      <c r="D9" s="60" t="s">
        <v>587</v>
      </c>
      <c r="E9" s="9"/>
    </row>
    <row r="10" spans="1:6" s="10" customFormat="1" ht="22.5" customHeight="1" x14ac:dyDescent="0.3">
      <c r="A10" s="42">
        <v>7</v>
      </c>
      <c r="B10" s="11" t="s">
        <v>641</v>
      </c>
      <c r="C10" s="39">
        <v>100400000</v>
      </c>
      <c r="D10" s="60" t="s">
        <v>640</v>
      </c>
      <c r="E10" s="9"/>
    </row>
    <row r="11" spans="1:6" s="10" customFormat="1" ht="22.5" customHeight="1" x14ac:dyDescent="0.3">
      <c r="A11" s="42">
        <v>8</v>
      </c>
      <c r="B11" s="11" t="s">
        <v>643</v>
      </c>
      <c r="C11" s="39">
        <v>10500000</v>
      </c>
      <c r="D11" s="60" t="s">
        <v>642</v>
      </c>
      <c r="E11" s="9"/>
    </row>
    <row r="12" spans="1:6" s="10" customFormat="1" ht="22.5" customHeight="1" thickBot="1" x14ac:dyDescent="0.35">
      <c r="A12" s="42">
        <v>9</v>
      </c>
      <c r="B12" s="11" t="s">
        <v>644</v>
      </c>
      <c r="C12" s="39">
        <v>26446343.23</v>
      </c>
      <c r="D12" s="60" t="s">
        <v>97</v>
      </c>
      <c r="E12" s="9"/>
    </row>
    <row r="13" spans="1:6" s="3" customFormat="1" ht="15" thickBot="1" x14ac:dyDescent="0.35">
      <c r="A13" s="515"/>
      <c r="B13" s="516"/>
      <c r="C13" s="13">
        <f>SUM(C4:C12)</f>
        <v>196232843.22999999</v>
      </c>
      <c r="D13" s="14"/>
      <c r="E13" s="15"/>
      <c r="F13" s="154"/>
    </row>
    <row r="14" spans="1:6" s="3" customFormat="1" ht="29.25" customHeight="1" x14ac:dyDescent="0.3">
      <c r="A14" s="107"/>
      <c r="B14" s="85"/>
      <c r="C14" s="155"/>
      <c r="D14" s="19"/>
      <c r="E14" s="20"/>
      <c r="F14" s="154"/>
    </row>
    <row r="15" spans="1:6" s="3" customFormat="1" ht="20.25" customHeight="1" x14ac:dyDescent="0.2">
      <c r="A15" s="49"/>
      <c r="B15" s="86"/>
      <c r="C15" s="23"/>
      <c r="D15" s="24"/>
      <c r="E15" s="20"/>
      <c r="F15" s="154"/>
    </row>
    <row r="16" spans="1:6" s="3" customFormat="1" ht="20.25" customHeight="1" x14ac:dyDescent="0.2">
      <c r="A16" s="525"/>
      <c r="B16" s="525"/>
      <c r="C16" s="25" t="s">
        <v>7</v>
      </c>
      <c r="D16" s="24"/>
      <c r="E16" s="20"/>
      <c r="F16" s="154"/>
    </row>
    <row r="17" spans="1:6" s="3" customFormat="1" ht="20.25" customHeight="1" x14ac:dyDescent="0.3">
      <c r="A17" s="525"/>
      <c r="B17" s="525"/>
      <c r="C17" s="25" t="s">
        <v>5</v>
      </c>
      <c r="D17" s="26"/>
      <c r="E17" s="20"/>
      <c r="F17" s="154"/>
    </row>
    <row r="18" spans="1:6" s="3" customFormat="1" ht="20.25" customHeight="1" x14ac:dyDescent="0.3">
      <c r="A18" s="518" t="s">
        <v>8</v>
      </c>
      <c r="B18" s="518"/>
      <c r="C18" s="35">
        <v>408190931.30000001</v>
      </c>
      <c r="D18" s="82"/>
      <c r="E18" s="20"/>
      <c r="F18" s="154"/>
    </row>
    <row r="19" spans="1:6" s="3" customFormat="1" ht="20.25" customHeight="1" x14ac:dyDescent="0.3">
      <c r="A19" s="519" t="s">
        <v>9</v>
      </c>
      <c r="B19" s="519"/>
      <c r="C19" s="27">
        <f>C18-C13</f>
        <v>211958088.07000002</v>
      </c>
      <c r="D19" s="82"/>
      <c r="E19" s="20"/>
      <c r="F19" s="154"/>
    </row>
    <row r="20" spans="1:6" s="1" customFormat="1" x14ac:dyDescent="0.3">
      <c r="A20" s="108"/>
      <c r="B20" s="87"/>
      <c r="C20" s="30"/>
      <c r="D20" s="83"/>
    </row>
    <row r="21" spans="1:6" s="1" customFormat="1" x14ac:dyDescent="0.3">
      <c r="A21" s="108"/>
      <c r="B21" s="87"/>
      <c r="C21" s="32"/>
      <c r="D21" s="84"/>
    </row>
    <row r="22" spans="1:6" s="1" customFormat="1" x14ac:dyDescent="0.3">
      <c r="A22" s="108"/>
      <c r="B22" s="87"/>
      <c r="C22" s="32"/>
    </row>
    <row r="29" spans="1:6" s="1" customFormat="1" x14ac:dyDescent="0.3">
      <c r="A29" s="108"/>
      <c r="B29" s="87"/>
      <c r="C29" s="30"/>
    </row>
  </sheetData>
  <mergeCells count="9">
    <mergeCell ref="E2:E3"/>
    <mergeCell ref="A13:B13"/>
    <mergeCell ref="A16:B17"/>
    <mergeCell ref="A18:B18"/>
    <mergeCell ref="A19:B19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F39"/>
  <sheetViews>
    <sheetView zoomScaleNormal="100" workbookViewId="0">
      <selection activeCell="B6" sqref="B6"/>
    </sheetView>
  </sheetViews>
  <sheetFormatPr defaultRowHeight="14.4" x14ac:dyDescent="0.3"/>
  <cols>
    <col min="1" max="1" width="7.109375" style="108" customWidth="1"/>
    <col min="2" max="2" width="83.6640625" style="87" customWidth="1"/>
    <col min="3" max="3" width="18.109375" style="30" customWidth="1"/>
    <col min="4" max="4" width="99.109375" style="1" customWidth="1"/>
    <col min="5" max="5" width="49.109375" style="1" customWidth="1"/>
    <col min="6" max="6" width="9.109375" style="153"/>
  </cols>
  <sheetData>
    <row r="1" spans="1:6" ht="26.25" customHeight="1" x14ac:dyDescent="0.3">
      <c r="A1" s="520" t="s">
        <v>645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56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57" t="s">
        <v>5</v>
      </c>
      <c r="D3" s="517"/>
      <c r="E3" s="514"/>
      <c r="F3" s="154"/>
    </row>
    <row r="4" spans="1:6" s="10" customFormat="1" ht="22.5" customHeight="1" x14ac:dyDescent="0.3">
      <c r="A4" s="42">
        <v>1</v>
      </c>
      <c r="B4" s="158" t="s">
        <v>6</v>
      </c>
      <c r="C4" s="39">
        <v>27496800</v>
      </c>
      <c r="D4" s="9" t="s">
        <v>646</v>
      </c>
      <c r="E4" s="9"/>
    </row>
    <row r="5" spans="1:6" s="10" customFormat="1" ht="22.5" customHeight="1" x14ac:dyDescent="0.3">
      <c r="A5" s="42">
        <v>2</v>
      </c>
      <c r="B5" s="158" t="s">
        <v>6</v>
      </c>
      <c r="C5" s="39">
        <v>34596669.600000001</v>
      </c>
      <c r="D5" s="60" t="s">
        <v>647</v>
      </c>
      <c r="E5" s="9"/>
    </row>
    <row r="6" spans="1:6" s="10" customFormat="1" ht="22.5" customHeight="1" x14ac:dyDescent="0.3">
      <c r="A6" s="42">
        <v>3</v>
      </c>
      <c r="B6" s="158" t="s">
        <v>6</v>
      </c>
      <c r="C6" s="39">
        <v>21986400</v>
      </c>
      <c r="D6" s="60" t="s">
        <v>56</v>
      </c>
      <c r="E6" s="9"/>
    </row>
    <row r="7" spans="1:6" s="10" customFormat="1" ht="22.5" customHeight="1" x14ac:dyDescent="0.3">
      <c r="A7" s="42">
        <v>4</v>
      </c>
      <c r="B7" s="158" t="s">
        <v>6</v>
      </c>
      <c r="C7" s="39">
        <v>17488800</v>
      </c>
      <c r="D7" s="60" t="s">
        <v>446</v>
      </c>
      <c r="E7" s="9"/>
    </row>
    <row r="8" spans="1:6" s="10" customFormat="1" ht="22.5" customHeight="1" x14ac:dyDescent="0.3">
      <c r="A8" s="42">
        <v>5</v>
      </c>
      <c r="B8" s="158" t="s">
        <v>6</v>
      </c>
      <c r="C8" s="39">
        <v>8316000</v>
      </c>
      <c r="D8" s="60" t="s">
        <v>259</v>
      </c>
      <c r="E8" s="9"/>
    </row>
    <row r="9" spans="1:6" s="10" customFormat="1" ht="22.5" customHeight="1" x14ac:dyDescent="0.3">
      <c r="A9" s="42">
        <v>6</v>
      </c>
      <c r="B9" s="158" t="s">
        <v>6</v>
      </c>
      <c r="C9" s="39">
        <v>1889982.92</v>
      </c>
      <c r="D9" s="60" t="s">
        <v>613</v>
      </c>
      <c r="E9" s="9" t="s">
        <v>648</v>
      </c>
    </row>
    <row r="10" spans="1:6" s="10" customFormat="1" ht="22.5" customHeight="1" x14ac:dyDescent="0.3">
      <c r="A10" s="42">
        <v>7</v>
      </c>
      <c r="B10" s="158" t="s">
        <v>6</v>
      </c>
      <c r="C10" s="39">
        <v>2440706.2400000002</v>
      </c>
      <c r="D10" s="60" t="s">
        <v>613</v>
      </c>
      <c r="E10" s="9" t="s">
        <v>649</v>
      </c>
    </row>
    <row r="11" spans="1:6" s="10" customFormat="1" ht="22.5" customHeight="1" x14ac:dyDescent="0.3">
      <c r="A11" s="42">
        <v>8</v>
      </c>
      <c r="B11" s="158" t="s">
        <v>6</v>
      </c>
      <c r="C11" s="39">
        <v>1666384.48</v>
      </c>
      <c r="D11" s="60" t="s">
        <v>613</v>
      </c>
      <c r="E11" s="9" t="s">
        <v>650</v>
      </c>
    </row>
    <row r="12" spans="1:6" s="10" customFormat="1" ht="22.5" customHeight="1" x14ac:dyDescent="0.3">
      <c r="A12" s="42">
        <v>9</v>
      </c>
      <c r="B12" s="158" t="s">
        <v>6</v>
      </c>
      <c r="C12" s="39">
        <v>5363149.4000000004</v>
      </c>
      <c r="D12" s="60" t="s">
        <v>613</v>
      </c>
      <c r="E12" s="9" t="s">
        <v>651</v>
      </c>
    </row>
    <row r="13" spans="1:6" s="10" customFormat="1" ht="22.5" customHeight="1" x14ac:dyDescent="0.3">
      <c r="A13" s="42">
        <v>10</v>
      </c>
      <c r="B13" s="158" t="s">
        <v>6</v>
      </c>
      <c r="C13" s="39">
        <v>3382642.2</v>
      </c>
      <c r="D13" s="60" t="s">
        <v>613</v>
      </c>
      <c r="E13" s="9" t="s">
        <v>652</v>
      </c>
    </row>
    <row r="14" spans="1:6" s="10" customFormat="1" ht="22.5" customHeight="1" x14ac:dyDescent="0.3">
      <c r="A14" s="42">
        <v>11</v>
      </c>
      <c r="B14" s="158" t="s">
        <v>6</v>
      </c>
      <c r="C14" s="39">
        <v>4618069.12</v>
      </c>
      <c r="D14" s="60" t="s">
        <v>613</v>
      </c>
      <c r="E14" s="9" t="s">
        <v>653</v>
      </c>
    </row>
    <row r="15" spans="1:6" s="48" customFormat="1" ht="22.5" customHeight="1" x14ac:dyDescent="0.3">
      <c r="A15" s="44">
        <v>12</v>
      </c>
      <c r="B15" s="45" t="s">
        <v>654</v>
      </c>
      <c r="C15" s="46">
        <v>2867577.72</v>
      </c>
      <c r="D15" s="65" t="s">
        <v>656</v>
      </c>
      <c r="E15" s="47"/>
    </row>
    <row r="16" spans="1:6" s="48" customFormat="1" ht="22.5" customHeight="1" x14ac:dyDescent="0.3">
      <c r="A16" s="44">
        <v>13</v>
      </c>
      <c r="B16" s="45" t="s">
        <v>654</v>
      </c>
      <c r="C16" s="46">
        <v>3008400.35</v>
      </c>
      <c r="D16" s="65" t="s">
        <v>657</v>
      </c>
      <c r="E16" s="47"/>
    </row>
    <row r="17" spans="1:6" s="48" customFormat="1" ht="22.5" customHeight="1" x14ac:dyDescent="0.3">
      <c r="A17" s="44">
        <v>14</v>
      </c>
      <c r="B17" s="45" t="s">
        <v>654</v>
      </c>
      <c r="C17" s="46">
        <v>3697609.12</v>
      </c>
      <c r="D17" s="65" t="s">
        <v>658</v>
      </c>
      <c r="E17" s="47"/>
    </row>
    <row r="18" spans="1:6" s="48" customFormat="1" ht="22.5" customHeight="1" x14ac:dyDescent="0.3">
      <c r="A18" s="44">
        <v>15</v>
      </c>
      <c r="B18" s="45" t="s">
        <v>654</v>
      </c>
      <c r="C18" s="46">
        <v>2071800</v>
      </c>
      <c r="D18" s="65" t="s">
        <v>659</v>
      </c>
      <c r="E18" s="47"/>
    </row>
    <row r="19" spans="1:6" s="48" customFormat="1" ht="22.5" customHeight="1" x14ac:dyDescent="0.3">
      <c r="A19" s="44">
        <v>16</v>
      </c>
      <c r="B19" s="45" t="s">
        <v>655</v>
      </c>
      <c r="C19" s="46">
        <v>7840000</v>
      </c>
      <c r="D19" s="65" t="s">
        <v>660</v>
      </c>
      <c r="E19" s="47"/>
    </row>
    <row r="20" spans="1:6" s="10" customFormat="1" ht="22.5" customHeight="1" x14ac:dyDescent="0.3">
      <c r="A20" s="42">
        <v>17</v>
      </c>
      <c r="B20" s="11" t="s">
        <v>20</v>
      </c>
      <c r="C20" s="39">
        <v>15000000</v>
      </c>
      <c r="D20" s="60" t="s">
        <v>26</v>
      </c>
      <c r="E20" s="9"/>
    </row>
    <row r="21" spans="1:6" s="10" customFormat="1" ht="22.5" customHeight="1" x14ac:dyDescent="0.3">
      <c r="A21" s="42">
        <v>18</v>
      </c>
      <c r="B21" s="11" t="s">
        <v>20</v>
      </c>
      <c r="C21" s="39">
        <v>20000000</v>
      </c>
      <c r="D21" s="60" t="s">
        <v>27</v>
      </c>
      <c r="E21" s="9"/>
    </row>
    <row r="22" spans="1:6" s="10" customFormat="1" ht="22.5" customHeight="1" thickBot="1" x14ac:dyDescent="0.35">
      <c r="A22" s="42">
        <v>19</v>
      </c>
      <c r="B22" s="11" t="s">
        <v>661</v>
      </c>
      <c r="C22" s="39">
        <v>2779937</v>
      </c>
      <c r="D22" s="60" t="s">
        <v>662</v>
      </c>
      <c r="E22" s="9"/>
    </row>
    <row r="23" spans="1:6" s="3" customFormat="1" ht="15" thickBot="1" x14ac:dyDescent="0.35">
      <c r="A23" s="515"/>
      <c r="B23" s="516"/>
      <c r="C23" s="13">
        <f>SUM(C4:C22)</f>
        <v>186510928.15000001</v>
      </c>
      <c r="D23" s="14"/>
      <c r="E23" s="15"/>
      <c r="F23" s="154"/>
    </row>
    <row r="24" spans="1:6" s="3" customFormat="1" ht="29.25" customHeight="1" x14ac:dyDescent="0.3">
      <c r="A24" s="107"/>
      <c r="B24" s="85"/>
      <c r="C24" s="155"/>
      <c r="D24" s="19"/>
      <c r="E24" s="20"/>
      <c r="F24" s="154"/>
    </row>
    <row r="25" spans="1:6" s="3" customFormat="1" ht="20.25" customHeight="1" x14ac:dyDescent="0.2">
      <c r="A25" s="49"/>
      <c r="B25" s="86"/>
      <c r="C25" s="23"/>
      <c r="D25" s="24"/>
      <c r="E25" s="20"/>
      <c r="F25" s="154"/>
    </row>
    <row r="26" spans="1:6" s="3" customFormat="1" ht="20.25" customHeight="1" x14ac:dyDescent="0.2">
      <c r="A26" s="525"/>
      <c r="B26" s="525"/>
      <c r="C26" s="25" t="s">
        <v>7</v>
      </c>
      <c r="D26" s="24"/>
      <c r="E26" s="20"/>
      <c r="F26" s="154"/>
    </row>
    <row r="27" spans="1:6" s="3" customFormat="1" ht="20.25" customHeight="1" x14ac:dyDescent="0.3">
      <c r="A27" s="525"/>
      <c r="B27" s="525"/>
      <c r="C27" s="25" t="s">
        <v>5</v>
      </c>
      <c r="D27" s="26"/>
      <c r="E27" s="20"/>
      <c r="F27" s="154"/>
    </row>
    <row r="28" spans="1:6" s="3" customFormat="1" ht="20.25" customHeight="1" x14ac:dyDescent="0.3">
      <c r="A28" s="518" t="s">
        <v>8</v>
      </c>
      <c r="B28" s="518"/>
      <c r="C28" s="35">
        <v>887131531.63</v>
      </c>
      <c r="D28" s="82"/>
      <c r="E28" s="20"/>
      <c r="F28" s="154"/>
    </row>
    <row r="29" spans="1:6" s="3" customFormat="1" ht="20.25" customHeight="1" x14ac:dyDescent="0.3">
      <c r="A29" s="519" t="s">
        <v>9</v>
      </c>
      <c r="B29" s="519"/>
      <c r="C29" s="27">
        <f>C28-C23</f>
        <v>700620603.48000002</v>
      </c>
      <c r="D29" s="82"/>
      <c r="E29" s="20"/>
      <c r="F29" s="154"/>
    </row>
    <row r="30" spans="1:6" s="1" customFormat="1" x14ac:dyDescent="0.3">
      <c r="A30" s="108"/>
      <c r="B30" s="87"/>
      <c r="C30" s="30"/>
      <c r="D30" s="83"/>
    </row>
    <row r="31" spans="1:6" s="1" customFormat="1" x14ac:dyDescent="0.3">
      <c r="A31" s="108"/>
      <c r="B31" s="87"/>
      <c r="C31" s="32"/>
      <c r="D31" s="84"/>
    </row>
    <row r="32" spans="1:6" s="1" customFormat="1" x14ac:dyDescent="0.3">
      <c r="A32" s="108"/>
      <c r="B32" s="87"/>
      <c r="C32" s="32"/>
    </row>
    <row r="39" spans="1:3" s="1" customFormat="1" x14ac:dyDescent="0.3">
      <c r="A39" s="108"/>
      <c r="B39" s="87"/>
      <c r="C39" s="30"/>
    </row>
  </sheetData>
  <mergeCells count="9">
    <mergeCell ref="A1:D1"/>
    <mergeCell ref="A2:A3"/>
    <mergeCell ref="B2:B3"/>
    <mergeCell ref="D2:D3"/>
    <mergeCell ref="E2:E3"/>
    <mergeCell ref="A23:B23"/>
    <mergeCell ref="A26:B27"/>
    <mergeCell ref="A28:B28"/>
    <mergeCell ref="A29:B29"/>
  </mergeCells>
  <pageMargins left="0.7" right="0.7" top="0.75" bottom="0.75" header="0.3" footer="0.3"/>
  <pageSetup paperSize="9" scale="42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:H44"/>
  <sheetViews>
    <sheetView topLeftCell="B19" zoomScaleNormal="100" workbookViewId="0">
      <selection activeCell="B19" sqref="B19:D19"/>
    </sheetView>
  </sheetViews>
  <sheetFormatPr defaultRowHeight="14.4" x14ac:dyDescent="0.3"/>
  <cols>
    <col min="1" max="1" width="7.109375" style="108" customWidth="1"/>
    <col min="2" max="2" width="64.5546875" style="87" customWidth="1"/>
    <col min="3" max="3" width="18.109375" style="30" customWidth="1"/>
    <col min="4" max="4" width="67.109375" style="1" customWidth="1"/>
    <col min="5" max="5" width="49.109375" style="1" customWidth="1"/>
    <col min="6" max="6" width="9.109375" style="153"/>
  </cols>
  <sheetData>
    <row r="1" spans="1:8" ht="26.25" customHeight="1" x14ac:dyDescent="0.3">
      <c r="A1" s="520" t="s">
        <v>663</v>
      </c>
      <c r="B1" s="520"/>
      <c r="C1" s="520"/>
      <c r="D1" s="521"/>
    </row>
    <row r="2" spans="1:8" s="3" customFormat="1" ht="15" customHeight="1" x14ac:dyDescent="0.3">
      <c r="A2" s="522" t="s">
        <v>0</v>
      </c>
      <c r="B2" s="517" t="s">
        <v>1</v>
      </c>
      <c r="C2" s="159" t="s">
        <v>2</v>
      </c>
      <c r="D2" s="517" t="s">
        <v>3</v>
      </c>
      <c r="E2" s="514" t="s">
        <v>4</v>
      </c>
      <c r="F2" s="154"/>
    </row>
    <row r="3" spans="1:8" s="3" customFormat="1" x14ac:dyDescent="0.3">
      <c r="A3" s="522"/>
      <c r="B3" s="537"/>
      <c r="C3" s="160" t="s">
        <v>5</v>
      </c>
      <c r="D3" s="517"/>
      <c r="E3" s="514"/>
      <c r="F3" s="154"/>
    </row>
    <row r="4" spans="1:8" s="10" customFormat="1" ht="22.5" customHeight="1" x14ac:dyDescent="0.3">
      <c r="A4" s="42">
        <v>1</v>
      </c>
      <c r="B4" s="158" t="s">
        <v>6</v>
      </c>
      <c r="C4" s="39">
        <v>27496800</v>
      </c>
      <c r="D4" s="9" t="s">
        <v>646</v>
      </c>
      <c r="E4" s="9"/>
    </row>
    <row r="5" spans="1:8" s="174" customFormat="1" ht="22.5" customHeight="1" x14ac:dyDescent="0.3">
      <c r="A5" s="169">
        <v>2</v>
      </c>
      <c r="B5" s="170" t="s">
        <v>6</v>
      </c>
      <c r="C5" s="171">
        <v>34596669.600000001</v>
      </c>
      <c r="D5" s="172" t="s">
        <v>647</v>
      </c>
      <c r="E5" s="173"/>
    </row>
    <row r="6" spans="1:8" s="174" customFormat="1" ht="22.5" customHeight="1" x14ac:dyDescent="0.3">
      <c r="A6" s="169">
        <v>3</v>
      </c>
      <c r="B6" s="170" t="s">
        <v>6</v>
      </c>
      <c r="C6" s="171">
        <v>21986400</v>
      </c>
      <c r="D6" s="172" t="s">
        <v>56</v>
      </c>
      <c r="E6" s="173"/>
    </row>
    <row r="7" spans="1:8" s="10" customFormat="1" ht="22.5" customHeight="1" x14ac:dyDescent="0.3">
      <c r="A7" s="42">
        <v>4</v>
      </c>
      <c r="B7" s="158" t="s">
        <v>6</v>
      </c>
      <c r="C7" s="39">
        <v>17488800</v>
      </c>
      <c r="D7" s="60" t="s">
        <v>446</v>
      </c>
      <c r="E7" s="9"/>
    </row>
    <row r="8" spans="1:8" s="174" customFormat="1" ht="22.5" customHeight="1" x14ac:dyDescent="0.3">
      <c r="A8" s="169">
        <v>5</v>
      </c>
      <c r="B8" s="170" t="s">
        <v>6</v>
      </c>
      <c r="C8" s="171">
        <v>8316000</v>
      </c>
      <c r="D8" s="172" t="s">
        <v>259</v>
      </c>
      <c r="E8" s="173"/>
    </row>
    <row r="9" spans="1:8" s="174" customFormat="1" ht="22.5" customHeight="1" x14ac:dyDescent="0.3">
      <c r="A9" s="169">
        <v>6</v>
      </c>
      <c r="B9" s="170" t="s">
        <v>6</v>
      </c>
      <c r="C9" s="171">
        <v>1889982.92</v>
      </c>
      <c r="D9" s="172" t="s">
        <v>613</v>
      </c>
      <c r="E9" s="173" t="s">
        <v>648</v>
      </c>
      <c r="H9" s="174" t="s">
        <v>648</v>
      </c>
    </row>
    <row r="10" spans="1:8" s="174" customFormat="1" ht="22.5" customHeight="1" x14ac:dyDescent="0.3">
      <c r="A10" s="169">
        <v>7</v>
      </c>
      <c r="B10" s="170" t="s">
        <v>6</v>
      </c>
      <c r="C10" s="171">
        <v>2440706.2400000002</v>
      </c>
      <c r="D10" s="172" t="s">
        <v>613</v>
      </c>
      <c r="E10" s="173" t="s">
        <v>649</v>
      </c>
      <c r="H10" s="174" t="s">
        <v>649</v>
      </c>
    </row>
    <row r="11" spans="1:8" s="174" customFormat="1" ht="22.5" customHeight="1" x14ac:dyDescent="0.3">
      <c r="A11" s="169">
        <v>8</v>
      </c>
      <c r="B11" s="170" t="s">
        <v>6</v>
      </c>
      <c r="C11" s="171">
        <v>1666384.48</v>
      </c>
      <c r="D11" s="172" t="s">
        <v>613</v>
      </c>
      <c r="E11" s="173" t="s">
        <v>650</v>
      </c>
      <c r="H11" s="174" t="s">
        <v>650</v>
      </c>
    </row>
    <row r="12" spans="1:8" s="174" customFormat="1" ht="22.5" customHeight="1" x14ac:dyDescent="0.3">
      <c r="A12" s="169">
        <v>9</v>
      </c>
      <c r="B12" s="170" t="s">
        <v>6</v>
      </c>
      <c r="C12" s="171">
        <v>5363149.4000000004</v>
      </c>
      <c r="D12" s="172" t="s">
        <v>613</v>
      </c>
      <c r="E12" s="173" t="s">
        <v>651</v>
      </c>
      <c r="H12" s="174" t="s">
        <v>651</v>
      </c>
    </row>
    <row r="13" spans="1:8" s="174" customFormat="1" ht="22.5" customHeight="1" x14ac:dyDescent="0.3">
      <c r="A13" s="169">
        <v>10</v>
      </c>
      <c r="B13" s="170" t="s">
        <v>6</v>
      </c>
      <c r="C13" s="171">
        <v>3382642.2</v>
      </c>
      <c r="D13" s="172" t="s">
        <v>613</v>
      </c>
      <c r="E13" s="173" t="s">
        <v>652</v>
      </c>
      <c r="H13" s="174" t="s">
        <v>652</v>
      </c>
    </row>
    <row r="14" spans="1:8" s="174" customFormat="1" ht="22.5" customHeight="1" x14ac:dyDescent="0.3">
      <c r="A14" s="169">
        <v>11</v>
      </c>
      <c r="B14" s="170" t="s">
        <v>6</v>
      </c>
      <c r="C14" s="171">
        <v>4618069.12</v>
      </c>
      <c r="D14" s="172" t="s">
        <v>613</v>
      </c>
      <c r="E14" s="173" t="s">
        <v>653</v>
      </c>
      <c r="H14" s="174" t="s">
        <v>653</v>
      </c>
    </row>
    <row r="15" spans="1:8" s="10" customFormat="1" ht="22.5" customHeight="1" x14ac:dyDescent="0.3">
      <c r="A15" s="42">
        <v>12</v>
      </c>
      <c r="B15" s="158" t="s">
        <v>664</v>
      </c>
      <c r="C15" s="39">
        <v>37800000</v>
      </c>
      <c r="D15" s="60" t="s">
        <v>668</v>
      </c>
      <c r="E15" s="9"/>
    </row>
    <row r="16" spans="1:8" s="174" customFormat="1" ht="22.5" customHeight="1" x14ac:dyDescent="0.3">
      <c r="A16" s="169">
        <v>13</v>
      </c>
      <c r="B16" s="170" t="s">
        <v>665</v>
      </c>
      <c r="C16" s="171">
        <v>2347000</v>
      </c>
      <c r="D16" s="172" t="s">
        <v>669</v>
      </c>
      <c r="E16" s="173"/>
    </row>
    <row r="17" spans="1:6" s="174" customFormat="1" ht="22.5" customHeight="1" x14ac:dyDescent="0.3">
      <c r="A17" s="169">
        <v>14</v>
      </c>
      <c r="B17" s="170" t="s">
        <v>666</v>
      </c>
      <c r="C17" s="171">
        <v>1412000</v>
      </c>
      <c r="D17" s="172" t="s">
        <v>670</v>
      </c>
      <c r="E17" s="173"/>
    </row>
    <row r="18" spans="1:6" s="174" customFormat="1" ht="22.5" customHeight="1" x14ac:dyDescent="0.3">
      <c r="A18" s="169">
        <v>15</v>
      </c>
      <c r="B18" s="170" t="s">
        <v>667</v>
      </c>
      <c r="C18" s="171">
        <v>5679000</v>
      </c>
      <c r="D18" s="172" t="s">
        <v>671</v>
      </c>
      <c r="E18" s="173"/>
    </row>
    <row r="19" spans="1:6" s="174" customFormat="1" ht="22.5" customHeight="1" x14ac:dyDescent="0.3">
      <c r="A19" s="169">
        <v>16</v>
      </c>
      <c r="B19" s="170" t="s">
        <v>680</v>
      </c>
      <c r="C19" s="171">
        <v>23200000</v>
      </c>
      <c r="D19" s="172" t="s">
        <v>678</v>
      </c>
      <c r="E19" s="173"/>
    </row>
    <row r="20" spans="1:6" s="174" customFormat="1" ht="22.5" customHeight="1" x14ac:dyDescent="0.3">
      <c r="A20" s="169">
        <v>17</v>
      </c>
      <c r="B20" s="170" t="s">
        <v>681</v>
      </c>
      <c r="C20" s="171">
        <v>22516392</v>
      </c>
      <c r="D20" s="172" t="s">
        <v>679</v>
      </c>
      <c r="E20" s="173"/>
    </row>
    <row r="21" spans="1:6" s="182" customFormat="1" x14ac:dyDescent="0.3">
      <c r="A21" s="177">
        <v>18</v>
      </c>
      <c r="B21" s="178" t="s">
        <v>672</v>
      </c>
      <c r="C21" s="179">
        <v>130000000</v>
      </c>
      <c r="D21" s="180" t="s">
        <v>44</v>
      </c>
      <c r="E21" s="181"/>
    </row>
    <row r="22" spans="1:6" s="182" customFormat="1" x14ac:dyDescent="0.3">
      <c r="A22" s="177">
        <v>19</v>
      </c>
      <c r="B22" s="178" t="s">
        <v>672</v>
      </c>
      <c r="C22" s="179">
        <v>952058.04</v>
      </c>
      <c r="D22" s="180" t="s">
        <v>415</v>
      </c>
      <c r="E22" s="181"/>
    </row>
    <row r="23" spans="1:6" s="119" customFormat="1" ht="22.5" customHeight="1" x14ac:dyDescent="0.3">
      <c r="A23" s="114">
        <v>20</v>
      </c>
      <c r="B23" s="162" t="s">
        <v>672</v>
      </c>
      <c r="C23" s="116">
        <v>10814000</v>
      </c>
      <c r="D23" s="117" t="s">
        <v>46</v>
      </c>
      <c r="E23" s="118"/>
    </row>
    <row r="24" spans="1:6" s="168" customFormat="1" ht="22.5" customHeight="1" x14ac:dyDescent="0.3">
      <c r="A24" s="163">
        <v>21</v>
      </c>
      <c r="B24" s="164" t="s">
        <v>673</v>
      </c>
      <c r="C24" s="165">
        <v>631502069.04999995</v>
      </c>
      <c r="D24" s="166" t="s">
        <v>47</v>
      </c>
      <c r="E24" s="167"/>
    </row>
    <row r="25" spans="1:6" s="168" customFormat="1" ht="22.5" customHeight="1" x14ac:dyDescent="0.3">
      <c r="A25" s="163">
        <v>22</v>
      </c>
      <c r="B25" s="164" t="s">
        <v>674</v>
      </c>
      <c r="C25" s="165">
        <v>13983812.32</v>
      </c>
      <c r="D25" s="166" t="s">
        <v>47</v>
      </c>
      <c r="E25" s="167" t="s">
        <v>676</v>
      </c>
    </row>
    <row r="26" spans="1:6" s="168" customFormat="1" ht="22.5" customHeight="1" x14ac:dyDescent="0.3">
      <c r="A26" s="163">
        <v>23</v>
      </c>
      <c r="B26" s="164" t="s">
        <v>675</v>
      </c>
      <c r="C26" s="165">
        <v>8357672.4199999999</v>
      </c>
      <c r="D26" s="166" t="s">
        <v>47</v>
      </c>
      <c r="E26" s="167" t="s">
        <v>677</v>
      </c>
    </row>
    <row r="27" spans="1:6" s="48" customFormat="1" ht="22.5" customHeight="1" thickBot="1" x14ac:dyDescent="0.35">
      <c r="A27" s="44">
        <v>24</v>
      </c>
      <c r="B27" s="161" t="s">
        <v>414</v>
      </c>
      <c r="C27" s="46"/>
      <c r="D27" s="65" t="s">
        <v>47</v>
      </c>
      <c r="E27" s="47"/>
    </row>
    <row r="28" spans="1:6" s="3" customFormat="1" ht="15" thickBot="1" x14ac:dyDescent="0.35">
      <c r="A28" s="515"/>
      <c r="B28" s="516"/>
      <c r="C28" s="13">
        <f>SUM(C4:C27)</f>
        <v>1017809607.79</v>
      </c>
      <c r="D28" s="14"/>
      <c r="E28" s="15"/>
      <c r="F28" s="154"/>
    </row>
    <row r="29" spans="1:6" s="3" customFormat="1" ht="29.25" customHeight="1" x14ac:dyDescent="0.3">
      <c r="A29" s="107"/>
      <c r="B29" s="85"/>
      <c r="C29" s="155"/>
      <c r="D29" s="19">
        <f>C21+C22+C23</f>
        <v>141766058.04000002</v>
      </c>
      <c r="E29" s="20"/>
      <c r="F29" s="154"/>
    </row>
    <row r="30" spans="1:6" s="3" customFormat="1" ht="20.25" customHeight="1" x14ac:dyDescent="0.2">
      <c r="A30" s="49"/>
      <c r="B30" s="86"/>
      <c r="C30" s="23"/>
      <c r="D30" s="24"/>
      <c r="E30" s="20"/>
      <c r="F30" s="154"/>
    </row>
    <row r="31" spans="1:6" s="3" customFormat="1" ht="20.25" customHeight="1" x14ac:dyDescent="0.2">
      <c r="A31" s="525"/>
      <c r="B31" s="525"/>
      <c r="C31" s="25" t="s">
        <v>7</v>
      </c>
      <c r="D31" s="24"/>
      <c r="E31" s="20"/>
      <c r="F31" s="154"/>
    </row>
    <row r="32" spans="1:6" s="3" customFormat="1" ht="20.25" customHeight="1" x14ac:dyDescent="0.3">
      <c r="A32" s="525"/>
      <c r="B32" s="525"/>
      <c r="C32" s="25" t="s">
        <v>5</v>
      </c>
      <c r="D32" s="26"/>
      <c r="E32" s="20"/>
      <c r="F32" s="154"/>
    </row>
    <row r="33" spans="1:6" s="3" customFormat="1" ht="20.25" customHeight="1" x14ac:dyDescent="0.3">
      <c r="A33" s="518" t="s">
        <v>8</v>
      </c>
      <c r="B33" s="518"/>
      <c r="C33" s="49">
        <v>690179454.76999998</v>
      </c>
      <c r="D33" s="82"/>
      <c r="E33" s="20"/>
      <c r="F33" s="154"/>
    </row>
    <row r="34" spans="1:6" s="3" customFormat="1" ht="20.25" customHeight="1" x14ac:dyDescent="0.3">
      <c r="A34" s="519" t="s">
        <v>9</v>
      </c>
      <c r="B34" s="519"/>
      <c r="C34" s="27">
        <f>C33-C28</f>
        <v>-327630153.01999998</v>
      </c>
      <c r="D34" s="82"/>
      <c r="E34" s="20"/>
      <c r="F34" s="154"/>
    </row>
    <row r="35" spans="1:6" s="1" customFormat="1" x14ac:dyDescent="0.3">
      <c r="A35" s="108"/>
      <c r="B35" s="87"/>
      <c r="C35" s="30"/>
      <c r="D35" s="83"/>
    </row>
    <row r="36" spans="1:6" s="1" customFormat="1" x14ac:dyDescent="0.3">
      <c r="A36" s="108"/>
      <c r="B36" s="87"/>
      <c r="C36" s="32"/>
      <c r="D36" s="84"/>
    </row>
    <row r="37" spans="1:6" s="1" customFormat="1" x14ac:dyDescent="0.3">
      <c r="A37" s="108"/>
      <c r="B37" s="87"/>
      <c r="C37" s="32"/>
    </row>
    <row r="44" spans="1:6" s="1" customFormat="1" x14ac:dyDescent="0.3">
      <c r="A44" s="108"/>
      <c r="B44" s="87"/>
      <c r="C44" s="30"/>
    </row>
  </sheetData>
  <mergeCells count="9">
    <mergeCell ref="A1:D1"/>
    <mergeCell ref="A2:A3"/>
    <mergeCell ref="B2:B3"/>
    <mergeCell ref="D2:D3"/>
    <mergeCell ref="E2:E3"/>
    <mergeCell ref="A28:B28"/>
    <mergeCell ref="A31:B32"/>
    <mergeCell ref="A33:B33"/>
    <mergeCell ref="A34:B34"/>
  </mergeCells>
  <pageMargins left="0.7" right="0.7" top="0.75" bottom="0.75" header="0.3" footer="0.3"/>
  <pageSetup paperSize="9" scale="42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/>
  <dimension ref="A1:F86"/>
  <sheetViews>
    <sheetView topLeftCell="A62" zoomScaleNormal="100" workbookViewId="0">
      <selection activeCell="B69" sqref="B69:D69"/>
    </sheetView>
  </sheetViews>
  <sheetFormatPr defaultRowHeight="14.4" x14ac:dyDescent="0.3"/>
  <cols>
    <col min="1" max="1" width="7.109375" style="30" customWidth="1"/>
    <col min="2" max="2" width="64.5546875" style="87" customWidth="1"/>
    <col min="3" max="3" width="18.109375" style="30" customWidth="1"/>
    <col min="4" max="4" width="79.5546875" style="1" customWidth="1"/>
    <col min="5" max="5" width="49.109375" style="1" customWidth="1"/>
    <col min="6" max="6" width="9.109375" style="153"/>
  </cols>
  <sheetData>
    <row r="1" spans="1:6" ht="26.25" customHeight="1" x14ac:dyDescent="0.3">
      <c r="A1" s="520" t="s">
        <v>741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75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76" t="s">
        <v>5</v>
      </c>
      <c r="D3" s="517"/>
      <c r="E3" s="514"/>
      <c r="F3" s="154"/>
    </row>
    <row r="4" spans="1:6" s="10" customFormat="1" ht="24.75" customHeight="1" x14ac:dyDescent="0.3">
      <c r="A4" s="42">
        <v>1</v>
      </c>
      <c r="B4" s="158" t="s">
        <v>6</v>
      </c>
      <c r="C4" s="39">
        <v>56160000</v>
      </c>
      <c r="D4" s="9" t="s">
        <v>259</v>
      </c>
      <c r="E4" s="9"/>
    </row>
    <row r="5" spans="1:6" s="10" customFormat="1" ht="24.75" customHeight="1" x14ac:dyDescent="0.3">
      <c r="A5" s="42">
        <v>2</v>
      </c>
      <c r="B5" s="158" t="s">
        <v>6</v>
      </c>
      <c r="C5" s="39">
        <v>25511780</v>
      </c>
      <c r="D5" s="60" t="s">
        <v>54</v>
      </c>
      <c r="E5" s="9"/>
    </row>
    <row r="6" spans="1:6" s="10" customFormat="1" ht="24.75" customHeight="1" x14ac:dyDescent="0.3">
      <c r="A6" s="42">
        <v>3</v>
      </c>
      <c r="B6" s="158" t="s">
        <v>6</v>
      </c>
      <c r="C6" s="39">
        <v>69450000</v>
      </c>
      <c r="D6" s="60" t="s">
        <v>744</v>
      </c>
      <c r="E6" s="9"/>
    </row>
    <row r="7" spans="1:6" s="10" customFormat="1" ht="24.75" customHeight="1" x14ac:dyDescent="0.3">
      <c r="A7" s="42">
        <v>4</v>
      </c>
      <c r="B7" s="158" t="s">
        <v>6</v>
      </c>
      <c r="C7" s="39">
        <v>69577620</v>
      </c>
      <c r="D7" s="60" t="s">
        <v>35</v>
      </c>
      <c r="E7" s="9"/>
    </row>
    <row r="8" spans="1:6" s="10" customFormat="1" ht="24.75" customHeight="1" x14ac:dyDescent="0.3">
      <c r="A8" s="42">
        <v>5</v>
      </c>
      <c r="B8" s="158" t="s">
        <v>6</v>
      </c>
      <c r="C8" s="39">
        <v>12143600</v>
      </c>
      <c r="D8" s="60" t="s">
        <v>224</v>
      </c>
      <c r="E8" s="9"/>
    </row>
    <row r="9" spans="1:6" s="10" customFormat="1" ht="24.75" customHeight="1" x14ac:dyDescent="0.3">
      <c r="A9" s="42">
        <v>6</v>
      </c>
      <c r="B9" s="158" t="s">
        <v>664</v>
      </c>
      <c r="C9" s="39">
        <v>37800000</v>
      </c>
      <c r="D9" s="60" t="s">
        <v>668</v>
      </c>
      <c r="E9" s="9"/>
    </row>
    <row r="10" spans="1:6" s="10" customFormat="1" ht="24.75" customHeight="1" x14ac:dyDescent="0.3">
      <c r="A10" s="42">
        <v>7</v>
      </c>
      <c r="B10" s="158" t="s">
        <v>795</v>
      </c>
      <c r="C10" s="39">
        <v>38100000</v>
      </c>
      <c r="D10" s="60" t="s">
        <v>796</v>
      </c>
      <c r="E10" s="9"/>
    </row>
    <row r="11" spans="1:6" s="10" customFormat="1" ht="24.75" customHeight="1" x14ac:dyDescent="0.3">
      <c r="A11" s="42">
        <v>8</v>
      </c>
      <c r="B11" s="158" t="s">
        <v>797</v>
      </c>
      <c r="C11" s="39">
        <v>38100000</v>
      </c>
      <c r="D11" s="60" t="s">
        <v>798</v>
      </c>
      <c r="E11" s="9"/>
    </row>
    <row r="12" spans="1:6" s="10" customFormat="1" ht="24.75" customHeight="1" x14ac:dyDescent="0.3">
      <c r="A12" s="42">
        <v>9</v>
      </c>
      <c r="B12" s="158" t="s">
        <v>682</v>
      </c>
      <c r="C12" s="39">
        <v>3962000</v>
      </c>
      <c r="D12" s="60" t="s">
        <v>683</v>
      </c>
      <c r="E12" s="9"/>
    </row>
    <row r="13" spans="1:6" s="10" customFormat="1" ht="24.75" customHeight="1" x14ac:dyDescent="0.3">
      <c r="A13" s="42">
        <v>10</v>
      </c>
      <c r="B13" s="158" t="s">
        <v>711</v>
      </c>
      <c r="C13" s="39">
        <v>1200000</v>
      </c>
      <c r="D13" s="60" t="s">
        <v>712</v>
      </c>
      <c r="E13" s="9"/>
    </row>
    <row r="14" spans="1:6" s="10" customFormat="1" ht="24.75" customHeight="1" x14ac:dyDescent="0.3">
      <c r="A14" s="42">
        <v>11</v>
      </c>
      <c r="B14" s="158" t="s">
        <v>684</v>
      </c>
      <c r="C14" s="39">
        <v>1000000</v>
      </c>
      <c r="D14" s="60" t="s">
        <v>713</v>
      </c>
      <c r="E14" s="9"/>
    </row>
    <row r="15" spans="1:6" s="10" customFormat="1" ht="24.75" customHeight="1" x14ac:dyDescent="0.3">
      <c r="A15" s="42">
        <v>12</v>
      </c>
      <c r="B15" s="158" t="s">
        <v>685</v>
      </c>
      <c r="C15" s="39">
        <v>750000</v>
      </c>
      <c r="D15" s="60" t="s">
        <v>714</v>
      </c>
      <c r="E15" s="9"/>
    </row>
    <row r="16" spans="1:6" s="10" customFormat="1" ht="24.75" customHeight="1" x14ac:dyDescent="0.3">
      <c r="A16" s="42">
        <v>13</v>
      </c>
      <c r="B16" s="158" t="s">
        <v>686</v>
      </c>
      <c r="C16" s="39">
        <v>1100000</v>
      </c>
      <c r="D16" s="60" t="s">
        <v>715</v>
      </c>
      <c r="E16" s="9"/>
    </row>
    <row r="17" spans="1:5" s="10" customFormat="1" ht="24.75" customHeight="1" x14ac:dyDescent="0.3">
      <c r="A17" s="42">
        <v>14</v>
      </c>
      <c r="B17" s="158" t="s">
        <v>687</v>
      </c>
      <c r="C17" s="39">
        <v>1000000</v>
      </c>
      <c r="D17" s="60" t="s">
        <v>716</v>
      </c>
      <c r="E17" s="9"/>
    </row>
    <row r="18" spans="1:5" s="10" customFormat="1" ht="24.75" customHeight="1" x14ac:dyDescent="0.3">
      <c r="A18" s="42">
        <v>15</v>
      </c>
      <c r="B18" s="158" t="s">
        <v>688</v>
      </c>
      <c r="C18" s="39">
        <v>1200000</v>
      </c>
      <c r="D18" s="60" t="s">
        <v>717</v>
      </c>
      <c r="E18" s="9"/>
    </row>
    <row r="19" spans="1:5" s="10" customFormat="1" ht="24.75" customHeight="1" x14ac:dyDescent="0.3">
      <c r="A19" s="42">
        <v>16</v>
      </c>
      <c r="B19" s="158" t="s">
        <v>689</v>
      </c>
      <c r="C19" s="39">
        <v>1100000</v>
      </c>
      <c r="D19" s="60" t="s">
        <v>718</v>
      </c>
      <c r="E19" s="9"/>
    </row>
    <row r="20" spans="1:5" s="10" customFormat="1" ht="24.75" customHeight="1" x14ac:dyDescent="0.3">
      <c r="A20" s="42">
        <v>17</v>
      </c>
      <c r="B20" s="158" t="s">
        <v>690</v>
      </c>
      <c r="C20" s="39">
        <v>1200000</v>
      </c>
      <c r="D20" s="60" t="s">
        <v>719</v>
      </c>
      <c r="E20" s="9"/>
    </row>
    <row r="21" spans="1:5" s="10" customFormat="1" ht="24.75" customHeight="1" x14ac:dyDescent="0.3">
      <c r="A21" s="42">
        <v>18</v>
      </c>
      <c r="B21" s="158" t="s">
        <v>691</v>
      </c>
      <c r="C21" s="39">
        <v>1200000</v>
      </c>
      <c r="D21" s="60" t="s">
        <v>720</v>
      </c>
      <c r="E21" s="9"/>
    </row>
    <row r="22" spans="1:5" s="10" customFormat="1" ht="24.75" customHeight="1" x14ac:dyDescent="0.3">
      <c r="A22" s="42">
        <v>19</v>
      </c>
      <c r="B22" s="158" t="s">
        <v>692</v>
      </c>
      <c r="C22" s="39">
        <v>1000000</v>
      </c>
      <c r="D22" s="60" t="s">
        <v>721</v>
      </c>
      <c r="E22" s="9"/>
    </row>
    <row r="23" spans="1:5" s="10" customFormat="1" ht="24.75" customHeight="1" x14ac:dyDescent="0.3">
      <c r="A23" s="42">
        <v>20</v>
      </c>
      <c r="B23" s="158" t="s">
        <v>693</v>
      </c>
      <c r="C23" s="39">
        <v>1100000</v>
      </c>
      <c r="D23" s="60" t="s">
        <v>722</v>
      </c>
      <c r="E23" s="9"/>
    </row>
    <row r="24" spans="1:5" s="10" customFormat="1" ht="24.75" customHeight="1" x14ac:dyDescent="0.3">
      <c r="A24" s="42">
        <v>21</v>
      </c>
      <c r="B24" s="158" t="s">
        <v>694</v>
      </c>
      <c r="C24" s="39">
        <v>750000</v>
      </c>
      <c r="D24" s="60" t="s">
        <v>723</v>
      </c>
      <c r="E24" s="9"/>
    </row>
    <row r="25" spans="1:5" s="10" customFormat="1" ht="24.75" customHeight="1" x14ac:dyDescent="0.3">
      <c r="A25" s="42">
        <v>22</v>
      </c>
      <c r="B25" s="158" t="s">
        <v>695</v>
      </c>
      <c r="C25" s="39">
        <v>750000</v>
      </c>
      <c r="D25" s="60" t="s">
        <v>724</v>
      </c>
      <c r="E25" s="9"/>
    </row>
    <row r="26" spans="1:5" s="10" customFormat="1" ht="24.75" customHeight="1" x14ac:dyDescent="0.3">
      <c r="A26" s="42">
        <v>23</v>
      </c>
      <c r="B26" s="158" t="s">
        <v>696</v>
      </c>
      <c r="C26" s="39">
        <v>1000000</v>
      </c>
      <c r="D26" s="60" t="s">
        <v>725</v>
      </c>
      <c r="E26" s="9"/>
    </row>
    <row r="27" spans="1:5" s="10" customFormat="1" ht="24.75" customHeight="1" x14ac:dyDescent="0.3">
      <c r="A27" s="42">
        <v>24</v>
      </c>
      <c r="B27" s="158" t="s">
        <v>697</v>
      </c>
      <c r="C27" s="39">
        <v>750000</v>
      </c>
      <c r="D27" s="60" t="s">
        <v>726</v>
      </c>
      <c r="E27" s="9"/>
    </row>
    <row r="28" spans="1:5" s="10" customFormat="1" ht="24.75" customHeight="1" x14ac:dyDescent="0.3">
      <c r="A28" s="42">
        <v>25</v>
      </c>
      <c r="B28" s="158" t="s">
        <v>698</v>
      </c>
      <c r="C28" s="39">
        <v>1200000</v>
      </c>
      <c r="D28" s="60" t="s">
        <v>727</v>
      </c>
      <c r="E28" s="9"/>
    </row>
    <row r="29" spans="1:5" s="10" customFormat="1" ht="24.75" customHeight="1" x14ac:dyDescent="0.3">
      <c r="A29" s="42">
        <v>26</v>
      </c>
      <c r="B29" s="158" t="s">
        <v>699</v>
      </c>
      <c r="C29" s="39">
        <v>1000000</v>
      </c>
      <c r="D29" s="60" t="s">
        <v>728</v>
      </c>
      <c r="E29" s="9"/>
    </row>
    <row r="30" spans="1:5" s="10" customFormat="1" ht="24.75" customHeight="1" x14ac:dyDescent="0.3">
      <c r="A30" s="42">
        <v>27</v>
      </c>
      <c r="B30" s="158" t="s">
        <v>700</v>
      </c>
      <c r="C30" s="39">
        <v>750000</v>
      </c>
      <c r="D30" s="60" t="s">
        <v>729</v>
      </c>
      <c r="E30" s="9"/>
    </row>
    <row r="31" spans="1:5" s="10" customFormat="1" ht="24.75" customHeight="1" x14ac:dyDescent="0.3">
      <c r="A31" s="42">
        <v>28</v>
      </c>
      <c r="B31" s="158" t="s">
        <v>701</v>
      </c>
      <c r="C31" s="39">
        <v>750000</v>
      </c>
      <c r="D31" s="60" t="s">
        <v>730</v>
      </c>
      <c r="E31" s="9"/>
    </row>
    <row r="32" spans="1:5" s="10" customFormat="1" ht="24.75" customHeight="1" x14ac:dyDescent="0.3">
      <c r="A32" s="42">
        <v>29</v>
      </c>
      <c r="B32" s="158" t="s">
        <v>702</v>
      </c>
      <c r="C32" s="39">
        <v>1000000</v>
      </c>
      <c r="D32" s="60" t="s">
        <v>731</v>
      </c>
      <c r="E32" s="9"/>
    </row>
    <row r="33" spans="1:5" s="10" customFormat="1" ht="24.75" customHeight="1" x14ac:dyDescent="0.3">
      <c r="A33" s="42">
        <v>30</v>
      </c>
      <c r="B33" s="158" t="s">
        <v>703</v>
      </c>
      <c r="C33" s="39">
        <v>750000</v>
      </c>
      <c r="D33" s="60" t="s">
        <v>732</v>
      </c>
      <c r="E33" s="9"/>
    </row>
    <row r="34" spans="1:5" s="10" customFormat="1" ht="24.75" customHeight="1" x14ac:dyDescent="0.3">
      <c r="A34" s="42">
        <v>31</v>
      </c>
      <c r="B34" s="158" t="s">
        <v>704</v>
      </c>
      <c r="C34" s="39">
        <v>1200000</v>
      </c>
      <c r="D34" s="60" t="s">
        <v>733</v>
      </c>
      <c r="E34" s="9"/>
    </row>
    <row r="35" spans="1:5" s="48" customFormat="1" ht="24.75" customHeight="1" x14ac:dyDescent="0.3">
      <c r="A35" s="44">
        <v>32</v>
      </c>
      <c r="B35" s="161" t="s">
        <v>801</v>
      </c>
      <c r="C35" s="46">
        <v>63622.84</v>
      </c>
      <c r="D35" s="65" t="s">
        <v>734</v>
      </c>
      <c r="E35" s="47"/>
    </row>
    <row r="36" spans="1:5" s="48" customFormat="1" ht="24.75" customHeight="1" x14ac:dyDescent="0.3">
      <c r="A36" s="44">
        <v>33</v>
      </c>
      <c r="B36" s="161" t="s">
        <v>705</v>
      </c>
      <c r="C36" s="46">
        <v>6607700</v>
      </c>
      <c r="D36" s="65" t="s">
        <v>735</v>
      </c>
      <c r="E36" s="47"/>
    </row>
    <row r="37" spans="1:5" s="48" customFormat="1" ht="24.75" customHeight="1" x14ac:dyDescent="0.3">
      <c r="A37" s="44">
        <v>34</v>
      </c>
      <c r="B37" s="161" t="s">
        <v>706</v>
      </c>
      <c r="C37" s="46">
        <v>4982310</v>
      </c>
      <c r="D37" s="65" t="s">
        <v>736</v>
      </c>
      <c r="E37" s="47"/>
    </row>
    <row r="38" spans="1:5" s="48" customFormat="1" ht="24.75" customHeight="1" x14ac:dyDescent="0.3">
      <c r="A38" s="44">
        <v>35</v>
      </c>
      <c r="B38" s="161" t="s">
        <v>707</v>
      </c>
      <c r="C38" s="46">
        <v>692100</v>
      </c>
      <c r="D38" s="65" t="s">
        <v>737</v>
      </c>
      <c r="E38" s="47"/>
    </row>
    <row r="39" spans="1:5" s="48" customFormat="1" ht="24.75" customHeight="1" x14ac:dyDescent="0.3">
      <c r="A39" s="44">
        <v>36</v>
      </c>
      <c r="B39" s="161" t="s">
        <v>708</v>
      </c>
      <c r="C39" s="46">
        <v>4618531.8899999997</v>
      </c>
      <c r="D39" s="65" t="s">
        <v>738</v>
      </c>
      <c r="E39" s="47"/>
    </row>
    <row r="40" spans="1:5" s="48" customFormat="1" ht="24.75" customHeight="1" x14ac:dyDescent="0.3">
      <c r="A40" s="44">
        <v>37</v>
      </c>
      <c r="B40" s="161" t="s">
        <v>709</v>
      </c>
      <c r="C40" s="46">
        <v>3453203.87</v>
      </c>
      <c r="D40" s="47" t="s">
        <v>739</v>
      </c>
      <c r="E40" s="47"/>
    </row>
    <row r="41" spans="1:5" s="48" customFormat="1" ht="24.75" customHeight="1" x14ac:dyDescent="0.3">
      <c r="A41" s="44">
        <v>38</v>
      </c>
      <c r="B41" s="161" t="s">
        <v>710</v>
      </c>
      <c r="C41" s="46">
        <v>2630698.6</v>
      </c>
      <c r="D41" s="47" t="s">
        <v>740</v>
      </c>
      <c r="E41" s="47"/>
    </row>
    <row r="42" spans="1:5" s="48" customFormat="1" ht="24.75" customHeight="1" x14ac:dyDescent="0.3">
      <c r="A42" s="44">
        <v>39</v>
      </c>
      <c r="B42" s="161" t="s">
        <v>742</v>
      </c>
      <c r="C42" s="46">
        <v>640000</v>
      </c>
      <c r="D42" s="47" t="s">
        <v>743</v>
      </c>
      <c r="E42" s="47"/>
    </row>
    <row r="43" spans="1:5" s="48" customFormat="1" ht="24.75" customHeight="1" x14ac:dyDescent="0.3">
      <c r="A43" s="44">
        <v>40</v>
      </c>
      <c r="B43" s="161" t="s">
        <v>745</v>
      </c>
      <c r="C43" s="46">
        <v>20328000</v>
      </c>
      <c r="D43" s="47" t="s">
        <v>769</v>
      </c>
      <c r="E43" s="47"/>
    </row>
    <row r="44" spans="1:5" s="48" customFormat="1" ht="24.75" customHeight="1" x14ac:dyDescent="0.3">
      <c r="A44" s="44">
        <v>41</v>
      </c>
      <c r="B44" s="161" t="s">
        <v>746</v>
      </c>
      <c r="C44" s="46">
        <v>2772000</v>
      </c>
      <c r="D44" s="47" t="s">
        <v>770</v>
      </c>
      <c r="E44" s="47"/>
    </row>
    <row r="45" spans="1:5" s="48" customFormat="1" ht="24.75" customHeight="1" x14ac:dyDescent="0.3">
      <c r="A45" s="44">
        <v>42</v>
      </c>
      <c r="B45" s="161" t="s">
        <v>747</v>
      </c>
      <c r="C45" s="46">
        <v>48000000</v>
      </c>
      <c r="D45" s="47" t="s">
        <v>771</v>
      </c>
      <c r="E45" s="47"/>
    </row>
    <row r="46" spans="1:5" s="48" customFormat="1" ht="24.75" customHeight="1" x14ac:dyDescent="0.3">
      <c r="A46" s="44">
        <v>43</v>
      </c>
      <c r="B46" s="161" t="s">
        <v>748</v>
      </c>
      <c r="C46" s="46">
        <v>55000000</v>
      </c>
      <c r="D46" s="47" t="s">
        <v>772</v>
      </c>
      <c r="E46" s="47"/>
    </row>
    <row r="47" spans="1:5" s="48" customFormat="1" ht="24.75" customHeight="1" x14ac:dyDescent="0.3">
      <c r="A47" s="44">
        <v>44</v>
      </c>
      <c r="B47" s="161" t="s">
        <v>749</v>
      </c>
      <c r="C47" s="46">
        <v>30500000</v>
      </c>
      <c r="D47" s="47" t="s">
        <v>773</v>
      </c>
      <c r="E47" s="47"/>
    </row>
    <row r="48" spans="1:5" s="48" customFormat="1" ht="24.75" customHeight="1" x14ac:dyDescent="0.3">
      <c r="A48" s="44">
        <v>45</v>
      </c>
      <c r="B48" s="161" t="s">
        <v>750</v>
      </c>
      <c r="C48" s="46">
        <v>31900000</v>
      </c>
      <c r="D48" s="47" t="s">
        <v>774</v>
      </c>
      <c r="E48" s="47"/>
    </row>
    <row r="49" spans="1:5" s="48" customFormat="1" ht="24.75" customHeight="1" x14ac:dyDescent="0.3">
      <c r="A49" s="44">
        <v>46</v>
      </c>
      <c r="B49" s="161" t="s">
        <v>751</v>
      </c>
      <c r="C49" s="46">
        <v>27280000</v>
      </c>
      <c r="D49" s="47" t="s">
        <v>775</v>
      </c>
      <c r="E49" s="47"/>
    </row>
    <row r="50" spans="1:5" s="48" customFormat="1" ht="24.75" customHeight="1" x14ac:dyDescent="0.3">
      <c r="A50" s="44">
        <v>47</v>
      </c>
      <c r="B50" s="161" t="s">
        <v>746</v>
      </c>
      <c r="C50" s="46">
        <v>3720000</v>
      </c>
      <c r="D50" s="47" t="s">
        <v>776</v>
      </c>
      <c r="E50" s="47"/>
    </row>
    <row r="51" spans="1:5" s="48" customFormat="1" ht="24.75" customHeight="1" x14ac:dyDescent="0.3">
      <c r="A51" s="44">
        <v>48</v>
      </c>
      <c r="B51" s="161" t="s">
        <v>752</v>
      </c>
      <c r="C51" s="46">
        <v>38083000</v>
      </c>
      <c r="D51" s="47" t="s">
        <v>777</v>
      </c>
      <c r="E51" s="47"/>
    </row>
    <row r="52" spans="1:5" s="48" customFormat="1" ht="24.75" customHeight="1" x14ac:dyDescent="0.3">
      <c r="A52" s="44">
        <v>49</v>
      </c>
      <c r="B52" s="161" t="s">
        <v>753</v>
      </c>
      <c r="C52" s="46">
        <v>31500000</v>
      </c>
      <c r="D52" s="47" t="s">
        <v>778</v>
      </c>
      <c r="E52" s="47"/>
    </row>
    <row r="53" spans="1:5" s="48" customFormat="1" ht="24.75" customHeight="1" x14ac:dyDescent="0.3">
      <c r="A53" s="44">
        <v>50</v>
      </c>
      <c r="B53" s="161" t="s">
        <v>754</v>
      </c>
      <c r="C53" s="46">
        <v>37000800</v>
      </c>
      <c r="D53" s="47" t="s">
        <v>779</v>
      </c>
      <c r="E53" s="47"/>
    </row>
    <row r="54" spans="1:5" s="48" customFormat="1" ht="24.75" customHeight="1" x14ac:dyDescent="0.3">
      <c r="A54" s="44">
        <v>51</v>
      </c>
      <c r="B54" s="161" t="s">
        <v>755</v>
      </c>
      <c r="C54" s="46">
        <v>21500000</v>
      </c>
      <c r="D54" s="47" t="s">
        <v>780</v>
      </c>
      <c r="E54" s="47"/>
    </row>
    <row r="55" spans="1:5" s="48" customFormat="1" ht="24.75" customHeight="1" x14ac:dyDescent="0.3">
      <c r="A55" s="44">
        <v>52</v>
      </c>
      <c r="B55" s="161" t="s">
        <v>756</v>
      </c>
      <c r="C55" s="46">
        <v>28000000</v>
      </c>
      <c r="D55" s="47" t="s">
        <v>781</v>
      </c>
      <c r="E55" s="47"/>
    </row>
    <row r="56" spans="1:5" s="48" customFormat="1" ht="24.75" customHeight="1" x14ac:dyDescent="0.3">
      <c r="A56" s="44">
        <v>53</v>
      </c>
      <c r="B56" s="161" t="s">
        <v>757</v>
      </c>
      <c r="C56" s="46">
        <v>22000000</v>
      </c>
      <c r="D56" s="47" t="s">
        <v>782</v>
      </c>
      <c r="E56" s="47"/>
    </row>
    <row r="57" spans="1:5" s="48" customFormat="1" ht="24.75" customHeight="1" x14ac:dyDescent="0.3">
      <c r="A57" s="44">
        <v>54</v>
      </c>
      <c r="B57" s="161" t="s">
        <v>758</v>
      </c>
      <c r="C57" s="46">
        <v>22942500</v>
      </c>
      <c r="D57" s="47" t="s">
        <v>783</v>
      </c>
      <c r="E57" s="47"/>
    </row>
    <row r="58" spans="1:5" s="48" customFormat="1" ht="24.75" customHeight="1" x14ac:dyDescent="0.3">
      <c r="A58" s="44">
        <v>55</v>
      </c>
      <c r="B58" s="161" t="s">
        <v>759</v>
      </c>
      <c r="C58" s="46">
        <v>27000000</v>
      </c>
      <c r="D58" s="47" t="s">
        <v>784</v>
      </c>
      <c r="E58" s="47"/>
    </row>
    <row r="59" spans="1:5" s="48" customFormat="1" ht="24.75" customHeight="1" x14ac:dyDescent="0.3">
      <c r="A59" s="44">
        <v>56</v>
      </c>
      <c r="B59" s="161" t="s">
        <v>760</v>
      </c>
      <c r="C59" s="46">
        <v>27825000</v>
      </c>
      <c r="D59" s="47" t="s">
        <v>785</v>
      </c>
      <c r="E59" s="47"/>
    </row>
    <row r="60" spans="1:5" s="48" customFormat="1" ht="24.75" customHeight="1" x14ac:dyDescent="0.3">
      <c r="A60" s="44">
        <v>57</v>
      </c>
      <c r="B60" s="161" t="s">
        <v>761</v>
      </c>
      <c r="C60" s="46">
        <v>18112500</v>
      </c>
      <c r="D60" s="47" t="s">
        <v>786</v>
      </c>
      <c r="E60" s="47"/>
    </row>
    <row r="61" spans="1:5" s="48" customFormat="1" ht="24.75" customHeight="1" x14ac:dyDescent="0.3">
      <c r="A61" s="44">
        <v>58</v>
      </c>
      <c r="B61" s="161" t="s">
        <v>802</v>
      </c>
      <c r="C61" s="46">
        <v>54217400</v>
      </c>
      <c r="D61" s="47" t="s">
        <v>787</v>
      </c>
      <c r="E61" s="47"/>
    </row>
    <row r="62" spans="1:5" s="48" customFormat="1" ht="24.75" customHeight="1" x14ac:dyDescent="0.3">
      <c r="A62" s="44">
        <v>59</v>
      </c>
      <c r="B62" s="161" t="s">
        <v>762</v>
      </c>
      <c r="C62" s="46">
        <v>24000000</v>
      </c>
      <c r="D62" s="47" t="s">
        <v>788</v>
      </c>
      <c r="E62" s="47"/>
    </row>
    <row r="63" spans="1:5" s="48" customFormat="1" ht="24.75" customHeight="1" x14ac:dyDescent="0.3">
      <c r="A63" s="44">
        <v>60</v>
      </c>
      <c r="B63" s="161" t="s">
        <v>763</v>
      </c>
      <c r="C63" s="46">
        <v>73585600</v>
      </c>
      <c r="D63" s="47" t="s">
        <v>789</v>
      </c>
      <c r="E63" s="47"/>
    </row>
    <row r="64" spans="1:5" s="48" customFormat="1" ht="24.75" customHeight="1" x14ac:dyDescent="0.3">
      <c r="A64" s="44">
        <v>61</v>
      </c>
      <c r="B64" s="161" t="s">
        <v>764</v>
      </c>
      <c r="C64" s="46">
        <v>35000000</v>
      </c>
      <c r="D64" s="47" t="s">
        <v>790</v>
      </c>
      <c r="E64" s="47"/>
    </row>
    <row r="65" spans="1:6" s="48" customFormat="1" ht="24.75" customHeight="1" x14ac:dyDescent="0.3">
      <c r="A65" s="44">
        <v>62</v>
      </c>
      <c r="B65" s="161" t="s">
        <v>765</v>
      </c>
      <c r="C65" s="46">
        <v>12000000</v>
      </c>
      <c r="D65" s="47" t="s">
        <v>791</v>
      </c>
      <c r="E65" s="47"/>
    </row>
    <row r="66" spans="1:6" s="48" customFormat="1" ht="24.75" customHeight="1" x14ac:dyDescent="0.3">
      <c r="A66" s="44">
        <v>63</v>
      </c>
      <c r="B66" s="161" t="s">
        <v>766</v>
      </c>
      <c r="C66" s="46">
        <v>39648000</v>
      </c>
      <c r="D66" s="47" t="s">
        <v>792</v>
      </c>
      <c r="E66" s="47"/>
    </row>
    <row r="67" spans="1:6" s="48" customFormat="1" ht="24.75" customHeight="1" x14ac:dyDescent="0.3">
      <c r="A67" s="44">
        <v>64</v>
      </c>
      <c r="B67" s="161" t="s">
        <v>767</v>
      </c>
      <c r="C67" s="46">
        <v>8500000</v>
      </c>
      <c r="D67" s="47" t="s">
        <v>793</v>
      </c>
      <c r="E67" s="47"/>
    </row>
    <row r="68" spans="1:6" s="48" customFormat="1" ht="24.75" customHeight="1" x14ac:dyDescent="0.3">
      <c r="A68" s="44">
        <v>65</v>
      </c>
      <c r="B68" s="161" t="s">
        <v>768</v>
      </c>
      <c r="C68" s="46">
        <v>2516393.15</v>
      </c>
      <c r="D68" s="47" t="s">
        <v>794</v>
      </c>
      <c r="E68" s="47"/>
    </row>
    <row r="69" spans="1:6" s="48" customFormat="1" ht="24.75" customHeight="1" thickBot="1" x14ac:dyDescent="0.35">
      <c r="A69" s="44">
        <v>65</v>
      </c>
      <c r="B69" s="161" t="s">
        <v>799</v>
      </c>
      <c r="C69" s="46">
        <v>10544880</v>
      </c>
      <c r="D69" s="47" t="s">
        <v>800</v>
      </c>
      <c r="E69" s="47"/>
    </row>
    <row r="70" spans="1:6" s="3" customFormat="1" ht="15" thickBot="1" x14ac:dyDescent="0.35">
      <c r="A70" s="515"/>
      <c r="B70" s="516"/>
      <c r="C70" s="13">
        <f>SUM(C4:C69)</f>
        <v>1149719240.3500001</v>
      </c>
      <c r="D70" s="14"/>
      <c r="E70" s="15"/>
      <c r="F70" s="154"/>
    </row>
    <row r="71" spans="1:6" s="3" customFormat="1" ht="29.25" customHeight="1" x14ac:dyDescent="0.3">
      <c r="A71" s="85"/>
      <c r="B71" s="85"/>
      <c r="C71" s="155">
        <v>1132682360.3500001</v>
      </c>
      <c r="D71" s="19"/>
      <c r="E71" s="20"/>
      <c r="F71" s="154"/>
    </row>
    <row r="72" spans="1:6" s="3" customFormat="1" ht="20.25" customHeight="1" x14ac:dyDescent="0.2">
      <c r="A72" s="35"/>
      <c r="B72" s="86"/>
      <c r="C72" s="23"/>
      <c r="D72" s="24">
        <f>C50+C44</f>
        <v>6492000</v>
      </c>
      <c r="E72" s="20"/>
      <c r="F72" s="154"/>
    </row>
    <row r="73" spans="1:6" s="3" customFormat="1" ht="20.25" customHeight="1" x14ac:dyDescent="0.2">
      <c r="A73" s="525"/>
      <c r="B73" s="525"/>
      <c r="C73" s="25" t="s">
        <v>7</v>
      </c>
      <c r="D73" s="24"/>
      <c r="E73" s="20"/>
      <c r="F73" s="154"/>
    </row>
    <row r="74" spans="1:6" s="3" customFormat="1" ht="20.25" customHeight="1" x14ac:dyDescent="0.3">
      <c r="A74" s="525"/>
      <c r="B74" s="525"/>
      <c r="C74" s="25" t="s">
        <v>5</v>
      </c>
      <c r="D74" s="26">
        <f>C45+C46+C48+C51+C52+C53+C55+C56+C57+C58+C59</f>
        <v>369251300</v>
      </c>
      <c r="E74" s="20"/>
      <c r="F74" s="154"/>
    </row>
    <row r="75" spans="1:6" s="3" customFormat="1" ht="20.25" customHeight="1" x14ac:dyDescent="0.3">
      <c r="A75" s="518" t="s">
        <v>8</v>
      </c>
      <c r="B75" s="518"/>
      <c r="C75" s="49">
        <v>351209801.38</v>
      </c>
      <c r="D75" s="82">
        <v>369251300</v>
      </c>
      <c r="E75" s="20"/>
      <c r="F75" s="154"/>
    </row>
    <row r="76" spans="1:6" s="3" customFormat="1" ht="20.25" customHeight="1" x14ac:dyDescent="0.3">
      <c r="A76" s="519" t="s">
        <v>9</v>
      </c>
      <c r="B76" s="519"/>
      <c r="C76" s="27">
        <f>C75-C70</f>
        <v>-798509438.97000015</v>
      </c>
      <c r="D76" s="82"/>
      <c r="E76" s="20"/>
      <c r="F76" s="154"/>
    </row>
    <row r="77" spans="1:6" s="1" customFormat="1" x14ac:dyDescent="0.3">
      <c r="A77" s="30"/>
      <c r="B77" s="87"/>
      <c r="C77" s="30"/>
      <c r="D77" s="83"/>
    </row>
    <row r="78" spans="1:6" s="1" customFormat="1" x14ac:dyDescent="0.3">
      <c r="A78" s="30"/>
      <c r="B78" s="87"/>
      <c r="C78" s="32"/>
      <c r="D78" s="84"/>
    </row>
    <row r="79" spans="1:6" s="1" customFormat="1" x14ac:dyDescent="0.3">
      <c r="A79" s="30"/>
      <c r="B79" s="87"/>
      <c r="C79" s="32"/>
    </row>
    <row r="86" spans="1:3" s="1" customFormat="1" x14ac:dyDescent="0.3">
      <c r="A86" s="30"/>
      <c r="B86" s="87"/>
      <c r="C86" s="30"/>
    </row>
  </sheetData>
  <mergeCells count="9">
    <mergeCell ref="A1:D1"/>
    <mergeCell ref="A2:A3"/>
    <mergeCell ref="B2:B3"/>
    <mergeCell ref="D2:D3"/>
    <mergeCell ref="E2:E3"/>
    <mergeCell ref="A70:B70"/>
    <mergeCell ref="A73:B74"/>
    <mergeCell ref="A75:B75"/>
    <mergeCell ref="A76:B76"/>
  </mergeCells>
  <pageMargins left="0.7" right="0.7" top="0.75" bottom="0.75" header="0.3" footer="0.3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topLeftCell="B1" zoomScaleNormal="100" workbookViewId="0">
      <selection activeCell="E25" sqref="E25"/>
    </sheetView>
  </sheetViews>
  <sheetFormatPr defaultRowHeight="14.4" x14ac:dyDescent="0.3"/>
  <cols>
    <col min="1" max="1" width="0" hidden="1" customWidth="1"/>
    <col min="2" max="2" width="7.109375" style="30" customWidth="1"/>
    <col min="3" max="3" width="89" style="254" customWidth="1"/>
    <col min="4" max="4" width="18" style="30" customWidth="1"/>
    <col min="5" max="5" width="93.5546875" style="262" customWidth="1"/>
    <col min="6" max="6" width="82.5546875" style="1" customWidth="1"/>
    <col min="7" max="7" width="13.88671875" style="1" customWidth="1"/>
  </cols>
  <sheetData>
    <row r="1" spans="2:7" ht="26.25" customHeight="1" x14ac:dyDescent="0.3">
      <c r="B1" s="520" t="s">
        <v>2181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508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509" t="s">
        <v>5</v>
      </c>
      <c r="E3" s="523"/>
      <c r="F3" s="514"/>
      <c r="G3" s="20"/>
    </row>
    <row r="4" spans="2:7" s="503" customFormat="1" ht="22.8" customHeight="1" x14ac:dyDescent="0.3">
      <c r="B4" s="5">
        <v>1</v>
      </c>
      <c r="C4" s="499" t="s">
        <v>1984</v>
      </c>
      <c r="D4" s="500">
        <v>4000000</v>
      </c>
      <c r="E4" s="501" t="s">
        <v>2182</v>
      </c>
      <c r="F4" s="502" t="s">
        <v>2184</v>
      </c>
      <c r="G4" s="54"/>
    </row>
    <row r="5" spans="2:7" s="503" customFormat="1" ht="22.8" customHeight="1" x14ac:dyDescent="0.3">
      <c r="B5" s="5">
        <v>2</v>
      </c>
      <c r="C5" s="499" t="s">
        <v>6</v>
      </c>
      <c r="D5" s="500">
        <v>540000.38</v>
      </c>
      <c r="E5" s="501" t="s">
        <v>2183</v>
      </c>
      <c r="F5" s="502" t="s">
        <v>2185</v>
      </c>
      <c r="G5" s="54"/>
    </row>
    <row r="6" spans="2:7" s="503" customFormat="1" ht="22.8" customHeight="1" x14ac:dyDescent="0.3">
      <c r="B6" s="5">
        <v>3</v>
      </c>
      <c r="C6" s="499" t="s">
        <v>6</v>
      </c>
      <c r="D6" s="500">
        <v>16841400</v>
      </c>
      <c r="E6" s="501" t="s">
        <v>1685</v>
      </c>
      <c r="F6" s="502" t="s">
        <v>2186</v>
      </c>
      <c r="G6" s="54"/>
    </row>
    <row r="7" spans="2:7" s="503" customFormat="1" ht="22.8" customHeight="1" x14ac:dyDescent="0.3">
      <c r="B7" s="5">
        <v>4</v>
      </c>
      <c r="C7" s="499" t="s">
        <v>6</v>
      </c>
      <c r="D7" s="500">
        <v>1514821.84</v>
      </c>
      <c r="E7" s="501" t="s">
        <v>1686</v>
      </c>
      <c r="F7" s="502" t="s">
        <v>2187</v>
      </c>
      <c r="G7" s="54"/>
    </row>
    <row r="8" spans="2:7" s="503" customFormat="1" ht="22.8" customHeight="1" x14ac:dyDescent="0.3">
      <c r="B8" s="5">
        <v>5</v>
      </c>
      <c r="C8" s="499" t="s">
        <v>6</v>
      </c>
      <c r="D8" s="500">
        <v>340993.8</v>
      </c>
      <c r="E8" s="501" t="s">
        <v>1686</v>
      </c>
      <c r="F8" s="502" t="s">
        <v>2188</v>
      </c>
      <c r="G8" s="54"/>
    </row>
    <row r="9" spans="2:7" s="503" customFormat="1" ht="22.8" customHeight="1" x14ac:dyDescent="0.3">
      <c r="B9" s="5">
        <v>6</v>
      </c>
      <c r="C9" s="499" t="s">
        <v>6</v>
      </c>
      <c r="D9" s="500">
        <v>264701.36</v>
      </c>
      <c r="E9" s="501" t="s">
        <v>1686</v>
      </c>
      <c r="F9" s="502" t="s">
        <v>2189</v>
      </c>
      <c r="G9" s="54"/>
    </row>
    <row r="10" spans="2:7" s="503" customFormat="1" ht="22.8" customHeight="1" x14ac:dyDescent="0.3">
      <c r="B10" s="5">
        <v>7</v>
      </c>
      <c r="C10" s="499" t="s">
        <v>6</v>
      </c>
      <c r="D10" s="500">
        <v>1197810.32</v>
      </c>
      <c r="E10" s="501" t="s">
        <v>1686</v>
      </c>
      <c r="F10" s="502" t="s">
        <v>2190</v>
      </c>
      <c r="G10" s="54"/>
    </row>
    <row r="11" spans="2:7" s="503" customFormat="1" ht="22.8" customHeight="1" x14ac:dyDescent="0.3">
      <c r="B11" s="5">
        <v>8</v>
      </c>
      <c r="C11" s="499" t="s">
        <v>6</v>
      </c>
      <c r="D11" s="500">
        <v>267498.84000000003</v>
      </c>
      <c r="E11" s="501" t="s">
        <v>1686</v>
      </c>
      <c r="F11" s="502" t="s">
        <v>2191</v>
      </c>
      <c r="G11" s="54"/>
    </row>
    <row r="12" spans="2:7" s="503" customFormat="1" ht="22.8" customHeight="1" x14ac:dyDescent="0.3">
      <c r="B12" s="5">
        <v>9</v>
      </c>
      <c r="C12" s="499" t="s">
        <v>6</v>
      </c>
      <c r="D12" s="500">
        <v>314241.2</v>
      </c>
      <c r="E12" s="501" t="s">
        <v>1686</v>
      </c>
      <c r="F12" s="502" t="s">
        <v>2192</v>
      </c>
      <c r="G12" s="54"/>
    </row>
    <row r="13" spans="2:7" s="503" customFormat="1" ht="22.8" customHeight="1" x14ac:dyDescent="0.3">
      <c r="B13" s="5">
        <v>10</v>
      </c>
      <c r="C13" s="499" t="s">
        <v>6</v>
      </c>
      <c r="D13" s="500">
        <v>520494.24</v>
      </c>
      <c r="E13" s="501" t="s">
        <v>1686</v>
      </c>
      <c r="F13" s="502" t="s">
        <v>2193</v>
      </c>
      <c r="G13" s="54"/>
    </row>
    <row r="14" spans="2:7" s="503" customFormat="1" ht="22.8" customHeight="1" x14ac:dyDescent="0.3">
      <c r="B14" s="5">
        <v>11</v>
      </c>
      <c r="C14" s="499" t="s">
        <v>6</v>
      </c>
      <c r="D14" s="500">
        <v>620198.6</v>
      </c>
      <c r="E14" s="501" t="s">
        <v>1686</v>
      </c>
      <c r="F14" s="502" t="s">
        <v>2194</v>
      </c>
      <c r="G14" s="54"/>
    </row>
    <row r="15" spans="2:7" s="503" customFormat="1" ht="22.8" customHeight="1" x14ac:dyDescent="0.3">
      <c r="B15" s="5">
        <v>12</v>
      </c>
      <c r="C15" s="499" t="s">
        <v>6</v>
      </c>
      <c r="D15" s="500">
        <v>305930.23999999999</v>
      </c>
      <c r="E15" s="501" t="s">
        <v>1686</v>
      </c>
      <c r="F15" s="502" t="s">
        <v>2195</v>
      </c>
      <c r="G15" s="54"/>
    </row>
    <row r="16" spans="2:7" s="503" customFormat="1" ht="22.8" customHeight="1" x14ac:dyDescent="0.3">
      <c r="B16" s="5">
        <v>13</v>
      </c>
      <c r="C16" s="499" t="s">
        <v>6</v>
      </c>
      <c r="D16" s="500">
        <v>340993.8</v>
      </c>
      <c r="E16" s="501" t="s">
        <v>1686</v>
      </c>
      <c r="F16" s="502" t="s">
        <v>2196</v>
      </c>
      <c r="G16" s="54"/>
    </row>
    <row r="17" spans="2:7" s="503" customFormat="1" ht="22.8" customHeight="1" x14ac:dyDescent="0.3">
      <c r="B17" s="5">
        <v>14</v>
      </c>
      <c r="C17" s="499" t="s">
        <v>6</v>
      </c>
      <c r="D17" s="500">
        <v>441214.2</v>
      </c>
      <c r="E17" s="501" t="s">
        <v>1686</v>
      </c>
      <c r="F17" s="502" t="s">
        <v>2197</v>
      </c>
      <c r="G17" s="54"/>
    </row>
    <row r="18" spans="2:7" s="503" customFormat="1" ht="22.8" customHeight="1" x14ac:dyDescent="0.3">
      <c r="B18" s="5">
        <v>15</v>
      </c>
      <c r="C18" s="499" t="s">
        <v>6</v>
      </c>
      <c r="D18" s="500">
        <v>679000</v>
      </c>
      <c r="E18" s="501" t="s">
        <v>1686</v>
      </c>
      <c r="F18" s="502" t="s">
        <v>2198</v>
      </c>
      <c r="G18" s="54"/>
    </row>
    <row r="19" spans="2:7" s="503" customFormat="1" ht="22.8" customHeight="1" x14ac:dyDescent="0.3">
      <c r="B19" s="5">
        <v>16</v>
      </c>
      <c r="C19" s="499" t="s">
        <v>6</v>
      </c>
      <c r="D19" s="500">
        <v>1335294.24</v>
      </c>
      <c r="E19" s="501" t="s">
        <v>1686</v>
      </c>
      <c r="F19" s="502" t="s">
        <v>2199</v>
      </c>
      <c r="G19" s="54"/>
    </row>
    <row r="20" spans="2:7" s="503" customFormat="1" ht="22.8" customHeight="1" x14ac:dyDescent="0.3">
      <c r="B20" s="5">
        <v>17</v>
      </c>
      <c r="C20" s="499" t="s">
        <v>2200</v>
      </c>
      <c r="D20" s="500">
        <v>22827000</v>
      </c>
      <c r="E20" s="501" t="s">
        <v>1585</v>
      </c>
      <c r="F20" s="502"/>
      <c r="G20" s="54"/>
    </row>
    <row r="21" spans="2:7" s="503" customFormat="1" ht="22.8" customHeight="1" x14ac:dyDescent="0.3">
      <c r="B21" s="5">
        <v>18</v>
      </c>
      <c r="C21" s="499" t="s">
        <v>2201</v>
      </c>
      <c r="D21" s="500">
        <v>19948000</v>
      </c>
      <c r="E21" s="501" t="s">
        <v>1585</v>
      </c>
      <c r="F21" s="502"/>
      <c r="G21" s="54"/>
    </row>
    <row r="22" spans="2:7" s="503" customFormat="1" ht="22.8" customHeight="1" x14ac:dyDescent="0.3">
      <c r="B22" s="5">
        <v>19</v>
      </c>
      <c r="C22" s="499" t="s">
        <v>2202</v>
      </c>
      <c r="D22" s="500">
        <v>3190711.12</v>
      </c>
      <c r="E22" s="501" t="s">
        <v>2205</v>
      </c>
      <c r="F22" s="502"/>
      <c r="G22" s="54"/>
    </row>
    <row r="23" spans="2:7" s="503" customFormat="1" ht="22.8" customHeight="1" thickBot="1" x14ac:dyDescent="0.35">
      <c r="B23" s="5">
        <v>20</v>
      </c>
      <c r="C23" s="499" t="s">
        <v>2203</v>
      </c>
      <c r="D23" s="500" t="s">
        <v>2204</v>
      </c>
      <c r="E23" s="501" t="s">
        <v>2206</v>
      </c>
      <c r="F23" s="502"/>
      <c r="G23" s="54"/>
    </row>
    <row r="24" spans="2:7" s="3" customFormat="1" ht="15" thickBot="1" x14ac:dyDescent="0.35">
      <c r="B24" s="515"/>
      <c r="C24" s="516"/>
      <c r="D24" s="451">
        <f>SUM(D4:D23)</f>
        <v>75490304.180000007</v>
      </c>
      <c r="E24" s="256"/>
      <c r="F24" s="15"/>
      <c r="G24" s="20"/>
    </row>
    <row r="25" spans="2:7" s="3" customFormat="1" ht="29.25" customHeight="1" x14ac:dyDescent="0.3">
      <c r="B25" s="85"/>
      <c r="C25" s="252"/>
      <c r="D25" s="155"/>
      <c r="E25" s="252"/>
      <c r="F25" s="20"/>
      <c r="G25" s="20"/>
    </row>
    <row r="26" spans="2:7" s="3" customFormat="1" ht="20.25" customHeight="1" x14ac:dyDescent="0.2">
      <c r="B26" s="525"/>
      <c r="C26" s="525"/>
      <c r="D26" s="25" t="s">
        <v>7</v>
      </c>
      <c r="E26" s="257"/>
      <c r="F26" s="20"/>
      <c r="G26" s="20"/>
    </row>
    <row r="27" spans="2:7" s="3" customFormat="1" ht="20.25" customHeight="1" x14ac:dyDescent="0.3">
      <c r="B27" s="525"/>
      <c r="C27" s="525"/>
      <c r="D27" s="25" t="s">
        <v>5</v>
      </c>
      <c r="E27" s="259"/>
      <c r="F27" s="20"/>
      <c r="G27" s="20"/>
    </row>
    <row r="28" spans="2:7" s="3" customFormat="1" ht="20.25" customHeight="1" x14ac:dyDescent="0.3">
      <c r="B28" s="518" t="s">
        <v>8</v>
      </c>
      <c r="C28" s="518"/>
      <c r="D28" s="35">
        <v>2654846809.5999999</v>
      </c>
      <c r="E28" s="398"/>
      <c r="F28" s="20"/>
      <c r="G28" s="20"/>
    </row>
    <row r="29" spans="2:7" s="3" customFormat="1" ht="20.25" customHeight="1" x14ac:dyDescent="0.3">
      <c r="B29" s="519" t="s">
        <v>9</v>
      </c>
      <c r="C29" s="519"/>
      <c r="D29" s="27">
        <f>D28-D24</f>
        <v>2579356505.4200001</v>
      </c>
      <c r="E29" s="398"/>
      <c r="F29" s="20"/>
      <c r="G29" s="20"/>
    </row>
    <row r="30" spans="2:7" s="1" customFormat="1" x14ac:dyDescent="0.3">
      <c r="B30" s="30"/>
      <c r="C30" s="254"/>
      <c r="D30" s="30"/>
      <c r="E30" s="260"/>
      <c r="F30" s="223"/>
    </row>
    <row r="31" spans="2:7" s="1" customFormat="1" x14ac:dyDescent="0.3">
      <c r="B31" s="30"/>
      <c r="C31" s="254"/>
      <c r="D31" s="32"/>
      <c r="E31" s="261"/>
      <c r="F31" s="223"/>
    </row>
    <row r="32" spans="2:7" s="1" customFormat="1" x14ac:dyDescent="0.3">
      <c r="B32" s="30"/>
      <c r="C32" s="254"/>
      <c r="D32" s="32"/>
      <c r="E32" s="263"/>
      <c r="F32" s="223"/>
    </row>
    <row r="33" spans="2:5" s="1" customFormat="1" x14ac:dyDescent="0.3">
      <c r="B33" s="30"/>
      <c r="C33" s="254"/>
      <c r="D33" s="30"/>
      <c r="E33" s="263"/>
    </row>
    <row r="34" spans="2:5" s="1" customFormat="1" x14ac:dyDescent="0.3">
      <c r="B34" s="30"/>
      <c r="C34" s="254"/>
      <c r="D34" s="30"/>
      <c r="E34" s="263"/>
    </row>
    <row r="35" spans="2:5" s="1" customFormat="1" x14ac:dyDescent="0.3">
      <c r="B35" s="30"/>
      <c r="C35" s="254"/>
      <c r="D35" s="30"/>
      <c r="E35" s="263"/>
    </row>
    <row r="36" spans="2:5" s="1" customFormat="1" x14ac:dyDescent="0.3">
      <c r="B36" s="30"/>
      <c r="C36" s="254"/>
      <c r="D36" s="30"/>
      <c r="E36" s="263"/>
    </row>
    <row r="38" spans="2:5" x14ac:dyDescent="0.3">
      <c r="E38" s="263"/>
    </row>
    <row r="39" spans="2:5" s="1" customFormat="1" x14ac:dyDescent="0.3">
      <c r="B39" s="30"/>
      <c r="C39" s="254"/>
      <c r="D39" s="30"/>
      <c r="E39" s="262"/>
    </row>
  </sheetData>
  <mergeCells count="9">
    <mergeCell ref="B24:C24"/>
    <mergeCell ref="B26:C27"/>
    <mergeCell ref="B28:C28"/>
    <mergeCell ref="B29:C29"/>
    <mergeCell ref="B1:E1"/>
    <mergeCell ref="B2:B3"/>
    <mergeCell ref="C2:C3"/>
    <mergeCell ref="E2:E3"/>
    <mergeCell ref="F2:F3"/>
  </mergeCells>
  <pageMargins left="0.7" right="0.7" top="0.75" bottom="0.75" header="0.3" footer="0.3"/>
  <pageSetup paperSize="9" scale="42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/>
  <dimension ref="A1:F24"/>
  <sheetViews>
    <sheetView zoomScaleNormal="100" workbookViewId="0">
      <selection activeCell="D11" sqref="D11"/>
    </sheetView>
  </sheetViews>
  <sheetFormatPr defaultRowHeight="14.4" x14ac:dyDescent="0.3"/>
  <cols>
    <col min="1" max="1" width="7.109375" style="30" customWidth="1"/>
    <col min="2" max="2" width="64.5546875" style="87" customWidth="1"/>
    <col min="3" max="3" width="18.109375" style="30" customWidth="1"/>
    <col min="4" max="4" width="79.5546875" style="1" customWidth="1"/>
    <col min="5" max="5" width="49.109375" style="1" customWidth="1"/>
    <col min="6" max="6" width="9.109375" style="153"/>
  </cols>
  <sheetData>
    <row r="1" spans="1:6" ht="26.25" customHeight="1" x14ac:dyDescent="0.3">
      <c r="A1" s="520" t="s">
        <v>803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83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84" t="s">
        <v>5</v>
      </c>
      <c r="D3" s="517"/>
      <c r="E3" s="514"/>
      <c r="F3" s="154"/>
    </row>
    <row r="4" spans="1:6" s="10" customFormat="1" ht="24.75" customHeight="1" x14ac:dyDescent="0.3">
      <c r="A4" s="42">
        <v>1</v>
      </c>
      <c r="B4" s="158" t="s">
        <v>804</v>
      </c>
      <c r="C4" s="39">
        <v>170859000</v>
      </c>
      <c r="D4" s="9" t="s">
        <v>47</v>
      </c>
      <c r="E4" s="9" t="s">
        <v>806</v>
      </c>
    </row>
    <row r="5" spans="1:6" s="10" customFormat="1" ht="24.75" customHeight="1" x14ac:dyDescent="0.3">
      <c r="A5" s="42">
        <v>2</v>
      </c>
      <c r="B5" s="158" t="s">
        <v>674</v>
      </c>
      <c r="C5" s="39">
        <v>3501568.22</v>
      </c>
      <c r="D5" s="60" t="s">
        <v>47</v>
      </c>
      <c r="E5" s="9" t="s">
        <v>806</v>
      </c>
      <c r="F5" s="10" t="s">
        <v>807</v>
      </c>
    </row>
    <row r="6" spans="1:6" s="10" customFormat="1" ht="24.75" customHeight="1" x14ac:dyDescent="0.3">
      <c r="A6" s="42">
        <v>3</v>
      </c>
      <c r="B6" s="158" t="s">
        <v>805</v>
      </c>
      <c r="C6" s="39">
        <v>14337798.519999998</v>
      </c>
      <c r="D6" s="60" t="s">
        <v>47</v>
      </c>
      <c r="E6" s="9" t="s">
        <v>806</v>
      </c>
      <c r="F6" s="10" t="s">
        <v>808</v>
      </c>
    </row>
    <row r="7" spans="1:6" s="10" customFormat="1" ht="24.75" customHeight="1" thickBot="1" x14ac:dyDescent="0.35">
      <c r="A7" s="42">
        <v>4</v>
      </c>
      <c r="B7" s="158" t="s">
        <v>810</v>
      </c>
      <c r="C7" s="39">
        <v>357000</v>
      </c>
      <c r="D7" s="60" t="s">
        <v>809</v>
      </c>
      <c r="E7" s="9"/>
    </row>
    <row r="8" spans="1:6" s="3" customFormat="1" ht="15" thickBot="1" x14ac:dyDescent="0.35">
      <c r="A8" s="515"/>
      <c r="B8" s="516"/>
      <c r="C8" s="13">
        <f>SUM(C4:C7)</f>
        <v>189055366.74000001</v>
      </c>
      <c r="D8" s="14"/>
      <c r="E8" s="15"/>
      <c r="F8" s="154"/>
    </row>
    <row r="9" spans="1:6" s="3" customFormat="1" ht="29.25" customHeight="1" x14ac:dyDescent="0.3">
      <c r="A9" s="85"/>
      <c r="B9" s="85"/>
      <c r="C9" s="155"/>
      <c r="D9" s="19"/>
      <c r="E9" s="20"/>
      <c r="F9" s="154"/>
    </row>
    <row r="10" spans="1:6" s="3" customFormat="1" ht="20.25" customHeight="1" x14ac:dyDescent="0.2">
      <c r="A10" s="35"/>
      <c r="B10" s="86"/>
      <c r="C10" s="23"/>
      <c r="D10" s="24"/>
      <c r="E10" s="20"/>
      <c r="F10" s="154"/>
    </row>
    <row r="11" spans="1:6" s="3" customFormat="1" ht="20.25" customHeight="1" x14ac:dyDescent="0.2">
      <c r="A11" s="525"/>
      <c r="B11" s="525"/>
      <c r="C11" s="25" t="s">
        <v>7</v>
      </c>
      <c r="D11" s="24"/>
      <c r="E11" s="20"/>
      <c r="F11" s="154"/>
    </row>
    <row r="12" spans="1:6" s="3" customFormat="1" ht="20.25" customHeight="1" x14ac:dyDescent="0.3">
      <c r="A12" s="525"/>
      <c r="B12" s="525"/>
      <c r="C12" s="25" t="s">
        <v>5</v>
      </c>
      <c r="D12" s="26"/>
      <c r="E12" s="20"/>
      <c r="F12" s="154"/>
    </row>
    <row r="13" spans="1:6" s="3" customFormat="1" ht="20.25" customHeight="1" x14ac:dyDescent="0.3">
      <c r="A13" s="518" t="s">
        <v>8</v>
      </c>
      <c r="B13" s="518"/>
      <c r="C13" s="35">
        <v>387865442.70999998</v>
      </c>
      <c r="D13" s="82"/>
      <c r="E13" s="20"/>
      <c r="F13" s="154"/>
    </row>
    <row r="14" spans="1:6" s="3" customFormat="1" ht="20.25" customHeight="1" x14ac:dyDescent="0.3">
      <c r="A14" s="519" t="s">
        <v>9</v>
      </c>
      <c r="B14" s="519"/>
      <c r="C14" s="27">
        <f>C13-C8</f>
        <v>198810075.96999997</v>
      </c>
      <c r="D14" s="82"/>
      <c r="E14" s="20"/>
      <c r="F14" s="154"/>
    </row>
    <row r="15" spans="1:6" s="1" customFormat="1" x14ac:dyDescent="0.3">
      <c r="A15" s="30"/>
      <c r="B15" s="87"/>
      <c r="C15" s="30"/>
      <c r="D15" s="83"/>
    </row>
    <row r="16" spans="1:6" s="1" customFormat="1" x14ac:dyDescent="0.3">
      <c r="A16" s="30"/>
      <c r="B16" s="87"/>
      <c r="C16" s="32"/>
      <c r="D16" s="84"/>
    </row>
    <row r="17" spans="1:3" s="1" customFormat="1" x14ac:dyDescent="0.3">
      <c r="A17" s="30"/>
      <c r="B17" s="87"/>
      <c r="C17" s="32"/>
    </row>
    <row r="24" spans="1:3" s="1" customFormat="1" x14ac:dyDescent="0.3">
      <c r="A24" s="30"/>
      <c r="B24" s="87"/>
      <c r="C24" s="30"/>
    </row>
  </sheetData>
  <mergeCells count="9">
    <mergeCell ref="A8:B8"/>
    <mergeCell ref="A11:B12"/>
    <mergeCell ref="A13:B13"/>
    <mergeCell ref="A14:B14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F63"/>
  <sheetViews>
    <sheetView topLeftCell="A37" zoomScaleNormal="100" workbookViewId="0">
      <selection activeCell="D20" sqref="D20:D41"/>
    </sheetView>
  </sheetViews>
  <sheetFormatPr defaultRowHeight="14.4" x14ac:dyDescent="0.3"/>
  <cols>
    <col min="1" max="1" width="7.109375" style="30" customWidth="1"/>
    <col min="2" max="2" width="64.5546875" style="87" customWidth="1"/>
    <col min="3" max="3" width="18.109375" style="30" customWidth="1"/>
    <col min="4" max="4" width="79.5546875" style="1" customWidth="1"/>
    <col min="5" max="5" width="49.109375" style="1" customWidth="1"/>
    <col min="6" max="6" width="9.109375" style="153"/>
  </cols>
  <sheetData>
    <row r="1" spans="1:6" ht="26.25" customHeight="1" x14ac:dyDescent="0.3">
      <c r="A1" s="520" t="s">
        <v>811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85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86" t="s">
        <v>5</v>
      </c>
      <c r="D3" s="517"/>
      <c r="E3" s="514"/>
      <c r="F3" s="154"/>
    </row>
    <row r="4" spans="1:6" s="48" customFormat="1" ht="24.75" customHeight="1" x14ac:dyDescent="0.3">
      <c r="A4" s="44">
        <v>1</v>
      </c>
      <c r="B4" s="161" t="s">
        <v>6</v>
      </c>
      <c r="C4" s="46">
        <v>56160000</v>
      </c>
      <c r="D4" s="47" t="s">
        <v>479</v>
      </c>
      <c r="E4" s="47"/>
    </row>
    <row r="5" spans="1:6" s="48" customFormat="1" ht="24.75" customHeight="1" x14ac:dyDescent="0.3">
      <c r="A5" s="44">
        <v>2</v>
      </c>
      <c r="B5" s="161" t="s">
        <v>6</v>
      </c>
      <c r="C5" s="46">
        <v>25511780</v>
      </c>
      <c r="D5" s="65" t="s">
        <v>820</v>
      </c>
      <c r="E5" s="47"/>
    </row>
    <row r="6" spans="1:6" s="10" customFormat="1" ht="24.75" customHeight="1" x14ac:dyDescent="0.3">
      <c r="A6" s="42">
        <v>3</v>
      </c>
      <c r="B6" s="158" t="s">
        <v>6</v>
      </c>
      <c r="C6" s="39">
        <v>69450000</v>
      </c>
      <c r="D6" s="60" t="s">
        <v>819</v>
      </c>
      <c r="E6" s="9"/>
    </row>
    <row r="7" spans="1:6" s="48" customFormat="1" ht="24.75" customHeight="1" x14ac:dyDescent="0.3">
      <c r="A7" s="44">
        <v>4</v>
      </c>
      <c r="B7" s="161" t="s">
        <v>6</v>
      </c>
      <c r="C7" s="46">
        <v>12143600</v>
      </c>
      <c r="D7" s="65" t="s">
        <v>818</v>
      </c>
      <c r="E7" s="47"/>
    </row>
    <row r="8" spans="1:6" s="10" customFormat="1" ht="24.75" customHeight="1" x14ac:dyDescent="0.3">
      <c r="A8" s="42">
        <v>5</v>
      </c>
      <c r="B8" s="158" t="s">
        <v>6</v>
      </c>
      <c r="C8" s="39">
        <v>19661400</v>
      </c>
      <c r="D8" s="60" t="s">
        <v>812</v>
      </c>
      <c r="E8" s="9"/>
    </row>
    <row r="9" spans="1:6" s="10" customFormat="1" ht="24.75" customHeight="1" x14ac:dyDescent="0.3">
      <c r="A9" s="42">
        <v>6</v>
      </c>
      <c r="B9" s="158" t="s">
        <v>6</v>
      </c>
      <c r="C9" s="39">
        <v>46925000</v>
      </c>
      <c r="D9" s="60" t="s">
        <v>817</v>
      </c>
      <c r="E9" s="9"/>
    </row>
    <row r="10" spans="1:6" s="10" customFormat="1" ht="24.75" customHeight="1" x14ac:dyDescent="0.3">
      <c r="A10" s="42">
        <v>7</v>
      </c>
      <c r="B10" s="158" t="s">
        <v>6</v>
      </c>
      <c r="C10" s="39">
        <v>30712000</v>
      </c>
      <c r="D10" s="60" t="s">
        <v>816</v>
      </c>
      <c r="E10" s="9"/>
    </row>
    <row r="11" spans="1:6" s="10" customFormat="1" ht="24.75" customHeight="1" x14ac:dyDescent="0.3">
      <c r="A11" s="42">
        <v>8</v>
      </c>
      <c r="B11" s="158" t="s">
        <v>6</v>
      </c>
      <c r="C11" s="39">
        <v>36943586.560000002</v>
      </c>
      <c r="D11" s="60" t="s">
        <v>815</v>
      </c>
      <c r="E11" s="9"/>
    </row>
    <row r="12" spans="1:6" s="10" customFormat="1" ht="24.75" customHeight="1" x14ac:dyDescent="0.3">
      <c r="A12" s="42">
        <v>9</v>
      </c>
      <c r="B12" s="158" t="s">
        <v>6</v>
      </c>
      <c r="C12" s="39">
        <v>7315000</v>
      </c>
      <c r="D12" s="60" t="s">
        <v>814</v>
      </c>
      <c r="E12" s="9"/>
    </row>
    <row r="13" spans="1:6" s="10" customFormat="1" ht="24.75" customHeight="1" x14ac:dyDescent="0.3">
      <c r="A13" s="42">
        <v>10</v>
      </c>
      <c r="B13" s="158" t="s">
        <v>6</v>
      </c>
      <c r="C13" s="39">
        <v>6492006.54</v>
      </c>
      <c r="D13" s="60" t="s">
        <v>813</v>
      </c>
      <c r="E13" s="9"/>
    </row>
    <row r="14" spans="1:6" s="48" customFormat="1" ht="24.75" customHeight="1" x14ac:dyDescent="0.3">
      <c r="A14" s="44">
        <v>11</v>
      </c>
      <c r="B14" s="161" t="s">
        <v>664</v>
      </c>
      <c r="C14" s="46">
        <v>37800000</v>
      </c>
      <c r="D14" s="65" t="s">
        <v>668</v>
      </c>
      <c r="E14" s="47"/>
    </row>
    <row r="15" spans="1:6" s="48" customFormat="1" ht="24.75" customHeight="1" x14ac:dyDescent="0.3">
      <c r="A15" s="44">
        <v>12</v>
      </c>
      <c r="B15" s="161" t="s">
        <v>795</v>
      </c>
      <c r="C15" s="46">
        <v>38100000</v>
      </c>
      <c r="D15" s="65" t="s">
        <v>796</v>
      </c>
      <c r="E15" s="47"/>
    </row>
    <row r="16" spans="1:6" s="10" customFormat="1" ht="24.75" customHeight="1" x14ac:dyDescent="0.3">
      <c r="A16" s="42">
        <v>13</v>
      </c>
      <c r="B16" s="158" t="s">
        <v>797</v>
      </c>
      <c r="C16" s="39">
        <v>38100000</v>
      </c>
      <c r="D16" s="60" t="s">
        <v>798</v>
      </c>
      <c r="E16" s="9"/>
    </row>
    <row r="17" spans="1:5" s="10" customFormat="1" ht="24.75" customHeight="1" x14ac:dyDescent="0.3">
      <c r="A17" s="42">
        <v>14</v>
      </c>
      <c r="B17" s="158" t="s">
        <v>823</v>
      </c>
      <c r="C17" s="39">
        <v>38100000</v>
      </c>
      <c r="D17" s="60" t="s">
        <v>826</v>
      </c>
      <c r="E17" s="9"/>
    </row>
    <row r="18" spans="1:5" s="10" customFormat="1" ht="24.75" customHeight="1" x14ac:dyDescent="0.3">
      <c r="A18" s="42">
        <v>15</v>
      </c>
      <c r="B18" s="158" t="s">
        <v>824</v>
      </c>
      <c r="C18" s="39">
        <v>38100000</v>
      </c>
      <c r="D18" s="60" t="s">
        <v>827</v>
      </c>
      <c r="E18" s="9"/>
    </row>
    <row r="19" spans="1:5" s="48" customFormat="1" ht="24.75" customHeight="1" x14ac:dyDescent="0.3">
      <c r="A19" s="44">
        <v>16</v>
      </c>
      <c r="B19" s="161" t="s">
        <v>825</v>
      </c>
      <c r="C19" s="46">
        <v>6316000</v>
      </c>
      <c r="D19" s="65" t="s">
        <v>828</v>
      </c>
      <c r="E19" s="47"/>
    </row>
    <row r="20" spans="1:5" s="10" customFormat="1" ht="24.75" customHeight="1" x14ac:dyDescent="0.3">
      <c r="A20" s="42">
        <v>17</v>
      </c>
      <c r="B20" s="158" t="s">
        <v>711</v>
      </c>
      <c r="C20" s="39">
        <v>1200000</v>
      </c>
      <c r="D20" s="60" t="s">
        <v>712</v>
      </c>
      <c r="E20" s="9"/>
    </row>
    <row r="21" spans="1:5" s="10" customFormat="1" ht="24.75" customHeight="1" x14ac:dyDescent="0.3">
      <c r="A21" s="42">
        <v>18</v>
      </c>
      <c r="B21" s="158" t="s">
        <v>684</v>
      </c>
      <c r="C21" s="39">
        <v>1000000</v>
      </c>
      <c r="D21" s="60" t="s">
        <v>713</v>
      </c>
      <c r="E21" s="9"/>
    </row>
    <row r="22" spans="1:5" s="10" customFormat="1" ht="24.75" customHeight="1" x14ac:dyDescent="0.3">
      <c r="A22" s="42">
        <v>19</v>
      </c>
      <c r="B22" s="158" t="s">
        <v>685</v>
      </c>
      <c r="C22" s="39">
        <v>750000</v>
      </c>
      <c r="D22" s="60" t="s">
        <v>714</v>
      </c>
      <c r="E22" s="9"/>
    </row>
    <row r="23" spans="1:5" s="10" customFormat="1" ht="24.75" customHeight="1" x14ac:dyDescent="0.3">
      <c r="A23" s="42">
        <v>20</v>
      </c>
      <c r="B23" s="158" t="s">
        <v>686</v>
      </c>
      <c r="C23" s="39">
        <v>1100000</v>
      </c>
      <c r="D23" s="60" t="s">
        <v>715</v>
      </c>
      <c r="E23" s="9"/>
    </row>
    <row r="24" spans="1:5" s="10" customFormat="1" ht="24.75" customHeight="1" x14ac:dyDescent="0.3">
      <c r="A24" s="42">
        <v>21</v>
      </c>
      <c r="B24" s="158" t="s">
        <v>687</v>
      </c>
      <c r="C24" s="39">
        <v>1000000</v>
      </c>
      <c r="D24" s="60" t="s">
        <v>716</v>
      </c>
      <c r="E24" s="9"/>
    </row>
    <row r="25" spans="1:5" s="10" customFormat="1" ht="24.75" customHeight="1" x14ac:dyDescent="0.3">
      <c r="A25" s="42">
        <v>22</v>
      </c>
      <c r="B25" s="158" t="s">
        <v>688</v>
      </c>
      <c r="C25" s="39">
        <v>1200000</v>
      </c>
      <c r="D25" s="60" t="s">
        <v>717</v>
      </c>
      <c r="E25" s="9"/>
    </row>
    <row r="26" spans="1:5" s="10" customFormat="1" ht="24.75" customHeight="1" x14ac:dyDescent="0.3">
      <c r="A26" s="42">
        <v>23</v>
      </c>
      <c r="B26" s="158" t="s">
        <v>689</v>
      </c>
      <c r="C26" s="39">
        <v>1100000</v>
      </c>
      <c r="D26" s="60" t="s">
        <v>718</v>
      </c>
      <c r="E26" s="9"/>
    </row>
    <row r="27" spans="1:5" s="10" customFormat="1" ht="24.75" customHeight="1" x14ac:dyDescent="0.3">
      <c r="A27" s="42">
        <v>24</v>
      </c>
      <c r="B27" s="158" t="s">
        <v>690</v>
      </c>
      <c r="C27" s="39">
        <v>1200000</v>
      </c>
      <c r="D27" s="60" t="s">
        <v>719</v>
      </c>
      <c r="E27" s="9"/>
    </row>
    <row r="28" spans="1:5" s="10" customFormat="1" ht="24.75" customHeight="1" x14ac:dyDescent="0.3">
      <c r="A28" s="42">
        <v>25</v>
      </c>
      <c r="B28" s="158" t="s">
        <v>691</v>
      </c>
      <c r="C28" s="39">
        <v>1200000</v>
      </c>
      <c r="D28" s="60" t="s">
        <v>720</v>
      </c>
      <c r="E28" s="9"/>
    </row>
    <row r="29" spans="1:5" s="10" customFormat="1" ht="24.75" customHeight="1" x14ac:dyDescent="0.3">
      <c r="A29" s="42">
        <v>26</v>
      </c>
      <c r="B29" s="158" t="s">
        <v>692</v>
      </c>
      <c r="C29" s="39">
        <v>1000000</v>
      </c>
      <c r="D29" s="60" t="s">
        <v>721</v>
      </c>
      <c r="E29" s="9"/>
    </row>
    <row r="30" spans="1:5" s="10" customFormat="1" ht="24.75" customHeight="1" x14ac:dyDescent="0.3">
      <c r="A30" s="42">
        <v>27</v>
      </c>
      <c r="B30" s="158" t="s">
        <v>693</v>
      </c>
      <c r="C30" s="39">
        <v>1100000</v>
      </c>
      <c r="D30" s="60" t="s">
        <v>722</v>
      </c>
      <c r="E30" s="9"/>
    </row>
    <row r="31" spans="1:5" s="10" customFormat="1" ht="24.75" customHeight="1" x14ac:dyDescent="0.3">
      <c r="A31" s="42">
        <v>28</v>
      </c>
      <c r="B31" s="158" t="s">
        <v>694</v>
      </c>
      <c r="C31" s="39">
        <v>750000</v>
      </c>
      <c r="D31" s="60" t="s">
        <v>723</v>
      </c>
      <c r="E31" s="9"/>
    </row>
    <row r="32" spans="1:5" s="10" customFormat="1" ht="24.75" customHeight="1" x14ac:dyDescent="0.3">
      <c r="A32" s="42">
        <v>29</v>
      </c>
      <c r="B32" s="158" t="s">
        <v>695</v>
      </c>
      <c r="C32" s="39">
        <v>750000</v>
      </c>
      <c r="D32" s="60" t="s">
        <v>724</v>
      </c>
      <c r="E32" s="9"/>
    </row>
    <row r="33" spans="1:6" s="10" customFormat="1" ht="24.75" customHeight="1" x14ac:dyDescent="0.3">
      <c r="A33" s="42">
        <v>30</v>
      </c>
      <c r="B33" s="158" t="s">
        <v>696</v>
      </c>
      <c r="C33" s="39">
        <v>1000000</v>
      </c>
      <c r="D33" s="60" t="s">
        <v>725</v>
      </c>
      <c r="E33" s="9"/>
    </row>
    <row r="34" spans="1:6" s="10" customFormat="1" ht="24.75" customHeight="1" x14ac:dyDescent="0.3">
      <c r="A34" s="42">
        <v>31</v>
      </c>
      <c r="B34" s="158" t="s">
        <v>697</v>
      </c>
      <c r="C34" s="39">
        <v>750000</v>
      </c>
      <c r="D34" s="60" t="s">
        <v>726</v>
      </c>
      <c r="E34" s="9"/>
    </row>
    <row r="35" spans="1:6" s="10" customFormat="1" ht="24.75" customHeight="1" x14ac:dyDescent="0.3">
      <c r="A35" s="42">
        <v>32</v>
      </c>
      <c r="B35" s="158" t="s">
        <v>698</v>
      </c>
      <c r="C35" s="39">
        <v>1200000</v>
      </c>
      <c r="D35" s="60" t="s">
        <v>727</v>
      </c>
      <c r="E35" s="9"/>
    </row>
    <row r="36" spans="1:6" s="10" customFormat="1" ht="24.75" customHeight="1" x14ac:dyDescent="0.3">
      <c r="A36" s="42">
        <v>33</v>
      </c>
      <c r="B36" s="158" t="s">
        <v>699</v>
      </c>
      <c r="C36" s="39">
        <v>1000000</v>
      </c>
      <c r="D36" s="60" t="s">
        <v>728</v>
      </c>
      <c r="E36" s="9"/>
    </row>
    <row r="37" spans="1:6" s="10" customFormat="1" ht="24.75" customHeight="1" x14ac:dyDescent="0.3">
      <c r="A37" s="42">
        <v>34</v>
      </c>
      <c r="B37" s="158" t="s">
        <v>700</v>
      </c>
      <c r="C37" s="39">
        <v>750000</v>
      </c>
      <c r="D37" s="60" t="s">
        <v>729</v>
      </c>
      <c r="E37" s="9"/>
    </row>
    <row r="38" spans="1:6" s="10" customFormat="1" ht="24.75" customHeight="1" x14ac:dyDescent="0.3">
      <c r="A38" s="42">
        <v>35</v>
      </c>
      <c r="B38" s="158" t="s">
        <v>701</v>
      </c>
      <c r="C38" s="39">
        <v>750000</v>
      </c>
      <c r="D38" s="60" t="s">
        <v>730</v>
      </c>
      <c r="E38" s="9"/>
    </row>
    <row r="39" spans="1:6" s="10" customFormat="1" ht="24.75" customHeight="1" x14ac:dyDescent="0.3">
      <c r="A39" s="42">
        <v>36</v>
      </c>
      <c r="B39" s="158" t="s">
        <v>702</v>
      </c>
      <c r="C39" s="39">
        <v>1000000</v>
      </c>
      <c r="D39" s="60" t="s">
        <v>731</v>
      </c>
      <c r="E39" s="9"/>
    </row>
    <row r="40" spans="1:6" s="10" customFormat="1" ht="24.75" customHeight="1" x14ac:dyDescent="0.3">
      <c r="A40" s="42">
        <v>37</v>
      </c>
      <c r="B40" s="158" t="s">
        <v>703</v>
      </c>
      <c r="C40" s="39">
        <v>750000</v>
      </c>
      <c r="D40" s="60" t="s">
        <v>732</v>
      </c>
      <c r="E40" s="9"/>
    </row>
    <row r="41" spans="1:6" s="10" customFormat="1" ht="24.75" customHeight="1" x14ac:dyDescent="0.3">
      <c r="A41" s="42">
        <v>38</v>
      </c>
      <c r="B41" s="158" t="s">
        <v>704</v>
      </c>
      <c r="C41" s="39">
        <v>1200000</v>
      </c>
      <c r="D41" s="60" t="s">
        <v>733</v>
      </c>
      <c r="E41" s="9"/>
    </row>
    <row r="42" spans="1:6" s="48" customFormat="1" ht="24.75" customHeight="1" x14ac:dyDescent="0.3">
      <c r="A42" s="44">
        <v>39</v>
      </c>
      <c r="B42" s="161" t="s">
        <v>680</v>
      </c>
      <c r="C42" s="46">
        <v>28200000</v>
      </c>
      <c r="D42" s="65" t="s">
        <v>829</v>
      </c>
      <c r="E42" s="47"/>
    </row>
    <row r="43" spans="1:6" s="48" customFormat="1" ht="24.75" customHeight="1" x14ac:dyDescent="0.3">
      <c r="A43" s="44">
        <v>40</v>
      </c>
      <c r="B43" s="161" t="s">
        <v>831</v>
      </c>
      <c r="C43" s="46">
        <v>5000000</v>
      </c>
      <c r="D43" s="65" t="s">
        <v>830</v>
      </c>
      <c r="E43" s="47"/>
    </row>
    <row r="44" spans="1:6" s="48" customFormat="1" ht="24.75" customHeight="1" x14ac:dyDescent="0.3">
      <c r="A44" s="44">
        <v>41</v>
      </c>
      <c r="B44" s="161" t="s">
        <v>821</v>
      </c>
      <c r="C44" s="46">
        <v>10000000</v>
      </c>
      <c r="D44" s="65" t="s">
        <v>822</v>
      </c>
      <c r="E44" s="47"/>
    </row>
    <row r="45" spans="1:6" s="48" customFormat="1" ht="24.75" customHeight="1" x14ac:dyDescent="0.3">
      <c r="A45" s="44">
        <v>42</v>
      </c>
      <c r="B45" s="161" t="s">
        <v>832</v>
      </c>
      <c r="C45" s="46">
        <v>58551074.400000006</v>
      </c>
      <c r="D45" s="65" t="s">
        <v>833</v>
      </c>
      <c r="E45" s="47"/>
    </row>
    <row r="46" spans="1:6" s="48" customFormat="1" ht="24.75" customHeight="1" thickBot="1" x14ac:dyDescent="0.35">
      <c r="A46" s="44">
        <v>43</v>
      </c>
      <c r="B46" s="161" t="s">
        <v>834</v>
      </c>
      <c r="C46" s="46">
        <v>6862018.7000000002</v>
      </c>
      <c r="D46" s="65" t="s">
        <v>835</v>
      </c>
      <c r="E46" s="47"/>
    </row>
    <row r="47" spans="1:6" s="3" customFormat="1" ht="15" thickBot="1" x14ac:dyDescent="0.35">
      <c r="A47" s="515"/>
      <c r="B47" s="516"/>
      <c r="C47" s="13">
        <f>SUM(C4:C46)</f>
        <v>638193466.20000005</v>
      </c>
      <c r="D47" s="14"/>
      <c r="E47" s="15"/>
      <c r="F47" s="154"/>
    </row>
    <row r="48" spans="1:6" s="3" customFormat="1" ht="29.25" customHeight="1" x14ac:dyDescent="0.3">
      <c r="A48" s="85"/>
      <c r="B48" s="85"/>
      <c r="C48" s="155"/>
      <c r="D48" s="19"/>
      <c r="E48" s="20"/>
      <c r="F48" s="154"/>
    </row>
    <row r="49" spans="1:6" s="3" customFormat="1" ht="20.25" customHeight="1" x14ac:dyDescent="0.2">
      <c r="A49" s="35"/>
      <c r="B49" s="86"/>
      <c r="C49" s="23"/>
      <c r="D49" s="24"/>
      <c r="E49" s="20"/>
      <c r="F49" s="154"/>
    </row>
    <row r="50" spans="1:6" s="3" customFormat="1" ht="20.25" customHeight="1" x14ac:dyDescent="0.2">
      <c r="A50" s="525"/>
      <c r="B50" s="525"/>
      <c r="C50" s="25" t="s">
        <v>7</v>
      </c>
      <c r="D50" s="24"/>
      <c r="E50" s="20"/>
      <c r="F50" s="154"/>
    </row>
    <row r="51" spans="1:6" s="3" customFormat="1" ht="20.25" customHeight="1" x14ac:dyDescent="0.3">
      <c r="A51" s="525"/>
      <c r="B51" s="525"/>
      <c r="C51" s="25" t="s">
        <v>5</v>
      </c>
      <c r="D51" s="26"/>
      <c r="E51" s="20"/>
      <c r="F51" s="154"/>
    </row>
    <row r="52" spans="1:6" s="3" customFormat="1" ht="20.25" customHeight="1" x14ac:dyDescent="0.3">
      <c r="A52" s="518" t="s">
        <v>8</v>
      </c>
      <c r="B52" s="518"/>
      <c r="C52" s="35">
        <v>407017968.87</v>
      </c>
      <c r="D52" s="82"/>
      <c r="E52" s="20"/>
      <c r="F52" s="154"/>
    </row>
    <row r="53" spans="1:6" s="3" customFormat="1" ht="20.25" customHeight="1" x14ac:dyDescent="0.3">
      <c r="A53" s="519" t="s">
        <v>9</v>
      </c>
      <c r="B53" s="519"/>
      <c r="C53" s="27">
        <f>C52-C47</f>
        <v>-231175497.33000004</v>
      </c>
      <c r="D53" s="82"/>
      <c r="E53" s="20"/>
      <c r="F53" s="154"/>
    </row>
    <row r="54" spans="1:6" s="1" customFormat="1" x14ac:dyDescent="0.3">
      <c r="A54" s="30"/>
      <c r="B54" s="87"/>
      <c r="C54" s="30"/>
      <c r="D54" s="83"/>
    </row>
    <row r="55" spans="1:6" s="1" customFormat="1" x14ac:dyDescent="0.3">
      <c r="A55" s="30"/>
      <c r="B55" s="87"/>
      <c r="C55" s="32"/>
      <c r="D55" s="84"/>
    </row>
    <row r="56" spans="1:6" s="1" customFormat="1" x14ac:dyDescent="0.3">
      <c r="A56" s="30"/>
      <c r="B56" s="87"/>
      <c r="C56" s="32"/>
    </row>
    <row r="63" spans="1:6" s="1" customFormat="1" x14ac:dyDescent="0.3">
      <c r="A63" s="30"/>
      <c r="B63" s="87"/>
      <c r="C63" s="30"/>
    </row>
  </sheetData>
  <mergeCells count="9">
    <mergeCell ref="A1:D1"/>
    <mergeCell ref="A2:A3"/>
    <mergeCell ref="B2:B3"/>
    <mergeCell ref="D2:D3"/>
    <mergeCell ref="E2:E3"/>
    <mergeCell ref="A47:B47"/>
    <mergeCell ref="A50:B51"/>
    <mergeCell ref="A52:B52"/>
    <mergeCell ref="A53:B53"/>
  </mergeCells>
  <pageMargins left="0.7" right="0.7" top="0.75" bottom="0.75" header="0.3" footer="0.3"/>
  <pageSetup paperSize="9" scale="42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:F65"/>
  <sheetViews>
    <sheetView topLeftCell="A40" zoomScaleNormal="100" workbookViewId="0">
      <selection activeCell="B45" sqref="B45"/>
    </sheetView>
  </sheetViews>
  <sheetFormatPr defaultRowHeight="14.4" x14ac:dyDescent="0.3"/>
  <cols>
    <col min="1" max="1" width="7.109375" style="30" customWidth="1"/>
    <col min="2" max="2" width="64.5546875" style="87" customWidth="1"/>
    <col min="3" max="3" width="18.109375" style="30" customWidth="1"/>
    <col min="4" max="4" width="79.5546875" style="1" customWidth="1"/>
    <col min="5" max="5" width="49.109375" style="1" customWidth="1"/>
    <col min="6" max="6" width="9.109375" style="153"/>
  </cols>
  <sheetData>
    <row r="1" spans="1:6" ht="26.25" customHeight="1" x14ac:dyDescent="0.3">
      <c r="A1" s="520" t="s">
        <v>836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87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88" t="s">
        <v>5</v>
      </c>
      <c r="D3" s="517"/>
      <c r="E3" s="514"/>
      <c r="F3" s="154"/>
    </row>
    <row r="4" spans="1:6" s="10" customFormat="1" ht="24.75" customHeight="1" x14ac:dyDescent="0.3">
      <c r="A4" s="42">
        <v>1</v>
      </c>
      <c r="B4" s="158" t="s">
        <v>6</v>
      </c>
      <c r="C4" s="39">
        <v>69450000</v>
      </c>
      <c r="D4" s="9" t="s">
        <v>744</v>
      </c>
      <c r="E4" s="9"/>
    </row>
    <row r="5" spans="1:6" s="10" customFormat="1" ht="24.75" customHeight="1" x14ac:dyDescent="0.3">
      <c r="A5" s="42">
        <v>2</v>
      </c>
      <c r="B5" s="158" t="s">
        <v>6</v>
      </c>
      <c r="C5" s="39">
        <v>19661400</v>
      </c>
      <c r="D5" s="60" t="s">
        <v>812</v>
      </c>
      <c r="E5" s="9"/>
    </row>
    <row r="6" spans="1:6" s="10" customFormat="1" ht="24.75" customHeight="1" x14ac:dyDescent="0.3">
      <c r="A6" s="42">
        <v>3</v>
      </c>
      <c r="B6" s="158" t="s">
        <v>6</v>
      </c>
      <c r="C6" s="39">
        <v>46925000</v>
      </c>
      <c r="D6" s="60" t="s">
        <v>848</v>
      </c>
      <c r="E6" s="9"/>
    </row>
    <row r="7" spans="1:6" s="10" customFormat="1" ht="24.75" customHeight="1" x14ac:dyDescent="0.3">
      <c r="A7" s="42">
        <v>4</v>
      </c>
      <c r="B7" s="158" t="s">
        <v>6</v>
      </c>
      <c r="C7" s="39">
        <v>30712000</v>
      </c>
      <c r="D7" s="60" t="s">
        <v>191</v>
      </c>
      <c r="E7" s="9"/>
    </row>
    <row r="8" spans="1:6" s="10" customFormat="1" ht="24.75" customHeight="1" x14ac:dyDescent="0.3">
      <c r="A8" s="42">
        <v>5</v>
      </c>
      <c r="B8" s="158" t="s">
        <v>6</v>
      </c>
      <c r="C8" s="39">
        <v>36943586.560000002</v>
      </c>
      <c r="D8" s="60" t="s">
        <v>180</v>
      </c>
      <c r="E8" s="9"/>
    </row>
    <row r="9" spans="1:6" s="10" customFormat="1" ht="24.75" customHeight="1" x14ac:dyDescent="0.3">
      <c r="A9" s="42">
        <v>6</v>
      </c>
      <c r="B9" s="158" t="s">
        <v>6</v>
      </c>
      <c r="C9" s="39">
        <v>7315000</v>
      </c>
      <c r="D9" s="60" t="s">
        <v>34</v>
      </c>
      <c r="E9" s="9"/>
    </row>
    <row r="10" spans="1:6" s="10" customFormat="1" ht="24.75" customHeight="1" x14ac:dyDescent="0.3">
      <c r="A10" s="42">
        <v>7</v>
      </c>
      <c r="B10" s="158" t="s">
        <v>6</v>
      </c>
      <c r="C10" s="39">
        <v>6492006.54</v>
      </c>
      <c r="D10" s="60" t="s">
        <v>813</v>
      </c>
      <c r="E10" s="9"/>
    </row>
    <row r="11" spans="1:6" s="10" customFormat="1" ht="24.75" customHeight="1" x14ac:dyDescent="0.3">
      <c r="A11" s="42">
        <v>8</v>
      </c>
      <c r="B11" s="158" t="s">
        <v>837</v>
      </c>
      <c r="C11" s="39">
        <v>6240000</v>
      </c>
      <c r="D11" s="60" t="s">
        <v>204</v>
      </c>
      <c r="E11" s="9"/>
    </row>
    <row r="12" spans="1:6" s="10" customFormat="1" ht="24.75" customHeight="1" x14ac:dyDescent="0.3">
      <c r="A12" s="42">
        <v>9</v>
      </c>
      <c r="B12" s="158" t="s">
        <v>838</v>
      </c>
      <c r="C12" s="39">
        <v>3370000</v>
      </c>
      <c r="D12" s="60" t="s">
        <v>204</v>
      </c>
      <c r="E12" s="9"/>
    </row>
    <row r="13" spans="1:6" s="10" customFormat="1" ht="24.75" customHeight="1" x14ac:dyDescent="0.3">
      <c r="A13" s="42">
        <v>10</v>
      </c>
      <c r="B13" s="158" t="s">
        <v>839</v>
      </c>
      <c r="C13" s="39">
        <v>125000</v>
      </c>
      <c r="D13" s="60" t="s">
        <v>356</v>
      </c>
      <c r="E13" s="9"/>
    </row>
    <row r="14" spans="1:6" s="10" customFormat="1" ht="24.75" customHeight="1" x14ac:dyDescent="0.3">
      <c r="A14" s="42">
        <v>11</v>
      </c>
      <c r="B14" s="158" t="s">
        <v>840</v>
      </c>
      <c r="C14" s="39">
        <v>3500000</v>
      </c>
      <c r="D14" s="60" t="s">
        <v>206</v>
      </c>
      <c r="E14" s="9"/>
    </row>
    <row r="15" spans="1:6" s="10" customFormat="1" ht="24.75" customHeight="1" x14ac:dyDescent="0.3">
      <c r="A15" s="42">
        <v>12</v>
      </c>
      <c r="B15" s="158" t="s">
        <v>841</v>
      </c>
      <c r="C15" s="39">
        <v>4000000</v>
      </c>
      <c r="D15" s="60" t="s">
        <v>207</v>
      </c>
      <c r="E15" s="9"/>
    </row>
    <row r="16" spans="1:6" s="10" customFormat="1" ht="24.75" customHeight="1" x14ac:dyDescent="0.3">
      <c r="A16" s="42">
        <v>13</v>
      </c>
      <c r="B16" s="158" t="s">
        <v>842</v>
      </c>
      <c r="C16" s="39">
        <v>130000</v>
      </c>
      <c r="D16" s="60" t="s">
        <v>847</v>
      </c>
      <c r="E16" s="9"/>
    </row>
    <row r="17" spans="1:5" s="10" customFormat="1" ht="24.75" customHeight="1" x14ac:dyDescent="0.3">
      <c r="A17" s="42">
        <v>14</v>
      </c>
      <c r="B17" s="158" t="s">
        <v>843</v>
      </c>
      <c r="C17" s="39">
        <v>627200</v>
      </c>
      <c r="D17" s="60" t="s">
        <v>602</v>
      </c>
      <c r="E17" s="9"/>
    </row>
    <row r="18" spans="1:5" s="10" customFormat="1" ht="24.75" customHeight="1" x14ac:dyDescent="0.3">
      <c r="A18" s="42">
        <v>15</v>
      </c>
      <c r="B18" s="158" t="s">
        <v>844</v>
      </c>
      <c r="C18" s="39">
        <v>19465600</v>
      </c>
      <c r="D18" s="60" t="s">
        <v>602</v>
      </c>
      <c r="E18" s="9"/>
    </row>
    <row r="19" spans="1:5" s="10" customFormat="1" ht="24.75" customHeight="1" x14ac:dyDescent="0.3">
      <c r="A19" s="42">
        <v>16</v>
      </c>
      <c r="B19" s="158" t="s">
        <v>845</v>
      </c>
      <c r="C19" s="39">
        <v>6160000</v>
      </c>
      <c r="D19" s="60" t="s">
        <v>743</v>
      </c>
      <c r="E19" s="9"/>
    </row>
    <row r="20" spans="1:5" s="10" customFormat="1" ht="24.75" customHeight="1" x14ac:dyDescent="0.3">
      <c r="A20" s="42">
        <v>17</v>
      </c>
      <c r="B20" s="158" t="s">
        <v>846</v>
      </c>
      <c r="C20" s="39">
        <v>1640000</v>
      </c>
      <c r="D20" s="60" t="s">
        <v>603</v>
      </c>
      <c r="E20" s="9"/>
    </row>
    <row r="21" spans="1:5" s="10" customFormat="1" ht="24.75" customHeight="1" x14ac:dyDescent="0.3">
      <c r="A21" s="42">
        <v>18</v>
      </c>
      <c r="B21" s="158" t="s">
        <v>797</v>
      </c>
      <c r="C21" s="39">
        <v>38100000</v>
      </c>
      <c r="D21" s="60" t="s">
        <v>798</v>
      </c>
      <c r="E21" s="9"/>
    </row>
    <row r="22" spans="1:5" s="10" customFormat="1" ht="24.75" customHeight="1" x14ac:dyDescent="0.3">
      <c r="A22" s="42">
        <v>19</v>
      </c>
      <c r="B22" s="158" t="s">
        <v>823</v>
      </c>
      <c r="C22" s="39">
        <v>38100000</v>
      </c>
      <c r="D22" s="60" t="s">
        <v>826</v>
      </c>
      <c r="E22" s="9"/>
    </row>
    <row r="23" spans="1:5" s="10" customFormat="1" ht="24.75" customHeight="1" x14ac:dyDescent="0.3">
      <c r="A23" s="42">
        <v>20</v>
      </c>
      <c r="B23" s="158" t="s">
        <v>824</v>
      </c>
      <c r="C23" s="39">
        <v>38100000</v>
      </c>
      <c r="D23" s="60" t="s">
        <v>827</v>
      </c>
      <c r="E23" s="9"/>
    </row>
    <row r="24" spans="1:5" s="10" customFormat="1" ht="24.75" customHeight="1" x14ac:dyDescent="0.3">
      <c r="A24" s="42">
        <v>21</v>
      </c>
      <c r="B24" s="158" t="s">
        <v>849</v>
      </c>
      <c r="C24" s="39">
        <v>38100000</v>
      </c>
      <c r="D24" s="60" t="s">
        <v>850</v>
      </c>
      <c r="E24" s="9"/>
    </row>
    <row r="25" spans="1:5" s="10" customFormat="1" ht="24.75" customHeight="1" x14ac:dyDescent="0.3">
      <c r="A25" s="42">
        <v>22</v>
      </c>
      <c r="B25" s="158" t="s">
        <v>851</v>
      </c>
      <c r="C25" s="39">
        <v>30219581.280000001</v>
      </c>
      <c r="D25" s="60" t="s">
        <v>852</v>
      </c>
      <c r="E25" s="9"/>
    </row>
    <row r="26" spans="1:5" s="10" customFormat="1" ht="24.75" customHeight="1" x14ac:dyDescent="0.3">
      <c r="A26" s="42">
        <v>23</v>
      </c>
      <c r="B26" s="158" t="s">
        <v>711</v>
      </c>
      <c r="C26" s="39">
        <v>1200000</v>
      </c>
      <c r="D26" s="60" t="s">
        <v>712</v>
      </c>
      <c r="E26" s="9"/>
    </row>
    <row r="27" spans="1:5" s="10" customFormat="1" ht="24.75" customHeight="1" x14ac:dyDescent="0.3">
      <c r="A27" s="42">
        <v>24</v>
      </c>
      <c r="B27" s="158" t="s">
        <v>684</v>
      </c>
      <c r="C27" s="39">
        <v>1000000</v>
      </c>
      <c r="D27" s="60" t="s">
        <v>713</v>
      </c>
      <c r="E27" s="9"/>
    </row>
    <row r="28" spans="1:5" s="10" customFormat="1" ht="24.75" customHeight="1" x14ac:dyDescent="0.3">
      <c r="A28" s="42">
        <v>25</v>
      </c>
      <c r="B28" s="158" t="s">
        <v>685</v>
      </c>
      <c r="C28" s="39">
        <v>750000</v>
      </c>
      <c r="D28" s="60" t="s">
        <v>714</v>
      </c>
      <c r="E28" s="9"/>
    </row>
    <row r="29" spans="1:5" s="10" customFormat="1" ht="24.75" customHeight="1" x14ac:dyDescent="0.3">
      <c r="A29" s="42">
        <v>26</v>
      </c>
      <c r="B29" s="158" t="s">
        <v>686</v>
      </c>
      <c r="C29" s="39">
        <v>1100000</v>
      </c>
      <c r="D29" s="60" t="s">
        <v>715</v>
      </c>
      <c r="E29" s="9"/>
    </row>
    <row r="30" spans="1:5" s="10" customFormat="1" ht="24.75" customHeight="1" x14ac:dyDescent="0.3">
      <c r="A30" s="42">
        <v>27</v>
      </c>
      <c r="B30" s="158" t="s">
        <v>687</v>
      </c>
      <c r="C30" s="39">
        <v>1000000</v>
      </c>
      <c r="D30" s="60" t="s">
        <v>716</v>
      </c>
      <c r="E30" s="9"/>
    </row>
    <row r="31" spans="1:5" s="10" customFormat="1" ht="24.75" customHeight="1" x14ac:dyDescent="0.3">
      <c r="A31" s="42">
        <v>28</v>
      </c>
      <c r="B31" s="158" t="s">
        <v>688</v>
      </c>
      <c r="C31" s="39">
        <v>1200000</v>
      </c>
      <c r="D31" s="60" t="s">
        <v>717</v>
      </c>
      <c r="E31" s="9"/>
    </row>
    <row r="32" spans="1:5" s="10" customFormat="1" ht="24.75" customHeight="1" x14ac:dyDescent="0.3">
      <c r="A32" s="42">
        <v>29</v>
      </c>
      <c r="B32" s="158" t="s">
        <v>689</v>
      </c>
      <c r="C32" s="39">
        <v>1100000</v>
      </c>
      <c r="D32" s="60" t="s">
        <v>718</v>
      </c>
      <c r="E32" s="9"/>
    </row>
    <row r="33" spans="1:5" s="10" customFormat="1" ht="24.75" customHeight="1" x14ac:dyDescent="0.3">
      <c r="A33" s="42">
        <v>30</v>
      </c>
      <c r="B33" s="158" t="s">
        <v>690</v>
      </c>
      <c r="C33" s="39">
        <v>1200000</v>
      </c>
      <c r="D33" s="60" t="s">
        <v>719</v>
      </c>
      <c r="E33" s="9"/>
    </row>
    <row r="34" spans="1:5" s="10" customFormat="1" ht="24.75" customHeight="1" x14ac:dyDescent="0.3">
      <c r="A34" s="42">
        <v>31</v>
      </c>
      <c r="B34" s="158" t="s">
        <v>691</v>
      </c>
      <c r="C34" s="39">
        <v>1200000</v>
      </c>
      <c r="D34" s="60" t="s">
        <v>720</v>
      </c>
      <c r="E34" s="9"/>
    </row>
    <row r="35" spans="1:5" s="10" customFormat="1" ht="24.75" customHeight="1" x14ac:dyDescent="0.3">
      <c r="A35" s="42">
        <v>32</v>
      </c>
      <c r="B35" s="158" t="s">
        <v>692</v>
      </c>
      <c r="C35" s="39">
        <v>1000000</v>
      </c>
      <c r="D35" s="60" t="s">
        <v>721</v>
      </c>
      <c r="E35" s="9"/>
    </row>
    <row r="36" spans="1:5" s="10" customFormat="1" ht="24.75" customHeight="1" x14ac:dyDescent="0.3">
      <c r="A36" s="42">
        <v>33</v>
      </c>
      <c r="B36" s="158" t="s">
        <v>693</v>
      </c>
      <c r="C36" s="39">
        <v>1100000</v>
      </c>
      <c r="D36" s="60" t="s">
        <v>722</v>
      </c>
      <c r="E36" s="9"/>
    </row>
    <row r="37" spans="1:5" s="10" customFormat="1" ht="24.75" customHeight="1" x14ac:dyDescent="0.3">
      <c r="A37" s="42">
        <v>34</v>
      </c>
      <c r="B37" s="158" t="s">
        <v>694</v>
      </c>
      <c r="C37" s="39">
        <v>750000</v>
      </c>
      <c r="D37" s="60" t="s">
        <v>723</v>
      </c>
      <c r="E37" s="9"/>
    </row>
    <row r="38" spans="1:5" s="10" customFormat="1" ht="24.75" customHeight="1" x14ac:dyDescent="0.3">
      <c r="A38" s="42">
        <v>35</v>
      </c>
      <c r="B38" s="158" t="s">
        <v>695</v>
      </c>
      <c r="C38" s="39">
        <v>750000</v>
      </c>
      <c r="D38" s="60" t="s">
        <v>724</v>
      </c>
      <c r="E38" s="9"/>
    </row>
    <row r="39" spans="1:5" s="10" customFormat="1" ht="24.75" customHeight="1" x14ac:dyDescent="0.3">
      <c r="A39" s="42">
        <v>36</v>
      </c>
      <c r="B39" s="158" t="s">
        <v>696</v>
      </c>
      <c r="C39" s="39">
        <v>1000000</v>
      </c>
      <c r="D39" s="60" t="s">
        <v>725</v>
      </c>
      <c r="E39" s="9"/>
    </row>
    <row r="40" spans="1:5" s="10" customFormat="1" ht="24.75" customHeight="1" x14ac:dyDescent="0.3">
      <c r="A40" s="42">
        <v>37</v>
      </c>
      <c r="B40" s="158" t="s">
        <v>697</v>
      </c>
      <c r="C40" s="39">
        <v>750000</v>
      </c>
      <c r="D40" s="60" t="s">
        <v>726</v>
      </c>
      <c r="E40" s="9"/>
    </row>
    <row r="41" spans="1:5" s="10" customFormat="1" ht="24.75" customHeight="1" x14ac:dyDescent="0.3">
      <c r="A41" s="42">
        <v>38</v>
      </c>
      <c r="B41" s="158" t="s">
        <v>698</v>
      </c>
      <c r="C41" s="39">
        <v>1200000</v>
      </c>
      <c r="D41" s="60" t="s">
        <v>727</v>
      </c>
      <c r="E41" s="9"/>
    </row>
    <row r="42" spans="1:5" s="10" customFormat="1" ht="24.75" customHeight="1" x14ac:dyDescent="0.3">
      <c r="A42" s="42">
        <v>39</v>
      </c>
      <c r="B42" s="158" t="s">
        <v>699</v>
      </c>
      <c r="C42" s="39">
        <v>1000000</v>
      </c>
      <c r="D42" s="60" t="s">
        <v>728</v>
      </c>
      <c r="E42" s="9"/>
    </row>
    <row r="43" spans="1:5" s="10" customFormat="1" ht="24.75" customHeight="1" x14ac:dyDescent="0.3">
      <c r="A43" s="42">
        <v>40</v>
      </c>
      <c r="B43" s="158" t="s">
        <v>700</v>
      </c>
      <c r="C43" s="39">
        <v>750000</v>
      </c>
      <c r="D43" s="60" t="s">
        <v>729</v>
      </c>
      <c r="E43" s="9"/>
    </row>
    <row r="44" spans="1:5" s="10" customFormat="1" ht="24.75" customHeight="1" x14ac:dyDescent="0.3">
      <c r="A44" s="42">
        <v>41</v>
      </c>
      <c r="B44" s="158" t="s">
        <v>701</v>
      </c>
      <c r="C44" s="39">
        <v>750000</v>
      </c>
      <c r="D44" s="60" t="s">
        <v>730</v>
      </c>
      <c r="E44" s="9"/>
    </row>
    <row r="45" spans="1:5" s="10" customFormat="1" ht="24.75" customHeight="1" x14ac:dyDescent="0.3">
      <c r="A45" s="42">
        <v>42</v>
      </c>
      <c r="B45" s="158" t="s">
        <v>702</v>
      </c>
      <c r="C45" s="39">
        <v>1000000</v>
      </c>
      <c r="D45" s="60" t="s">
        <v>731</v>
      </c>
      <c r="E45" s="9"/>
    </row>
    <row r="46" spans="1:5" s="10" customFormat="1" ht="24.75" customHeight="1" x14ac:dyDescent="0.3">
      <c r="A46" s="42">
        <v>43</v>
      </c>
      <c r="B46" s="158" t="s">
        <v>703</v>
      </c>
      <c r="C46" s="39">
        <v>750000</v>
      </c>
      <c r="D46" s="60" t="s">
        <v>732</v>
      </c>
      <c r="E46" s="9"/>
    </row>
    <row r="47" spans="1:5" s="10" customFormat="1" ht="24.75" customHeight="1" x14ac:dyDescent="0.3">
      <c r="A47" s="42">
        <v>44</v>
      </c>
      <c r="B47" s="158" t="s">
        <v>704</v>
      </c>
      <c r="C47" s="39">
        <v>1200000</v>
      </c>
      <c r="D47" s="60" t="s">
        <v>733</v>
      </c>
      <c r="E47" s="9"/>
    </row>
    <row r="48" spans="1:5" s="10" customFormat="1" ht="24.75" customHeight="1" thickBot="1" x14ac:dyDescent="0.35">
      <c r="A48" s="42">
        <v>45</v>
      </c>
      <c r="B48" s="158" t="s">
        <v>853</v>
      </c>
      <c r="C48" s="39">
        <v>10830000</v>
      </c>
      <c r="D48" s="60" t="s">
        <v>854</v>
      </c>
      <c r="E48" s="9"/>
    </row>
    <row r="49" spans="1:6" s="3" customFormat="1" ht="15" thickBot="1" x14ac:dyDescent="0.35">
      <c r="A49" s="515"/>
      <c r="B49" s="516"/>
      <c r="C49" s="13">
        <f>SUM(C4:C48)</f>
        <v>477956374.38</v>
      </c>
      <c r="D49" s="14"/>
      <c r="E49" s="15"/>
      <c r="F49" s="154"/>
    </row>
    <row r="50" spans="1:6" s="3" customFormat="1" ht="29.25" customHeight="1" x14ac:dyDescent="0.3">
      <c r="A50" s="85"/>
      <c r="B50" s="85"/>
      <c r="C50" s="18"/>
      <c r="D50" s="19"/>
      <c r="E50" s="20"/>
      <c r="F50" s="154"/>
    </row>
    <row r="51" spans="1:6" s="3" customFormat="1" ht="20.25" customHeight="1" x14ac:dyDescent="0.2">
      <c r="A51" s="35"/>
      <c r="B51" s="86"/>
      <c r="C51" s="23"/>
      <c r="D51" s="24"/>
      <c r="E51" s="20"/>
      <c r="F51" s="154"/>
    </row>
    <row r="52" spans="1:6" s="3" customFormat="1" ht="20.25" customHeight="1" x14ac:dyDescent="0.2">
      <c r="A52" s="525"/>
      <c r="B52" s="525"/>
      <c r="C52" s="25" t="s">
        <v>7</v>
      </c>
      <c r="D52" s="24"/>
      <c r="E52" s="20"/>
      <c r="F52" s="154"/>
    </row>
    <row r="53" spans="1:6" s="3" customFormat="1" ht="20.25" customHeight="1" x14ac:dyDescent="0.3">
      <c r="A53" s="525"/>
      <c r="B53" s="525"/>
      <c r="C53" s="25" t="s">
        <v>5</v>
      </c>
      <c r="D53" s="26"/>
      <c r="E53" s="20"/>
      <c r="F53" s="154"/>
    </row>
    <row r="54" spans="1:6" s="3" customFormat="1" ht="20.25" customHeight="1" x14ac:dyDescent="0.3">
      <c r="A54" s="518" t="s">
        <v>8</v>
      </c>
      <c r="B54" s="518"/>
      <c r="C54" s="35">
        <v>708278235.57000005</v>
      </c>
      <c r="D54" s="82"/>
      <c r="E54" s="20"/>
      <c r="F54" s="154"/>
    </row>
    <row r="55" spans="1:6" s="3" customFormat="1" ht="20.25" customHeight="1" x14ac:dyDescent="0.3">
      <c r="A55" s="519" t="s">
        <v>9</v>
      </c>
      <c r="B55" s="519"/>
      <c r="C55" s="27">
        <f>C54-C49</f>
        <v>230321861.19000006</v>
      </c>
      <c r="D55" s="82"/>
      <c r="E55" s="20"/>
      <c r="F55" s="154"/>
    </row>
    <row r="56" spans="1:6" s="1" customFormat="1" x14ac:dyDescent="0.3">
      <c r="A56" s="30"/>
      <c r="B56" s="87"/>
      <c r="C56" s="30"/>
      <c r="D56" s="83"/>
    </row>
    <row r="57" spans="1:6" s="1" customFormat="1" x14ac:dyDescent="0.3">
      <c r="A57" s="30"/>
      <c r="B57" s="87"/>
      <c r="C57" s="32"/>
      <c r="D57" s="84"/>
    </row>
    <row r="58" spans="1:6" s="1" customFormat="1" x14ac:dyDescent="0.3">
      <c r="A58" s="30"/>
      <c r="B58" s="87"/>
      <c r="C58" s="32"/>
    </row>
    <row r="65" spans="1:3" s="1" customFormat="1" x14ac:dyDescent="0.3">
      <c r="A65" s="30"/>
      <c r="B65" s="87"/>
      <c r="C65" s="30"/>
    </row>
  </sheetData>
  <mergeCells count="9">
    <mergeCell ref="E2:E3"/>
    <mergeCell ref="A49:B49"/>
    <mergeCell ref="A52:B53"/>
    <mergeCell ref="A54:B54"/>
    <mergeCell ref="A55:B55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:F40"/>
  <sheetViews>
    <sheetView topLeftCell="A13" zoomScaleNormal="100" workbookViewId="0">
      <selection activeCell="D13" sqref="D13"/>
    </sheetView>
  </sheetViews>
  <sheetFormatPr defaultRowHeight="14.4" x14ac:dyDescent="0.3"/>
  <cols>
    <col min="1" max="1" width="7.109375" style="30" customWidth="1"/>
    <col min="2" max="2" width="76.44140625" style="87" customWidth="1"/>
    <col min="3" max="3" width="18.109375" style="30" customWidth="1"/>
    <col min="4" max="4" width="94.44140625" style="1" customWidth="1"/>
    <col min="5" max="5" width="49.109375" style="1" customWidth="1"/>
    <col min="6" max="6" width="9.109375" style="153"/>
  </cols>
  <sheetData>
    <row r="1" spans="1:6" ht="26.25" customHeight="1" x14ac:dyDescent="0.3">
      <c r="A1" s="520" t="s">
        <v>855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89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90" t="s">
        <v>5</v>
      </c>
      <c r="D3" s="517"/>
      <c r="E3" s="514"/>
      <c r="F3" s="154"/>
    </row>
    <row r="4" spans="1:6" s="10" customFormat="1" ht="24.75" customHeight="1" x14ac:dyDescent="0.3">
      <c r="A4" s="42">
        <v>1</v>
      </c>
      <c r="B4" s="158" t="s">
        <v>6</v>
      </c>
      <c r="C4" s="39">
        <v>30244195.510000002</v>
      </c>
      <c r="D4" s="9" t="s">
        <v>856</v>
      </c>
      <c r="E4" s="9"/>
    </row>
    <row r="5" spans="1:6" s="10" customFormat="1" ht="24.75" customHeight="1" x14ac:dyDescent="0.3">
      <c r="A5" s="42">
        <v>2</v>
      </c>
      <c r="B5" s="158" t="s">
        <v>6</v>
      </c>
      <c r="C5" s="39">
        <v>36134061.899999999</v>
      </c>
      <c r="D5" s="60" t="s">
        <v>857</v>
      </c>
      <c r="E5" s="9"/>
    </row>
    <row r="6" spans="1:6" s="10" customFormat="1" ht="24.75" customHeight="1" x14ac:dyDescent="0.3">
      <c r="A6" s="42">
        <v>3</v>
      </c>
      <c r="B6" s="158" t="s">
        <v>6</v>
      </c>
      <c r="C6" s="39">
        <v>15127400</v>
      </c>
      <c r="D6" s="60" t="s">
        <v>858</v>
      </c>
      <c r="E6" s="9"/>
    </row>
    <row r="7" spans="1:6" s="10" customFormat="1" ht="24.75" customHeight="1" x14ac:dyDescent="0.3">
      <c r="A7" s="42">
        <v>4</v>
      </c>
      <c r="B7" s="158" t="s">
        <v>6</v>
      </c>
      <c r="C7" s="39">
        <v>24543850</v>
      </c>
      <c r="D7" s="60" t="s">
        <v>859</v>
      </c>
      <c r="E7" s="9"/>
    </row>
    <row r="8" spans="1:6" s="10" customFormat="1" ht="24.75" customHeight="1" x14ac:dyDescent="0.3">
      <c r="A8" s="42">
        <v>5</v>
      </c>
      <c r="B8" s="158" t="s">
        <v>6</v>
      </c>
      <c r="C8" s="39">
        <v>34045200</v>
      </c>
      <c r="D8" s="60" t="s">
        <v>860</v>
      </c>
      <c r="E8" s="9"/>
    </row>
    <row r="9" spans="1:6" s="10" customFormat="1" ht="24.75" customHeight="1" x14ac:dyDescent="0.3">
      <c r="A9" s="42">
        <v>6</v>
      </c>
      <c r="B9" s="158" t="s">
        <v>6</v>
      </c>
      <c r="C9" s="39">
        <v>35532420</v>
      </c>
      <c r="D9" s="60" t="s">
        <v>860</v>
      </c>
      <c r="E9" s="9"/>
    </row>
    <row r="10" spans="1:6" s="10" customFormat="1" ht="24.75" customHeight="1" x14ac:dyDescent="0.3">
      <c r="A10" s="42">
        <v>7</v>
      </c>
      <c r="B10" s="158" t="s">
        <v>6</v>
      </c>
      <c r="C10" s="39">
        <v>6119998.0899999999</v>
      </c>
      <c r="D10" s="60" t="s">
        <v>861</v>
      </c>
      <c r="E10" s="9"/>
    </row>
    <row r="11" spans="1:6" s="10" customFormat="1" ht="24.75" customHeight="1" x14ac:dyDescent="0.3">
      <c r="A11" s="42">
        <v>8</v>
      </c>
      <c r="B11" s="158" t="s">
        <v>862</v>
      </c>
      <c r="C11" s="39">
        <v>4549000</v>
      </c>
      <c r="D11" s="60" t="s">
        <v>865</v>
      </c>
      <c r="E11" s="9"/>
    </row>
    <row r="12" spans="1:6" s="10" customFormat="1" ht="24.75" customHeight="1" x14ac:dyDescent="0.3">
      <c r="A12" s="42">
        <v>9</v>
      </c>
      <c r="B12" s="158" t="s">
        <v>863</v>
      </c>
      <c r="C12" s="39">
        <v>38000000</v>
      </c>
      <c r="D12" s="60" t="s">
        <v>866</v>
      </c>
      <c r="E12" s="9"/>
    </row>
    <row r="13" spans="1:6" s="10" customFormat="1" ht="24.75" customHeight="1" x14ac:dyDescent="0.3">
      <c r="A13" s="42">
        <v>10</v>
      </c>
      <c r="B13" s="158" t="s">
        <v>864</v>
      </c>
      <c r="C13" s="39">
        <v>38000000</v>
      </c>
      <c r="D13" s="60" t="s">
        <v>867</v>
      </c>
      <c r="E13" s="9"/>
    </row>
    <row r="14" spans="1:6" s="10" customFormat="1" ht="24.75" customHeight="1" x14ac:dyDescent="0.3">
      <c r="A14" s="42">
        <v>11</v>
      </c>
      <c r="B14" s="158" t="s">
        <v>868</v>
      </c>
      <c r="C14" s="39">
        <v>100400000</v>
      </c>
      <c r="D14" s="60" t="s">
        <v>21</v>
      </c>
      <c r="E14" s="9"/>
    </row>
    <row r="15" spans="1:6" s="10" customFormat="1" ht="24.75" customHeight="1" x14ac:dyDescent="0.3">
      <c r="A15" s="42">
        <v>12</v>
      </c>
      <c r="B15" s="158" t="s">
        <v>869</v>
      </c>
      <c r="C15" s="39">
        <v>45546480</v>
      </c>
      <c r="D15" s="60" t="s">
        <v>97</v>
      </c>
      <c r="E15" s="9"/>
    </row>
    <row r="16" spans="1:6" s="10" customFormat="1" ht="24.75" customHeight="1" x14ac:dyDescent="0.3">
      <c r="A16" s="42">
        <v>13</v>
      </c>
      <c r="B16" s="158" t="s">
        <v>870</v>
      </c>
      <c r="C16" s="39">
        <v>3453203.87</v>
      </c>
      <c r="D16" s="60" t="s">
        <v>23</v>
      </c>
      <c r="E16" s="9"/>
    </row>
    <row r="17" spans="1:6" s="10" customFormat="1" ht="24.75" customHeight="1" x14ac:dyDescent="0.3">
      <c r="A17" s="42">
        <v>14</v>
      </c>
      <c r="B17" s="158" t="s">
        <v>871</v>
      </c>
      <c r="C17" s="39">
        <v>10500000</v>
      </c>
      <c r="D17" s="60" t="s">
        <v>24</v>
      </c>
      <c r="E17" s="9"/>
    </row>
    <row r="18" spans="1:6" s="10" customFormat="1" ht="24.75" customHeight="1" x14ac:dyDescent="0.3">
      <c r="A18" s="42">
        <v>15</v>
      </c>
      <c r="B18" s="158" t="s">
        <v>872</v>
      </c>
      <c r="C18" s="39">
        <v>30000000</v>
      </c>
      <c r="D18" s="60" t="s">
        <v>26</v>
      </c>
      <c r="E18" s="9"/>
    </row>
    <row r="19" spans="1:6" s="10" customFormat="1" ht="24.75" customHeight="1" x14ac:dyDescent="0.3">
      <c r="A19" s="42">
        <v>16</v>
      </c>
      <c r="B19" s="158" t="s">
        <v>872</v>
      </c>
      <c r="C19" s="39">
        <v>40000000</v>
      </c>
      <c r="D19" s="60" t="s">
        <v>27</v>
      </c>
      <c r="E19" s="9"/>
    </row>
    <row r="20" spans="1:6" s="10" customFormat="1" ht="24.75" customHeight="1" x14ac:dyDescent="0.3">
      <c r="A20" s="42">
        <v>17</v>
      </c>
      <c r="B20" s="158" t="s">
        <v>873</v>
      </c>
      <c r="C20" s="39">
        <v>22400000</v>
      </c>
      <c r="D20" s="60" t="s">
        <v>877</v>
      </c>
      <c r="E20" s="9"/>
    </row>
    <row r="21" spans="1:6" s="10" customFormat="1" ht="24.75" customHeight="1" x14ac:dyDescent="0.3">
      <c r="A21" s="42">
        <v>18</v>
      </c>
      <c r="B21" s="158" t="s">
        <v>874</v>
      </c>
      <c r="C21" s="39">
        <v>3438900.18</v>
      </c>
      <c r="D21" s="60" t="s">
        <v>878</v>
      </c>
      <c r="E21" s="9"/>
    </row>
    <row r="22" spans="1:6" s="10" customFormat="1" ht="24.75" customHeight="1" x14ac:dyDescent="0.3">
      <c r="A22" s="42">
        <v>19</v>
      </c>
      <c r="B22" s="158" t="s">
        <v>875</v>
      </c>
      <c r="C22" s="39">
        <v>1538100</v>
      </c>
      <c r="D22" s="60" t="s">
        <v>879</v>
      </c>
      <c r="E22" s="9"/>
    </row>
    <row r="23" spans="1:6" s="10" customFormat="1" ht="24.75" customHeight="1" thickBot="1" x14ac:dyDescent="0.35">
      <c r="A23" s="42">
        <v>20</v>
      </c>
      <c r="B23" s="158" t="s">
        <v>876</v>
      </c>
      <c r="C23" s="39">
        <v>2377544.3199999998</v>
      </c>
      <c r="D23" s="60" t="s">
        <v>880</v>
      </c>
      <c r="E23" s="9"/>
    </row>
    <row r="24" spans="1:6" s="3" customFormat="1" ht="15" thickBot="1" x14ac:dyDescent="0.35">
      <c r="A24" s="515"/>
      <c r="B24" s="516"/>
      <c r="C24" s="13">
        <f>SUM(C4:C23)</f>
        <v>521950353.87</v>
      </c>
      <c r="D24" s="14"/>
      <c r="E24" s="15"/>
      <c r="F24" s="154"/>
    </row>
    <row r="25" spans="1:6" s="3" customFormat="1" ht="29.25" customHeight="1" x14ac:dyDescent="0.3">
      <c r="A25" s="85"/>
      <c r="B25" s="85"/>
      <c r="C25" s="18"/>
      <c r="D25" s="19"/>
      <c r="E25" s="20"/>
      <c r="F25" s="154"/>
    </row>
    <row r="26" spans="1:6" s="3" customFormat="1" ht="20.25" customHeight="1" x14ac:dyDescent="0.2">
      <c r="A26" s="35"/>
      <c r="B26" s="86"/>
      <c r="C26" s="23"/>
      <c r="D26" s="24"/>
      <c r="E26" s="20"/>
      <c r="F26" s="154"/>
    </row>
    <row r="27" spans="1:6" s="3" customFormat="1" ht="20.25" customHeight="1" x14ac:dyDescent="0.2">
      <c r="A27" s="525"/>
      <c r="B27" s="525"/>
      <c r="C27" s="25" t="s">
        <v>7</v>
      </c>
      <c r="D27" s="24"/>
      <c r="E27" s="20"/>
      <c r="F27" s="154"/>
    </row>
    <row r="28" spans="1:6" s="3" customFormat="1" ht="20.25" customHeight="1" x14ac:dyDescent="0.3">
      <c r="A28" s="525"/>
      <c r="B28" s="525"/>
      <c r="C28" s="25" t="s">
        <v>5</v>
      </c>
      <c r="D28" s="26"/>
      <c r="E28" s="20"/>
      <c r="F28" s="154"/>
    </row>
    <row r="29" spans="1:6" s="3" customFormat="1" ht="20.25" customHeight="1" x14ac:dyDescent="0.3">
      <c r="A29" s="518" t="s">
        <v>8</v>
      </c>
      <c r="B29" s="518"/>
      <c r="C29" s="35">
        <v>524163472.75</v>
      </c>
      <c r="D29" s="82"/>
      <c r="E29" s="20"/>
      <c r="F29" s="154"/>
    </row>
    <row r="30" spans="1:6" s="3" customFormat="1" ht="20.25" customHeight="1" x14ac:dyDescent="0.3">
      <c r="A30" s="519" t="s">
        <v>9</v>
      </c>
      <c r="B30" s="519"/>
      <c r="C30" s="27">
        <f>C29-C24</f>
        <v>2213118.8799999952</v>
      </c>
      <c r="D30" s="82"/>
      <c r="E30" s="20"/>
      <c r="F30" s="154"/>
    </row>
    <row r="31" spans="1:6" s="1" customFormat="1" x14ac:dyDescent="0.3">
      <c r="A31" s="30"/>
      <c r="B31" s="87"/>
      <c r="C31" s="30"/>
      <c r="D31" s="83"/>
    </row>
    <row r="32" spans="1:6" s="1" customFormat="1" x14ac:dyDescent="0.3">
      <c r="A32" s="30"/>
      <c r="B32" s="87"/>
      <c r="C32" s="32"/>
      <c r="D32" s="84"/>
    </row>
    <row r="33" spans="1:3" s="1" customFormat="1" x14ac:dyDescent="0.3">
      <c r="A33" s="30"/>
      <c r="B33" s="87"/>
      <c r="C33" s="32"/>
    </row>
    <row r="40" spans="1:3" s="1" customFormat="1" x14ac:dyDescent="0.3">
      <c r="A40" s="30"/>
      <c r="B40" s="87"/>
      <c r="C40" s="30"/>
    </row>
  </sheetData>
  <mergeCells count="9">
    <mergeCell ref="A24:B24"/>
    <mergeCell ref="A27:B28"/>
    <mergeCell ref="A29:B29"/>
    <mergeCell ref="A30:B30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/>
  <dimension ref="A1:F34"/>
  <sheetViews>
    <sheetView zoomScaleNormal="100" workbookViewId="0">
      <selection activeCell="B12" sqref="B12"/>
    </sheetView>
  </sheetViews>
  <sheetFormatPr defaultRowHeight="14.4" x14ac:dyDescent="0.3"/>
  <cols>
    <col min="1" max="1" width="7.109375" style="30" customWidth="1"/>
    <col min="2" max="2" width="76.44140625" style="87" customWidth="1"/>
    <col min="3" max="3" width="18.109375" style="30" customWidth="1"/>
    <col min="4" max="4" width="94.44140625" style="1" customWidth="1"/>
    <col min="5" max="5" width="49.109375" style="1" customWidth="1"/>
    <col min="6" max="6" width="9.109375" style="153"/>
  </cols>
  <sheetData>
    <row r="1" spans="1:6" ht="26.25" customHeight="1" x14ac:dyDescent="0.3">
      <c r="A1" s="520" t="s">
        <v>881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91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92" t="s">
        <v>5</v>
      </c>
      <c r="D3" s="517"/>
      <c r="E3" s="514"/>
      <c r="F3" s="154"/>
    </row>
    <row r="4" spans="1:6" s="48" customFormat="1" ht="24.75" customHeight="1" x14ac:dyDescent="0.3">
      <c r="A4" s="44">
        <v>1</v>
      </c>
      <c r="B4" s="161" t="s">
        <v>6</v>
      </c>
      <c r="C4" s="46">
        <v>36134061.899999999</v>
      </c>
      <c r="D4" s="65" t="s">
        <v>857</v>
      </c>
      <c r="E4" s="47"/>
    </row>
    <row r="5" spans="1:6" s="48" customFormat="1" ht="24.75" customHeight="1" x14ac:dyDescent="0.3">
      <c r="A5" s="44">
        <v>2</v>
      </c>
      <c r="B5" s="161" t="s">
        <v>6</v>
      </c>
      <c r="C5" s="46">
        <v>15127400</v>
      </c>
      <c r="D5" s="65" t="s">
        <v>858</v>
      </c>
      <c r="E5" s="47"/>
    </row>
    <row r="6" spans="1:6" s="48" customFormat="1" ht="24.75" customHeight="1" x14ac:dyDescent="0.3">
      <c r="A6" s="44">
        <v>3</v>
      </c>
      <c r="B6" s="161" t="s">
        <v>6</v>
      </c>
      <c r="C6" s="46">
        <v>24543850</v>
      </c>
      <c r="D6" s="65" t="s">
        <v>859</v>
      </c>
      <c r="E6" s="47"/>
    </row>
    <row r="7" spans="1:6" s="48" customFormat="1" ht="24.75" customHeight="1" x14ac:dyDescent="0.3">
      <c r="A7" s="44">
        <v>4</v>
      </c>
      <c r="B7" s="161" t="s">
        <v>6</v>
      </c>
      <c r="C7" s="46">
        <v>35532420</v>
      </c>
      <c r="D7" s="65" t="s">
        <v>860</v>
      </c>
      <c r="E7" s="47"/>
    </row>
    <row r="8" spans="1:6" s="10" customFormat="1" ht="24.75" customHeight="1" x14ac:dyDescent="0.3">
      <c r="A8" s="42">
        <v>5</v>
      </c>
      <c r="B8" s="158" t="s">
        <v>862</v>
      </c>
      <c r="C8" s="39">
        <v>4549000</v>
      </c>
      <c r="D8" s="60" t="s">
        <v>865</v>
      </c>
      <c r="E8" s="9"/>
    </row>
    <row r="9" spans="1:6" s="10" customFormat="1" ht="24.75" customHeight="1" x14ac:dyDescent="0.3">
      <c r="A9" s="42">
        <v>6</v>
      </c>
      <c r="B9" s="158" t="s">
        <v>863</v>
      </c>
      <c r="C9" s="39">
        <v>38000000</v>
      </c>
      <c r="D9" s="60" t="s">
        <v>866</v>
      </c>
      <c r="E9" s="9"/>
    </row>
    <row r="10" spans="1:6" s="10" customFormat="1" ht="24.75" customHeight="1" x14ac:dyDescent="0.3">
      <c r="A10" s="42">
        <v>7</v>
      </c>
      <c r="B10" s="158" t="s">
        <v>864</v>
      </c>
      <c r="C10" s="39">
        <v>38000000</v>
      </c>
      <c r="D10" s="60" t="s">
        <v>867</v>
      </c>
      <c r="E10" s="9"/>
    </row>
    <row r="11" spans="1:6" s="48" customFormat="1" ht="24.75" customHeight="1" x14ac:dyDescent="0.3">
      <c r="A11" s="44">
        <v>8</v>
      </c>
      <c r="B11" s="161" t="s">
        <v>868</v>
      </c>
      <c r="C11" s="46">
        <v>100400000</v>
      </c>
      <c r="D11" s="65" t="s">
        <v>21</v>
      </c>
      <c r="E11" s="47"/>
    </row>
    <row r="12" spans="1:6" s="48" customFormat="1" ht="24.75" customHeight="1" x14ac:dyDescent="0.3">
      <c r="A12" s="44">
        <v>9</v>
      </c>
      <c r="B12" s="161" t="s">
        <v>869</v>
      </c>
      <c r="C12" s="46">
        <v>45546480</v>
      </c>
      <c r="D12" s="65" t="s">
        <v>97</v>
      </c>
      <c r="E12" s="47"/>
    </row>
    <row r="13" spans="1:6" s="48" customFormat="1" ht="24.75" customHeight="1" x14ac:dyDescent="0.3">
      <c r="A13" s="44">
        <v>10</v>
      </c>
      <c r="B13" s="161" t="s">
        <v>870</v>
      </c>
      <c r="C13" s="46">
        <v>3453203.87</v>
      </c>
      <c r="D13" s="65" t="s">
        <v>23</v>
      </c>
      <c r="E13" s="47"/>
    </row>
    <row r="14" spans="1:6" s="48" customFormat="1" ht="24.75" customHeight="1" x14ac:dyDescent="0.3">
      <c r="A14" s="44">
        <v>11</v>
      </c>
      <c r="B14" s="161" t="s">
        <v>871</v>
      </c>
      <c r="C14" s="46">
        <v>10500000</v>
      </c>
      <c r="D14" s="65" t="s">
        <v>24</v>
      </c>
      <c r="E14" s="47"/>
    </row>
    <row r="15" spans="1:6" s="10" customFormat="1" ht="24.75" customHeight="1" x14ac:dyDescent="0.3">
      <c r="A15" s="42">
        <v>12</v>
      </c>
      <c r="B15" s="158" t="s">
        <v>872</v>
      </c>
      <c r="C15" s="39">
        <v>30000000</v>
      </c>
      <c r="D15" s="60" t="s">
        <v>26</v>
      </c>
      <c r="E15" s="9"/>
    </row>
    <row r="16" spans="1:6" s="10" customFormat="1" ht="24.75" customHeight="1" x14ac:dyDescent="0.3">
      <c r="A16" s="42">
        <v>13</v>
      </c>
      <c r="B16" s="158" t="s">
        <v>872</v>
      </c>
      <c r="C16" s="39">
        <v>40000000</v>
      </c>
      <c r="D16" s="60" t="s">
        <v>27</v>
      </c>
      <c r="E16" s="9"/>
    </row>
    <row r="17" spans="1:6" s="48" customFormat="1" ht="24.75" customHeight="1" thickBot="1" x14ac:dyDescent="0.35">
      <c r="A17" s="44">
        <v>14</v>
      </c>
      <c r="B17" s="161" t="s">
        <v>873</v>
      </c>
      <c r="C17" s="46">
        <v>22400000</v>
      </c>
      <c r="D17" s="65" t="s">
        <v>877</v>
      </c>
      <c r="E17" s="47"/>
    </row>
    <row r="18" spans="1:6" s="3" customFormat="1" ht="15" thickBot="1" x14ac:dyDescent="0.35">
      <c r="A18" s="515"/>
      <c r="B18" s="516"/>
      <c r="C18" s="13">
        <f>SUM(C4:C17)</f>
        <v>444186415.76999998</v>
      </c>
      <c r="D18" s="14"/>
      <c r="E18" s="15"/>
      <c r="F18" s="154"/>
    </row>
    <row r="19" spans="1:6" s="3" customFormat="1" ht="29.25" customHeight="1" x14ac:dyDescent="0.3">
      <c r="A19" s="85"/>
      <c r="B19" s="85"/>
      <c r="C19" s="18"/>
      <c r="D19" s="19"/>
      <c r="E19" s="20"/>
      <c r="F19" s="154"/>
    </row>
    <row r="20" spans="1:6" s="3" customFormat="1" ht="20.25" customHeight="1" x14ac:dyDescent="0.2">
      <c r="A20" s="35"/>
      <c r="B20" s="86"/>
      <c r="C20" s="23"/>
      <c r="D20" s="24"/>
      <c r="E20" s="20"/>
      <c r="F20" s="154"/>
    </row>
    <row r="21" spans="1:6" s="3" customFormat="1" ht="20.25" customHeight="1" x14ac:dyDescent="0.2">
      <c r="A21" s="525"/>
      <c r="B21" s="525"/>
      <c r="C21" s="25" t="s">
        <v>7</v>
      </c>
      <c r="D21" s="24"/>
      <c r="E21" s="20"/>
      <c r="F21" s="154"/>
    </row>
    <row r="22" spans="1:6" s="3" customFormat="1" ht="20.25" customHeight="1" x14ac:dyDescent="0.3">
      <c r="A22" s="525"/>
      <c r="B22" s="525"/>
      <c r="C22" s="25" t="s">
        <v>5</v>
      </c>
      <c r="D22" s="26"/>
      <c r="E22" s="20"/>
      <c r="F22" s="154"/>
    </row>
    <row r="23" spans="1:6" s="3" customFormat="1" ht="20.25" customHeight="1" x14ac:dyDescent="0.3">
      <c r="A23" s="518" t="s">
        <v>8</v>
      </c>
      <c r="B23" s="518"/>
      <c r="C23" s="35">
        <v>360971482.20999998</v>
      </c>
      <c r="D23" s="82"/>
      <c r="E23" s="20"/>
      <c r="F23" s="154"/>
    </row>
    <row r="24" spans="1:6" s="3" customFormat="1" ht="20.25" customHeight="1" x14ac:dyDescent="0.3">
      <c r="A24" s="519" t="s">
        <v>9</v>
      </c>
      <c r="B24" s="519"/>
      <c r="C24" s="193">
        <f>C23-C18</f>
        <v>-83214933.560000002</v>
      </c>
      <c r="D24" s="82"/>
      <c r="E24" s="20"/>
      <c r="F24" s="154"/>
    </row>
    <row r="25" spans="1:6" s="1" customFormat="1" x14ac:dyDescent="0.3">
      <c r="A25" s="30"/>
      <c r="B25" s="87"/>
      <c r="C25" s="30"/>
      <c r="D25" s="83"/>
    </row>
    <row r="26" spans="1:6" s="1" customFormat="1" x14ac:dyDescent="0.3">
      <c r="A26" s="30"/>
      <c r="B26" s="87"/>
      <c r="C26" s="32"/>
      <c r="D26" s="84"/>
    </row>
    <row r="27" spans="1:6" s="1" customFormat="1" x14ac:dyDescent="0.3">
      <c r="A27" s="30"/>
      <c r="B27" s="87"/>
      <c r="C27" s="32"/>
    </row>
    <row r="34" spans="1:3" s="1" customFormat="1" x14ac:dyDescent="0.3">
      <c r="A34" s="30"/>
      <c r="B34" s="87"/>
      <c r="C34" s="30"/>
    </row>
  </sheetData>
  <mergeCells count="9">
    <mergeCell ref="A1:D1"/>
    <mergeCell ref="A2:A3"/>
    <mergeCell ref="B2:B3"/>
    <mergeCell ref="D2:D3"/>
    <mergeCell ref="E2:E3"/>
    <mergeCell ref="A18:B18"/>
    <mergeCell ref="A21:B22"/>
    <mergeCell ref="A23:B23"/>
    <mergeCell ref="A24:B24"/>
  </mergeCells>
  <pageMargins left="0.7" right="0.7" top="0.75" bottom="0.75" header="0.3" footer="0.3"/>
  <pageSetup paperSize="9" scale="42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/>
  <dimension ref="A1:F29"/>
  <sheetViews>
    <sheetView zoomScaleNormal="100" workbookViewId="0">
      <selection activeCell="C9" sqref="C9"/>
    </sheetView>
  </sheetViews>
  <sheetFormatPr defaultRowHeight="14.4" x14ac:dyDescent="0.3"/>
  <cols>
    <col min="1" max="1" width="7.109375" style="30" customWidth="1"/>
    <col min="2" max="2" width="76.44140625" style="87" customWidth="1"/>
    <col min="3" max="3" width="18.109375" style="30" customWidth="1"/>
    <col min="4" max="4" width="94.44140625" style="1" customWidth="1"/>
    <col min="5" max="5" width="49.109375" style="1" customWidth="1"/>
    <col min="6" max="6" width="9.109375" style="153"/>
  </cols>
  <sheetData>
    <row r="1" spans="1:6" ht="26.25" customHeight="1" x14ac:dyDescent="0.3">
      <c r="A1" s="520" t="s">
        <v>882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194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195" t="s">
        <v>5</v>
      </c>
      <c r="D3" s="517"/>
      <c r="E3" s="514"/>
      <c r="F3" s="154"/>
    </row>
    <row r="4" spans="1:6" s="10" customFormat="1" ht="24.75" customHeight="1" x14ac:dyDescent="0.3">
      <c r="A4" s="42">
        <v>1</v>
      </c>
      <c r="B4" s="158" t="s">
        <v>862</v>
      </c>
      <c r="C4" s="39">
        <v>4549000</v>
      </c>
      <c r="D4" s="60" t="s">
        <v>865</v>
      </c>
      <c r="E4" s="9"/>
    </row>
    <row r="5" spans="1:6" s="10" customFormat="1" ht="24.75" customHeight="1" x14ac:dyDescent="0.3">
      <c r="A5" s="42">
        <v>2</v>
      </c>
      <c r="B5" s="158" t="s">
        <v>883</v>
      </c>
      <c r="C5" s="39">
        <v>5543000</v>
      </c>
      <c r="D5" s="60" t="s">
        <v>884</v>
      </c>
      <c r="E5" s="9"/>
    </row>
    <row r="6" spans="1:6" s="10" customFormat="1" ht="24.75" customHeight="1" x14ac:dyDescent="0.3">
      <c r="A6" s="42">
        <v>3</v>
      </c>
      <c r="B6" s="158" t="s">
        <v>863</v>
      </c>
      <c r="C6" s="39">
        <v>38000000</v>
      </c>
      <c r="D6" s="60" t="s">
        <v>866</v>
      </c>
      <c r="E6" s="9"/>
    </row>
    <row r="7" spans="1:6" s="10" customFormat="1" ht="24.75" customHeight="1" x14ac:dyDescent="0.3">
      <c r="A7" s="42">
        <v>4</v>
      </c>
      <c r="B7" s="158" t="s">
        <v>864</v>
      </c>
      <c r="C7" s="39">
        <v>38000000</v>
      </c>
      <c r="D7" s="60" t="s">
        <v>867</v>
      </c>
      <c r="E7" s="9"/>
    </row>
    <row r="8" spans="1:6" s="10" customFormat="1" ht="24.75" customHeight="1" x14ac:dyDescent="0.3">
      <c r="A8" s="42">
        <v>5</v>
      </c>
      <c r="B8" s="158" t="s">
        <v>885</v>
      </c>
      <c r="C8" s="39">
        <v>27700000</v>
      </c>
      <c r="D8" s="60" t="s">
        <v>887</v>
      </c>
      <c r="E8" s="9"/>
    </row>
    <row r="9" spans="1:6" s="10" customFormat="1" ht="24.75" customHeight="1" x14ac:dyDescent="0.3">
      <c r="A9" s="42">
        <v>6</v>
      </c>
      <c r="B9" s="158" t="s">
        <v>886</v>
      </c>
      <c r="C9" s="39">
        <v>6799520</v>
      </c>
      <c r="D9" s="60" t="s">
        <v>888</v>
      </c>
      <c r="E9" s="9"/>
    </row>
    <row r="10" spans="1:6" s="10" customFormat="1" ht="24.75" customHeight="1" x14ac:dyDescent="0.3">
      <c r="A10" s="42">
        <v>7</v>
      </c>
      <c r="B10" s="158" t="s">
        <v>872</v>
      </c>
      <c r="C10" s="39">
        <v>15000000</v>
      </c>
      <c r="D10" s="60" t="s">
        <v>26</v>
      </c>
      <c r="E10" s="9"/>
    </row>
    <row r="11" spans="1:6" s="10" customFormat="1" ht="24.75" customHeight="1" x14ac:dyDescent="0.3">
      <c r="A11" s="42">
        <v>8</v>
      </c>
      <c r="B11" s="158" t="s">
        <v>872</v>
      </c>
      <c r="C11" s="39">
        <v>20000000</v>
      </c>
      <c r="D11" s="60" t="s">
        <v>27</v>
      </c>
      <c r="E11" s="9"/>
    </row>
    <row r="12" spans="1:6" s="10" customFormat="1" ht="24.75" customHeight="1" thickBot="1" x14ac:dyDescent="0.35">
      <c r="A12" s="42">
        <v>9</v>
      </c>
      <c r="B12" s="158" t="s">
        <v>889</v>
      </c>
      <c r="C12" s="39">
        <v>23352851.199999999</v>
      </c>
      <c r="D12" s="60" t="s">
        <v>890</v>
      </c>
      <c r="E12" s="9"/>
    </row>
    <row r="13" spans="1:6" s="3" customFormat="1" ht="15" thickBot="1" x14ac:dyDescent="0.35">
      <c r="A13" s="515"/>
      <c r="B13" s="516"/>
      <c r="C13" s="13">
        <f>SUM(C4:C12)</f>
        <v>178944371.19999999</v>
      </c>
      <c r="D13" s="14"/>
      <c r="E13" s="15"/>
      <c r="F13" s="154"/>
    </row>
    <row r="14" spans="1:6" s="3" customFormat="1" ht="29.25" customHeight="1" x14ac:dyDescent="0.3">
      <c r="A14" s="85"/>
      <c r="B14" s="85"/>
      <c r="C14" s="18"/>
      <c r="D14" s="19"/>
      <c r="E14" s="20"/>
      <c r="F14" s="154"/>
    </row>
    <row r="15" spans="1:6" s="3" customFormat="1" ht="20.25" customHeight="1" x14ac:dyDescent="0.2">
      <c r="A15" s="35"/>
      <c r="B15" s="86"/>
      <c r="C15" s="23"/>
      <c r="D15" s="24"/>
      <c r="E15" s="20"/>
      <c r="F15" s="154"/>
    </row>
    <row r="16" spans="1:6" s="3" customFormat="1" ht="20.25" customHeight="1" x14ac:dyDescent="0.2">
      <c r="A16" s="525"/>
      <c r="B16" s="525"/>
      <c r="C16" s="25" t="s">
        <v>7</v>
      </c>
      <c r="D16" s="24"/>
      <c r="E16" s="20"/>
      <c r="F16" s="154"/>
    </row>
    <row r="17" spans="1:6" s="3" customFormat="1" ht="20.25" customHeight="1" x14ac:dyDescent="0.3">
      <c r="A17" s="525"/>
      <c r="B17" s="525"/>
      <c r="C17" s="25" t="s">
        <v>5</v>
      </c>
      <c r="D17" s="26"/>
      <c r="E17" s="20"/>
      <c r="F17" s="154"/>
    </row>
    <row r="18" spans="1:6" s="3" customFormat="1" ht="20.25" customHeight="1" x14ac:dyDescent="0.3">
      <c r="A18" s="518" t="s">
        <v>8</v>
      </c>
      <c r="B18" s="518"/>
      <c r="C18" s="35">
        <v>125379949.59999999</v>
      </c>
      <c r="D18" s="82"/>
      <c r="E18" s="20"/>
      <c r="F18" s="154"/>
    </row>
    <row r="19" spans="1:6" s="3" customFormat="1" ht="20.25" customHeight="1" x14ac:dyDescent="0.3">
      <c r="A19" s="519" t="s">
        <v>9</v>
      </c>
      <c r="B19" s="519"/>
      <c r="C19" s="27">
        <f>C18-C13</f>
        <v>-53564421.599999994</v>
      </c>
      <c r="D19" s="82"/>
      <c r="E19" s="20"/>
      <c r="F19" s="154"/>
    </row>
    <row r="20" spans="1:6" s="1" customFormat="1" x14ac:dyDescent="0.3">
      <c r="A20" s="30"/>
      <c r="B20" s="87"/>
      <c r="C20" s="30"/>
      <c r="D20" s="83"/>
    </row>
    <row r="21" spans="1:6" s="1" customFormat="1" x14ac:dyDescent="0.3">
      <c r="A21" s="30"/>
      <c r="B21" s="87"/>
      <c r="C21" s="32"/>
      <c r="D21" s="84"/>
    </row>
    <row r="22" spans="1:6" s="1" customFormat="1" x14ac:dyDescent="0.3">
      <c r="A22" s="30"/>
      <c r="B22" s="87"/>
      <c r="C22" s="32"/>
    </row>
    <row r="29" spans="1:6" s="1" customFormat="1" x14ac:dyDescent="0.3">
      <c r="A29" s="30"/>
      <c r="B29" s="87"/>
      <c r="C29" s="30"/>
    </row>
  </sheetData>
  <mergeCells count="9">
    <mergeCell ref="A13:B13"/>
    <mergeCell ref="A16:B17"/>
    <mergeCell ref="A18:B18"/>
    <mergeCell ref="A19:B19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/>
  <dimension ref="A1:G85"/>
  <sheetViews>
    <sheetView topLeftCell="A25" zoomScaleNormal="100" workbookViewId="0">
      <selection activeCell="B25" sqref="B25"/>
    </sheetView>
  </sheetViews>
  <sheetFormatPr defaultRowHeight="14.4" x14ac:dyDescent="0.3"/>
  <cols>
    <col min="1" max="1" width="7.109375" style="30" customWidth="1"/>
    <col min="2" max="2" width="86.88671875" style="87" customWidth="1"/>
    <col min="3" max="3" width="18.109375" style="30" customWidth="1"/>
    <col min="4" max="4" width="94.44140625" style="1" customWidth="1"/>
    <col min="5" max="5" width="49.109375" style="1" customWidth="1"/>
    <col min="6" max="6" width="9.109375" style="153"/>
  </cols>
  <sheetData>
    <row r="1" spans="1:7" ht="26.25" customHeight="1" x14ac:dyDescent="0.3">
      <c r="A1" s="520" t="s">
        <v>891</v>
      </c>
      <c r="B1" s="520"/>
      <c r="C1" s="520"/>
      <c r="D1" s="521"/>
    </row>
    <row r="2" spans="1:7" s="3" customFormat="1" ht="15" customHeight="1" x14ac:dyDescent="0.3">
      <c r="A2" s="522" t="s">
        <v>0</v>
      </c>
      <c r="B2" s="517" t="s">
        <v>1</v>
      </c>
      <c r="C2" s="196" t="s">
        <v>2</v>
      </c>
      <c r="D2" s="517" t="s">
        <v>3</v>
      </c>
      <c r="E2" s="514" t="s">
        <v>4</v>
      </c>
      <c r="F2" s="154"/>
    </row>
    <row r="3" spans="1:7" s="3" customFormat="1" x14ac:dyDescent="0.3">
      <c r="A3" s="522"/>
      <c r="B3" s="537"/>
      <c r="C3" s="197" t="s">
        <v>5</v>
      </c>
      <c r="D3" s="517"/>
      <c r="E3" s="514"/>
      <c r="F3" s="154"/>
    </row>
    <row r="4" spans="1:7" s="168" customFormat="1" ht="25.5" customHeight="1" x14ac:dyDescent="0.3">
      <c r="A4" s="163">
        <v>1</v>
      </c>
      <c r="B4" s="213" t="s">
        <v>6</v>
      </c>
      <c r="C4" s="214">
        <v>17488800</v>
      </c>
      <c r="D4" s="215" t="s">
        <v>892</v>
      </c>
      <c r="E4" s="216" t="s">
        <v>898</v>
      </c>
      <c r="F4" s="217"/>
      <c r="G4" s="217"/>
    </row>
    <row r="5" spans="1:7" s="3" customFormat="1" ht="25.5" customHeight="1" x14ac:dyDescent="0.3">
      <c r="A5" s="42">
        <v>2</v>
      </c>
      <c r="B5" s="199" t="s">
        <v>6</v>
      </c>
      <c r="C5" s="198">
        <v>2637000</v>
      </c>
      <c r="D5" s="200" t="s">
        <v>893</v>
      </c>
      <c r="E5" s="201" t="s">
        <v>899</v>
      </c>
      <c r="F5" s="202"/>
      <c r="G5" s="203"/>
    </row>
    <row r="6" spans="1:7" s="3" customFormat="1" ht="25.5" customHeight="1" x14ac:dyDescent="0.3">
      <c r="A6" s="42">
        <v>3</v>
      </c>
      <c r="B6" s="199" t="s">
        <v>6</v>
      </c>
      <c r="C6" s="198">
        <v>1483000</v>
      </c>
      <c r="D6" s="200" t="s">
        <v>894</v>
      </c>
      <c r="E6" s="201" t="s">
        <v>900</v>
      </c>
      <c r="F6" s="202"/>
      <c r="G6" s="203"/>
    </row>
    <row r="7" spans="1:7" s="3" customFormat="1" ht="25.5" customHeight="1" x14ac:dyDescent="0.3">
      <c r="A7" s="42">
        <v>4</v>
      </c>
      <c r="B7" s="199" t="s">
        <v>6</v>
      </c>
      <c r="C7" s="198">
        <v>4389500</v>
      </c>
      <c r="D7" s="200" t="s">
        <v>894</v>
      </c>
      <c r="E7" s="201" t="s">
        <v>901</v>
      </c>
      <c r="F7" s="202"/>
      <c r="G7" s="203"/>
    </row>
    <row r="8" spans="1:7" s="3" customFormat="1" ht="25.5" customHeight="1" x14ac:dyDescent="0.3">
      <c r="A8" s="42">
        <v>5</v>
      </c>
      <c r="B8" s="199" t="s">
        <v>6</v>
      </c>
      <c r="C8" s="198">
        <v>757000</v>
      </c>
      <c r="D8" s="200" t="s">
        <v>894</v>
      </c>
      <c r="E8" s="201" t="s">
        <v>902</v>
      </c>
      <c r="F8" s="202"/>
      <c r="G8" s="203"/>
    </row>
    <row r="9" spans="1:7" s="3" customFormat="1" ht="25.5" customHeight="1" x14ac:dyDescent="0.3">
      <c r="A9" s="42">
        <v>6</v>
      </c>
      <c r="B9" s="199" t="s">
        <v>6</v>
      </c>
      <c r="C9" s="198">
        <v>2175500</v>
      </c>
      <c r="D9" s="200" t="s">
        <v>894</v>
      </c>
      <c r="E9" s="201" t="s">
        <v>903</v>
      </c>
      <c r="F9" s="202"/>
      <c r="G9" s="203"/>
    </row>
    <row r="10" spans="1:7" s="3" customFormat="1" ht="25.5" customHeight="1" x14ac:dyDescent="0.3">
      <c r="A10" s="42">
        <v>7</v>
      </c>
      <c r="B10" s="199" t="s">
        <v>6</v>
      </c>
      <c r="C10" s="198">
        <v>1110500</v>
      </c>
      <c r="D10" s="200" t="s">
        <v>894</v>
      </c>
      <c r="E10" s="201" t="s">
        <v>904</v>
      </c>
      <c r="F10" s="202"/>
      <c r="G10" s="203"/>
    </row>
    <row r="11" spans="1:7" s="3" customFormat="1" ht="25.5" customHeight="1" x14ac:dyDescent="0.3">
      <c r="A11" s="42">
        <v>8</v>
      </c>
      <c r="B11" s="199" t="s">
        <v>6</v>
      </c>
      <c r="C11" s="198">
        <v>5184500</v>
      </c>
      <c r="D11" s="200" t="s">
        <v>894</v>
      </c>
      <c r="E11" s="201" t="s">
        <v>905</v>
      </c>
      <c r="F11" s="202"/>
      <c r="G11" s="203"/>
    </row>
    <row r="12" spans="1:7" s="3" customFormat="1" ht="25.5" customHeight="1" x14ac:dyDescent="0.3">
      <c r="A12" s="42">
        <v>9</v>
      </c>
      <c r="B12" s="199" t="s">
        <v>6</v>
      </c>
      <c r="C12" s="198">
        <v>1529250</v>
      </c>
      <c r="D12" s="200" t="s">
        <v>894</v>
      </c>
      <c r="E12" s="201" t="s">
        <v>906</v>
      </c>
      <c r="F12" s="202"/>
      <c r="G12" s="203"/>
    </row>
    <row r="13" spans="1:7" s="3" customFormat="1" ht="25.5" customHeight="1" x14ac:dyDescent="0.3">
      <c r="A13" s="42">
        <v>10</v>
      </c>
      <c r="B13" s="199" t="s">
        <v>6</v>
      </c>
      <c r="C13" s="198">
        <v>997250</v>
      </c>
      <c r="D13" s="200" t="s">
        <v>894</v>
      </c>
      <c r="E13" s="201" t="s">
        <v>907</v>
      </c>
      <c r="F13" s="202"/>
      <c r="G13" s="203"/>
    </row>
    <row r="14" spans="1:7" s="3" customFormat="1" ht="25.5" customHeight="1" x14ac:dyDescent="0.3">
      <c r="A14" s="42">
        <v>11</v>
      </c>
      <c r="B14" s="199" t="s">
        <v>6</v>
      </c>
      <c r="C14" s="198">
        <v>418500</v>
      </c>
      <c r="D14" s="200" t="s">
        <v>894</v>
      </c>
      <c r="E14" s="201" t="s">
        <v>908</v>
      </c>
      <c r="F14" s="202"/>
      <c r="G14" s="203"/>
    </row>
    <row r="15" spans="1:7" s="3" customFormat="1" ht="25.5" customHeight="1" x14ac:dyDescent="0.3">
      <c r="A15" s="42">
        <v>12</v>
      </c>
      <c r="B15" s="199" t="s">
        <v>6</v>
      </c>
      <c r="C15" s="198">
        <v>668000</v>
      </c>
      <c r="D15" s="200" t="s">
        <v>894</v>
      </c>
      <c r="E15" s="201" t="s">
        <v>909</v>
      </c>
      <c r="F15" s="202"/>
      <c r="G15" s="203"/>
    </row>
    <row r="16" spans="1:7" s="3" customFormat="1" ht="25.5" customHeight="1" x14ac:dyDescent="0.3">
      <c r="A16" s="42">
        <v>13</v>
      </c>
      <c r="B16" s="199" t="s">
        <v>6</v>
      </c>
      <c r="C16" s="198">
        <v>4053500</v>
      </c>
      <c r="D16" s="200" t="s">
        <v>894</v>
      </c>
      <c r="E16" s="201" t="s">
        <v>910</v>
      </c>
      <c r="F16" s="202"/>
      <c r="G16" s="203"/>
    </row>
    <row r="17" spans="1:7" s="3" customFormat="1" ht="25.5" customHeight="1" x14ac:dyDescent="0.3">
      <c r="A17" s="42">
        <v>14</v>
      </c>
      <c r="B17" s="199" t="s">
        <v>6</v>
      </c>
      <c r="C17" s="198">
        <v>541250</v>
      </c>
      <c r="D17" s="200" t="s">
        <v>894</v>
      </c>
      <c r="E17" s="201" t="s">
        <v>911</v>
      </c>
      <c r="F17" s="202"/>
      <c r="G17" s="203"/>
    </row>
    <row r="18" spans="1:7" s="3" customFormat="1" ht="25.5" customHeight="1" x14ac:dyDescent="0.3">
      <c r="A18" s="42">
        <v>15</v>
      </c>
      <c r="B18" s="199" t="s">
        <v>6</v>
      </c>
      <c r="C18" s="198">
        <v>4307500</v>
      </c>
      <c r="D18" s="200" t="s">
        <v>894</v>
      </c>
      <c r="E18" s="201" t="s">
        <v>383</v>
      </c>
      <c r="F18" s="202"/>
      <c r="G18" s="203"/>
    </row>
    <row r="19" spans="1:7" s="3" customFormat="1" ht="25.5" customHeight="1" x14ac:dyDescent="0.3">
      <c r="A19" s="42">
        <v>16</v>
      </c>
      <c r="B19" s="199" t="s">
        <v>6</v>
      </c>
      <c r="C19" s="198">
        <v>1440131.84</v>
      </c>
      <c r="D19" s="200" t="s">
        <v>895</v>
      </c>
      <c r="E19" s="201" t="s">
        <v>334</v>
      </c>
      <c r="F19" s="202"/>
      <c r="G19" s="203"/>
    </row>
    <row r="20" spans="1:7" s="3" customFormat="1" ht="25.5" customHeight="1" x14ac:dyDescent="0.3">
      <c r="A20" s="42">
        <v>17</v>
      </c>
      <c r="B20" s="199" t="s">
        <v>6</v>
      </c>
      <c r="C20" s="198">
        <v>3950693.6</v>
      </c>
      <c r="D20" s="200" t="s">
        <v>895</v>
      </c>
      <c r="E20" s="201" t="s">
        <v>380</v>
      </c>
      <c r="F20" s="202"/>
      <c r="G20" s="203"/>
    </row>
    <row r="21" spans="1:7" s="3" customFormat="1" ht="25.5" customHeight="1" x14ac:dyDescent="0.3">
      <c r="A21" s="42">
        <v>18</v>
      </c>
      <c r="B21" s="199" t="s">
        <v>6</v>
      </c>
      <c r="C21" s="198">
        <v>1205415.1200000001</v>
      </c>
      <c r="D21" s="200" t="s">
        <v>895</v>
      </c>
      <c r="E21" s="201" t="s">
        <v>381</v>
      </c>
      <c r="F21" s="202"/>
      <c r="G21" s="203"/>
    </row>
    <row r="22" spans="1:7" s="3" customFormat="1" ht="25.5" customHeight="1" x14ac:dyDescent="0.3">
      <c r="A22" s="42">
        <v>19</v>
      </c>
      <c r="B22" s="199" t="s">
        <v>6</v>
      </c>
      <c r="C22" s="198">
        <v>5775764.1200000001</v>
      </c>
      <c r="D22" s="200" t="s">
        <v>895</v>
      </c>
      <c r="E22" s="201" t="s">
        <v>382</v>
      </c>
      <c r="F22" s="202"/>
      <c r="G22" s="203"/>
    </row>
    <row r="23" spans="1:7" s="3" customFormat="1" ht="25.5" customHeight="1" x14ac:dyDescent="0.3">
      <c r="A23" s="42">
        <v>20</v>
      </c>
      <c r="B23" s="199" t="s">
        <v>6</v>
      </c>
      <c r="C23" s="198">
        <v>2607061.2400000002</v>
      </c>
      <c r="D23" s="200" t="s">
        <v>895</v>
      </c>
      <c r="E23" s="201" t="s">
        <v>379</v>
      </c>
      <c r="F23" s="202"/>
      <c r="G23" s="203"/>
    </row>
    <row r="24" spans="1:7" s="3" customFormat="1" ht="25.5" customHeight="1" x14ac:dyDescent="0.3">
      <c r="A24" s="42">
        <v>21</v>
      </c>
      <c r="B24" s="199" t="s">
        <v>6</v>
      </c>
      <c r="C24" s="198">
        <v>12335039.92</v>
      </c>
      <c r="D24" s="200" t="s">
        <v>895</v>
      </c>
      <c r="E24" s="201" t="s">
        <v>332</v>
      </c>
      <c r="F24" s="202"/>
      <c r="G24" s="203"/>
    </row>
    <row r="25" spans="1:7" s="3" customFormat="1" ht="25.5" customHeight="1" x14ac:dyDescent="0.3">
      <c r="A25" s="42">
        <v>22</v>
      </c>
      <c r="B25" s="199" t="s">
        <v>6</v>
      </c>
      <c r="C25" s="198">
        <v>20120453.920000002</v>
      </c>
      <c r="D25" s="200" t="s">
        <v>895</v>
      </c>
      <c r="E25" s="201" t="s">
        <v>384</v>
      </c>
      <c r="F25" s="202"/>
      <c r="G25" s="203"/>
    </row>
    <row r="26" spans="1:7" s="3" customFormat="1" ht="25.5" customHeight="1" x14ac:dyDescent="0.3">
      <c r="A26" s="42">
        <v>23</v>
      </c>
      <c r="B26" s="199" t="s">
        <v>6</v>
      </c>
      <c r="C26" s="198">
        <v>3366780.76</v>
      </c>
      <c r="D26" s="200" t="s">
        <v>895</v>
      </c>
      <c r="E26" s="201" t="s">
        <v>386</v>
      </c>
      <c r="F26" s="202"/>
      <c r="G26" s="203"/>
    </row>
    <row r="27" spans="1:7" s="3" customFormat="1" ht="25.5" customHeight="1" x14ac:dyDescent="0.3">
      <c r="A27" s="42">
        <v>24</v>
      </c>
      <c r="B27" s="199" t="s">
        <v>6</v>
      </c>
      <c r="C27" s="198">
        <v>3696557.48</v>
      </c>
      <c r="D27" s="200" t="s">
        <v>895</v>
      </c>
      <c r="E27" s="201" t="s">
        <v>912</v>
      </c>
      <c r="F27" s="202"/>
      <c r="G27" s="203"/>
    </row>
    <row r="28" spans="1:7" s="3" customFormat="1" ht="25.5" customHeight="1" x14ac:dyDescent="0.3">
      <c r="A28" s="42">
        <v>25</v>
      </c>
      <c r="B28" s="199" t="s">
        <v>6</v>
      </c>
      <c r="C28" s="198">
        <v>3745092.4</v>
      </c>
      <c r="D28" s="200" t="s">
        <v>895</v>
      </c>
      <c r="E28" s="201" t="s">
        <v>387</v>
      </c>
      <c r="F28" s="202"/>
      <c r="G28" s="203"/>
    </row>
    <row r="29" spans="1:7" s="3" customFormat="1" ht="25.5" customHeight="1" x14ac:dyDescent="0.3">
      <c r="A29" s="42">
        <v>26</v>
      </c>
      <c r="B29" s="199" t="s">
        <v>6</v>
      </c>
      <c r="C29" s="198">
        <v>2732703.4</v>
      </c>
      <c r="D29" s="200" t="s">
        <v>895</v>
      </c>
      <c r="E29" s="201" t="s">
        <v>388</v>
      </c>
      <c r="F29" s="202"/>
      <c r="G29" s="203"/>
    </row>
    <row r="30" spans="1:7" s="3" customFormat="1" ht="25.5" customHeight="1" x14ac:dyDescent="0.3">
      <c r="A30" s="42">
        <v>27</v>
      </c>
      <c r="B30" s="199" t="s">
        <v>6</v>
      </c>
      <c r="C30" s="198">
        <v>1286949.44</v>
      </c>
      <c r="D30" s="200" t="s">
        <v>895</v>
      </c>
      <c r="E30" s="201" t="s">
        <v>333</v>
      </c>
      <c r="F30" s="202"/>
      <c r="G30" s="203"/>
    </row>
    <row r="31" spans="1:7" s="3" customFormat="1" ht="25.5" customHeight="1" x14ac:dyDescent="0.3">
      <c r="A31" s="42">
        <v>28</v>
      </c>
      <c r="B31" s="199" t="s">
        <v>6</v>
      </c>
      <c r="C31" s="198">
        <v>4912972.4000000004</v>
      </c>
      <c r="D31" s="200" t="s">
        <v>895</v>
      </c>
      <c r="E31" s="201" t="s">
        <v>389</v>
      </c>
      <c r="F31" s="202"/>
      <c r="G31" s="203"/>
    </row>
    <row r="32" spans="1:7" s="3" customFormat="1" ht="25.5" customHeight="1" x14ac:dyDescent="0.3">
      <c r="A32" s="42">
        <v>29</v>
      </c>
      <c r="B32" s="199" t="s">
        <v>6</v>
      </c>
      <c r="C32" s="198">
        <v>730658.32</v>
      </c>
      <c r="D32" s="200" t="s">
        <v>895</v>
      </c>
      <c r="E32" s="201" t="s">
        <v>385</v>
      </c>
      <c r="F32" s="202"/>
      <c r="G32" s="203"/>
    </row>
    <row r="33" spans="1:7" s="3" customFormat="1" ht="25.5" customHeight="1" x14ac:dyDescent="0.3">
      <c r="A33" s="42">
        <v>30</v>
      </c>
      <c r="B33" s="199" t="s">
        <v>6</v>
      </c>
      <c r="C33" s="198">
        <v>4746535.92</v>
      </c>
      <c r="D33" s="200" t="s">
        <v>895</v>
      </c>
      <c r="E33" s="201" t="s">
        <v>335</v>
      </c>
      <c r="F33" s="202"/>
      <c r="G33" s="203"/>
    </row>
    <row r="34" spans="1:7" s="3" customFormat="1" ht="25.5" customHeight="1" x14ac:dyDescent="0.3">
      <c r="A34" s="42">
        <v>31</v>
      </c>
      <c r="B34" s="199" t="s">
        <v>6</v>
      </c>
      <c r="C34" s="198">
        <v>3998495.2</v>
      </c>
      <c r="D34" s="200" t="s">
        <v>895</v>
      </c>
      <c r="E34" s="201" t="s">
        <v>391</v>
      </c>
      <c r="F34" s="202"/>
      <c r="G34" s="203"/>
    </row>
    <row r="35" spans="1:7" s="3" customFormat="1" ht="25.5" customHeight="1" x14ac:dyDescent="0.3">
      <c r="A35" s="42">
        <v>32</v>
      </c>
      <c r="B35" s="199" t="s">
        <v>6</v>
      </c>
      <c r="C35" s="198">
        <v>6033376.7199999997</v>
      </c>
      <c r="D35" s="200" t="s">
        <v>895</v>
      </c>
      <c r="E35" s="201" t="s">
        <v>393</v>
      </c>
      <c r="F35" s="202"/>
      <c r="G35" s="203"/>
    </row>
    <row r="36" spans="1:7" s="3" customFormat="1" ht="25.5" customHeight="1" x14ac:dyDescent="0.3">
      <c r="A36" s="42">
        <v>33</v>
      </c>
      <c r="B36" s="199" t="s">
        <v>6</v>
      </c>
      <c r="C36" s="198">
        <v>4512308.08</v>
      </c>
      <c r="D36" s="200" t="s">
        <v>895</v>
      </c>
      <c r="E36" s="201" t="s">
        <v>394</v>
      </c>
      <c r="F36" s="202"/>
      <c r="G36" s="203"/>
    </row>
    <row r="37" spans="1:7" s="3" customFormat="1" ht="25.5" customHeight="1" x14ac:dyDescent="0.3">
      <c r="A37" s="42">
        <v>34</v>
      </c>
      <c r="B37" s="199" t="s">
        <v>6</v>
      </c>
      <c r="C37" s="198">
        <v>18603296.32</v>
      </c>
      <c r="D37" s="200" t="s">
        <v>895</v>
      </c>
      <c r="E37" s="201" t="s">
        <v>395</v>
      </c>
      <c r="F37" s="202"/>
      <c r="G37" s="203"/>
    </row>
    <row r="38" spans="1:7" s="3" customFormat="1" ht="25.5" customHeight="1" x14ac:dyDescent="0.3">
      <c r="A38" s="42">
        <v>35</v>
      </c>
      <c r="B38" s="199" t="s">
        <v>6</v>
      </c>
      <c r="C38" s="198">
        <v>1299062.8</v>
      </c>
      <c r="D38" s="200" t="s">
        <v>895</v>
      </c>
      <c r="E38" s="201" t="s">
        <v>390</v>
      </c>
      <c r="F38" s="202"/>
      <c r="G38" s="203"/>
    </row>
    <row r="39" spans="1:7" s="3" customFormat="1" ht="25.5" customHeight="1" x14ac:dyDescent="0.3">
      <c r="A39" s="42">
        <v>36</v>
      </c>
      <c r="B39" s="199" t="s">
        <v>6</v>
      </c>
      <c r="C39" s="198">
        <v>3076250.24</v>
      </c>
      <c r="D39" s="200" t="s">
        <v>895</v>
      </c>
      <c r="E39" s="201"/>
      <c r="F39" s="202"/>
      <c r="G39" s="203"/>
    </row>
    <row r="40" spans="1:7" s="211" customFormat="1" ht="25.5" customHeight="1" x14ac:dyDescent="0.3">
      <c r="A40" s="204">
        <v>37</v>
      </c>
      <c r="B40" s="205" t="s">
        <v>6</v>
      </c>
      <c r="C40" s="206">
        <v>69577620</v>
      </c>
      <c r="D40" s="207" t="s">
        <v>896</v>
      </c>
      <c r="E40" s="208"/>
      <c r="F40" s="209"/>
      <c r="G40" s="210"/>
    </row>
    <row r="41" spans="1:7" s="3" customFormat="1" ht="25.5" customHeight="1" x14ac:dyDescent="0.3">
      <c r="A41" s="42">
        <v>38</v>
      </c>
      <c r="B41" s="199" t="s">
        <v>6</v>
      </c>
      <c r="C41" s="198">
        <v>49480000</v>
      </c>
      <c r="D41" s="200" t="s">
        <v>261</v>
      </c>
      <c r="E41" s="201"/>
      <c r="F41" s="202"/>
      <c r="G41" s="203"/>
    </row>
    <row r="42" spans="1:7" s="168" customFormat="1" ht="25.5" customHeight="1" x14ac:dyDescent="0.3">
      <c r="A42" s="163">
        <v>39</v>
      </c>
      <c r="B42" s="213" t="s">
        <v>6</v>
      </c>
      <c r="C42" s="214">
        <v>12114480</v>
      </c>
      <c r="D42" s="215" t="s">
        <v>897</v>
      </c>
      <c r="E42" s="216"/>
      <c r="F42" s="217"/>
      <c r="G42" s="217"/>
    </row>
    <row r="43" spans="1:7" s="168" customFormat="1" ht="25.5" customHeight="1" x14ac:dyDescent="0.3">
      <c r="A43" s="163">
        <v>40</v>
      </c>
      <c r="B43" s="213" t="s">
        <v>6</v>
      </c>
      <c r="C43" s="214">
        <v>30339000</v>
      </c>
      <c r="D43" s="215" t="s">
        <v>347</v>
      </c>
      <c r="E43" s="216"/>
      <c r="F43" s="217"/>
      <c r="G43" s="217"/>
    </row>
    <row r="44" spans="1:7" s="168" customFormat="1" ht="25.5" customHeight="1" x14ac:dyDescent="0.3">
      <c r="A44" s="163">
        <v>41</v>
      </c>
      <c r="B44" s="164" t="s">
        <v>862</v>
      </c>
      <c r="C44" s="165">
        <v>4549000</v>
      </c>
      <c r="D44" s="166" t="s">
        <v>865</v>
      </c>
      <c r="E44" s="167"/>
    </row>
    <row r="45" spans="1:7" s="168" customFormat="1" ht="25.5" customHeight="1" x14ac:dyDescent="0.3">
      <c r="A45" s="163">
        <v>42</v>
      </c>
      <c r="B45" s="164" t="s">
        <v>883</v>
      </c>
      <c r="C45" s="165">
        <v>5543000</v>
      </c>
      <c r="D45" s="166" t="s">
        <v>884</v>
      </c>
      <c r="E45" s="167"/>
    </row>
    <row r="46" spans="1:7" s="10" customFormat="1" ht="25.5" customHeight="1" x14ac:dyDescent="0.3">
      <c r="A46" s="42">
        <v>43</v>
      </c>
      <c r="B46" s="158" t="s">
        <v>863</v>
      </c>
      <c r="C46" s="39">
        <v>38000000</v>
      </c>
      <c r="D46" s="60" t="s">
        <v>866</v>
      </c>
      <c r="E46" s="9"/>
    </row>
    <row r="47" spans="1:7" s="10" customFormat="1" ht="25.5" customHeight="1" x14ac:dyDescent="0.3">
      <c r="A47" s="42">
        <v>44</v>
      </c>
      <c r="B47" s="158" t="s">
        <v>864</v>
      </c>
      <c r="C47" s="39">
        <v>38000000</v>
      </c>
      <c r="D47" s="60" t="s">
        <v>867</v>
      </c>
      <c r="E47" s="9"/>
    </row>
    <row r="48" spans="1:7" s="168" customFormat="1" ht="25.5" customHeight="1" x14ac:dyDescent="0.3">
      <c r="A48" s="163">
        <v>45</v>
      </c>
      <c r="B48" s="164" t="s">
        <v>885</v>
      </c>
      <c r="C48" s="165">
        <v>27700000</v>
      </c>
      <c r="D48" s="166" t="s">
        <v>887</v>
      </c>
      <c r="E48" s="167"/>
    </row>
    <row r="49" spans="1:5" s="10" customFormat="1" ht="25.5" customHeight="1" x14ac:dyDescent="0.3">
      <c r="A49" s="42">
        <v>46</v>
      </c>
      <c r="B49" s="158" t="s">
        <v>886</v>
      </c>
      <c r="C49" s="39">
        <v>6799520</v>
      </c>
      <c r="D49" s="60" t="s">
        <v>888</v>
      </c>
      <c r="E49" s="9"/>
    </row>
    <row r="50" spans="1:5" s="10" customFormat="1" ht="25.5" customHeight="1" x14ac:dyDescent="0.3">
      <c r="A50" s="42">
        <v>47</v>
      </c>
      <c r="B50" s="158" t="s">
        <v>872</v>
      </c>
      <c r="C50" s="39">
        <v>15000000</v>
      </c>
      <c r="D50" s="9" t="s">
        <v>26</v>
      </c>
      <c r="E50" s="9"/>
    </row>
    <row r="51" spans="1:5" s="10" customFormat="1" ht="25.5" customHeight="1" x14ac:dyDescent="0.3">
      <c r="A51" s="42">
        <v>48</v>
      </c>
      <c r="B51" s="158" t="s">
        <v>872</v>
      </c>
      <c r="C51" s="39">
        <v>20000000</v>
      </c>
      <c r="D51" s="9" t="s">
        <v>27</v>
      </c>
      <c r="E51" s="9"/>
    </row>
    <row r="52" spans="1:5" s="10" customFormat="1" ht="25.5" customHeight="1" x14ac:dyDescent="0.3">
      <c r="A52" s="42">
        <v>49</v>
      </c>
      <c r="B52" s="158" t="s">
        <v>889</v>
      </c>
      <c r="C52" s="39">
        <v>23352851.199999999</v>
      </c>
      <c r="D52" s="9" t="s">
        <v>890</v>
      </c>
      <c r="E52" s="9"/>
    </row>
    <row r="53" spans="1:5" s="10" customFormat="1" ht="25.5" customHeight="1" x14ac:dyDescent="0.3">
      <c r="A53" s="42">
        <v>50</v>
      </c>
      <c r="B53" s="158" t="s">
        <v>913</v>
      </c>
      <c r="C53" s="39">
        <v>63392500</v>
      </c>
      <c r="D53" s="9" t="s">
        <v>914</v>
      </c>
      <c r="E53" s="9"/>
    </row>
    <row r="54" spans="1:5" s="10" customFormat="1" ht="25.5" customHeight="1" x14ac:dyDescent="0.3">
      <c r="A54" s="42">
        <v>51</v>
      </c>
      <c r="B54" s="158" t="s">
        <v>915</v>
      </c>
      <c r="C54" s="39">
        <v>40350000</v>
      </c>
      <c r="D54" s="9" t="s">
        <v>916</v>
      </c>
      <c r="E54" s="9"/>
    </row>
    <row r="55" spans="1:5" s="168" customFormat="1" ht="25.5" customHeight="1" x14ac:dyDescent="0.3">
      <c r="A55" s="163">
        <v>52</v>
      </c>
      <c r="B55" s="164" t="s">
        <v>915</v>
      </c>
      <c r="C55" s="165">
        <v>21244000</v>
      </c>
      <c r="D55" s="167" t="s">
        <v>916</v>
      </c>
      <c r="E55" s="167"/>
    </row>
    <row r="56" spans="1:5" s="10" customFormat="1" ht="25.5" customHeight="1" x14ac:dyDescent="0.3">
      <c r="A56" s="42">
        <v>53</v>
      </c>
      <c r="B56" s="158" t="s">
        <v>918</v>
      </c>
      <c r="C56" s="39">
        <v>1296915.2</v>
      </c>
      <c r="D56" s="9" t="s">
        <v>917</v>
      </c>
      <c r="E56" s="9"/>
    </row>
    <row r="57" spans="1:5" s="230" customFormat="1" ht="25.5" customHeight="1" x14ac:dyDescent="0.3">
      <c r="A57" s="226">
        <v>54</v>
      </c>
      <c r="B57" s="227" t="s">
        <v>919</v>
      </c>
      <c r="C57" s="228">
        <v>114400000</v>
      </c>
      <c r="D57" s="229" t="s">
        <v>44</v>
      </c>
      <c r="E57" s="229"/>
    </row>
    <row r="58" spans="1:5" s="230" customFormat="1" ht="25.5" customHeight="1" x14ac:dyDescent="0.3">
      <c r="A58" s="226">
        <v>55</v>
      </c>
      <c r="B58" s="227" t="s">
        <v>919</v>
      </c>
      <c r="C58" s="228">
        <v>910522.58</v>
      </c>
      <c r="D58" s="229" t="s">
        <v>415</v>
      </c>
      <c r="E58" s="229"/>
    </row>
    <row r="59" spans="1:5" s="230" customFormat="1" ht="25.5" customHeight="1" x14ac:dyDescent="0.3">
      <c r="A59" s="226">
        <v>56</v>
      </c>
      <c r="B59" s="227" t="s">
        <v>919</v>
      </c>
      <c r="C59" s="228">
        <v>9635000</v>
      </c>
      <c r="D59" s="229" t="s">
        <v>46</v>
      </c>
      <c r="E59" s="229"/>
    </row>
    <row r="60" spans="1:5" s="93" customFormat="1" ht="25.5" customHeight="1" x14ac:dyDescent="0.3">
      <c r="A60" s="88">
        <v>57</v>
      </c>
      <c r="B60" s="212" t="s">
        <v>920</v>
      </c>
      <c r="C60" s="90">
        <v>611989231.32000005</v>
      </c>
      <c r="D60" s="92" t="s">
        <v>47</v>
      </c>
      <c r="E60" s="92"/>
    </row>
    <row r="61" spans="1:5" s="93" customFormat="1" ht="25.5" customHeight="1" x14ac:dyDescent="0.3">
      <c r="A61" s="88">
        <v>58</v>
      </c>
      <c r="B61" s="212" t="s">
        <v>921</v>
      </c>
      <c r="C61" s="90">
        <v>1278316.45</v>
      </c>
      <c r="D61" s="92" t="s">
        <v>47</v>
      </c>
      <c r="E61" s="92" t="s">
        <v>923</v>
      </c>
    </row>
    <row r="62" spans="1:5" s="93" customFormat="1" ht="25.5" customHeight="1" x14ac:dyDescent="0.3">
      <c r="A62" s="88">
        <v>59</v>
      </c>
      <c r="B62" s="212" t="s">
        <v>922</v>
      </c>
      <c r="C62" s="90">
        <v>11624540.73</v>
      </c>
      <c r="D62" s="92" t="s">
        <v>47</v>
      </c>
      <c r="E62" s="92" t="s">
        <v>924</v>
      </c>
    </row>
    <row r="63" spans="1:5" s="222" customFormat="1" ht="25.5" customHeight="1" x14ac:dyDescent="0.3">
      <c r="A63" s="218">
        <v>60</v>
      </c>
      <c r="B63" s="219" t="s">
        <v>931</v>
      </c>
      <c r="C63" s="220">
        <v>2390516.59</v>
      </c>
      <c r="D63" s="221" t="s">
        <v>929</v>
      </c>
      <c r="E63" s="221"/>
    </row>
    <row r="64" spans="1:5" s="222" customFormat="1" ht="25.5" customHeight="1" x14ac:dyDescent="0.3">
      <c r="A64" s="218">
        <v>61</v>
      </c>
      <c r="B64" s="219" t="s">
        <v>930</v>
      </c>
      <c r="C64" s="220">
        <v>1213291.2</v>
      </c>
      <c r="D64" s="221" t="s">
        <v>421</v>
      </c>
      <c r="E64" s="221"/>
    </row>
    <row r="65" spans="1:6" s="222" customFormat="1" ht="25.5" customHeight="1" x14ac:dyDescent="0.3">
      <c r="A65" s="218">
        <v>62</v>
      </c>
      <c r="B65" s="219" t="s">
        <v>932</v>
      </c>
      <c r="C65" s="220">
        <v>1498925.12</v>
      </c>
      <c r="D65" s="221" t="s">
        <v>928</v>
      </c>
      <c r="E65" s="221"/>
    </row>
    <row r="66" spans="1:6" s="222" customFormat="1" ht="25.5" customHeight="1" x14ac:dyDescent="0.3">
      <c r="A66" s="218">
        <v>63</v>
      </c>
      <c r="B66" s="219" t="s">
        <v>933</v>
      </c>
      <c r="C66" s="220">
        <v>357000</v>
      </c>
      <c r="D66" s="221" t="s">
        <v>927</v>
      </c>
      <c r="E66" s="221"/>
    </row>
    <row r="67" spans="1:6" s="222" customFormat="1" ht="25.5" customHeight="1" x14ac:dyDescent="0.3">
      <c r="A67" s="218">
        <v>64</v>
      </c>
      <c r="B67" s="219" t="s">
        <v>934</v>
      </c>
      <c r="C67" s="220">
        <v>266757.75</v>
      </c>
      <c r="D67" s="221" t="s">
        <v>926</v>
      </c>
      <c r="E67" s="221"/>
    </row>
    <row r="68" spans="1:6" s="222" customFormat="1" ht="25.5" customHeight="1" thickBot="1" x14ac:dyDescent="0.35">
      <c r="A68" s="218">
        <v>65</v>
      </c>
      <c r="B68" s="219" t="s">
        <v>935</v>
      </c>
      <c r="C68" s="220">
        <v>178500</v>
      </c>
      <c r="D68" s="221" t="s">
        <v>925</v>
      </c>
      <c r="E68" s="221"/>
    </row>
    <row r="69" spans="1:6" s="3" customFormat="1" ht="15" thickBot="1" x14ac:dyDescent="0.35">
      <c r="A69" s="515"/>
      <c r="B69" s="516"/>
      <c r="C69" s="13">
        <f>SUM(C4:C68)</f>
        <v>1380398137.3800001</v>
      </c>
      <c r="D69" s="14"/>
      <c r="E69" s="15"/>
      <c r="F69" s="154"/>
    </row>
    <row r="70" spans="1:6" s="3" customFormat="1" ht="29.25" customHeight="1" x14ac:dyDescent="0.3">
      <c r="A70" s="85"/>
      <c r="B70" s="85"/>
      <c r="C70" s="18"/>
      <c r="D70" s="19"/>
      <c r="E70" s="20"/>
      <c r="F70" s="154"/>
    </row>
    <row r="71" spans="1:6" s="3" customFormat="1" ht="20.25" customHeight="1" x14ac:dyDescent="0.2">
      <c r="A71" s="35"/>
      <c r="B71" s="86"/>
      <c r="C71" s="23"/>
      <c r="D71" s="24"/>
      <c r="E71" s="20"/>
      <c r="F71" s="154"/>
    </row>
    <row r="72" spans="1:6" s="3" customFormat="1" ht="20.25" customHeight="1" x14ac:dyDescent="0.2">
      <c r="A72" s="525"/>
      <c r="B72" s="525"/>
      <c r="C72" s="25" t="s">
        <v>7</v>
      </c>
      <c r="D72" s="24"/>
      <c r="E72" s="20"/>
      <c r="F72" s="154"/>
    </row>
    <row r="73" spans="1:6" s="3" customFormat="1" ht="20.25" customHeight="1" x14ac:dyDescent="0.3">
      <c r="A73" s="525"/>
      <c r="B73" s="525"/>
      <c r="C73" s="25" t="s">
        <v>5</v>
      </c>
      <c r="D73" s="26"/>
      <c r="E73" s="20"/>
      <c r="F73" s="154"/>
    </row>
    <row r="74" spans="1:6" s="3" customFormat="1" ht="20.25" customHeight="1" x14ac:dyDescent="0.3">
      <c r="A74" s="518" t="s">
        <v>8</v>
      </c>
      <c r="B74" s="518"/>
      <c r="C74" s="35">
        <v>619812477.66999996</v>
      </c>
      <c r="D74" s="82"/>
      <c r="E74" s="20"/>
      <c r="F74" s="154"/>
    </row>
    <row r="75" spans="1:6" s="3" customFormat="1" ht="20.25" customHeight="1" x14ac:dyDescent="0.3">
      <c r="A75" s="519" t="s">
        <v>9</v>
      </c>
      <c r="B75" s="519"/>
      <c r="C75" s="27">
        <f>C74-C69</f>
        <v>-760585659.71000016</v>
      </c>
      <c r="D75" s="82"/>
      <c r="E75" s="20"/>
      <c r="F75" s="154"/>
    </row>
    <row r="76" spans="1:6" s="1" customFormat="1" x14ac:dyDescent="0.3">
      <c r="A76" s="30"/>
      <c r="B76" s="87"/>
      <c r="C76" s="30"/>
      <c r="D76" s="83"/>
      <c r="E76" s="223"/>
    </row>
    <row r="77" spans="1:6" s="1" customFormat="1" x14ac:dyDescent="0.3">
      <c r="A77" s="30"/>
      <c r="B77" s="87"/>
      <c r="C77" s="32"/>
      <c r="D77" s="84"/>
      <c r="E77" s="223"/>
    </row>
    <row r="78" spans="1:6" s="1" customFormat="1" x14ac:dyDescent="0.3">
      <c r="A78" s="30"/>
      <c r="B78" s="87"/>
      <c r="C78" s="32"/>
      <c r="E78" s="223"/>
    </row>
    <row r="81" spans="1:4" x14ac:dyDescent="0.3">
      <c r="D81" s="223"/>
    </row>
    <row r="82" spans="1:4" x14ac:dyDescent="0.3">
      <c r="D82" s="223"/>
    </row>
    <row r="85" spans="1:4" s="1" customFormat="1" x14ac:dyDescent="0.3">
      <c r="A85" s="30"/>
      <c r="B85" s="87"/>
      <c r="C85" s="30"/>
    </row>
  </sheetData>
  <mergeCells count="9">
    <mergeCell ref="A69:B69"/>
    <mergeCell ref="A72:B73"/>
    <mergeCell ref="A74:B74"/>
    <mergeCell ref="A75:B75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/>
  <dimension ref="A1:G102"/>
  <sheetViews>
    <sheetView topLeftCell="A73" zoomScaleNormal="100" workbookViewId="0">
      <selection activeCell="B85" sqref="B85:D85"/>
    </sheetView>
  </sheetViews>
  <sheetFormatPr defaultRowHeight="14.4" x14ac:dyDescent="0.3"/>
  <cols>
    <col min="1" max="1" width="7.109375" style="30" customWidth="1"/>
    <col min="2" max="2" width="44.33203125" style="87" customWidth="1"/>
    <col min="3" max="3" width="18.109375" style="30" customWidth="1"/>
    <col min="4" max="4" width="80.5546875" style="1" customWidth="1"/>
    <col min="5" max="5" width="49.109375" style="1" customWidth="1"/>
    <col min="6" max="6" width="9.109375" style="153"/>
  </cols>
  <sheetData>
    <row r="1" spans="1:7" ht="26.25" customHeight="1" x14ac:dyDescent="0.3">
      <c r="A1" s="520" t="s">
        <v>954</v>
      </c>
      <c r="B1" s="520"/>
      <c r="C1" s="520"/>
      <c r="D1" s="521"/>
    </row>
    <row r="2" spans="1:7" s="3" customFormat="1" ht="15" customHeight="1" x14ac:dyDescent="0.3">
      <c r="A2" s="522" t="s">
        <v>0</v>
      </c>
      <c r="B2" s="517" t="s">
        <v>1</v>
      </c>
      <c r="C2" s="224" t="s">
        <v>2</v>
      </c>
      <c r="D2" s="517" t="s">
        <v>3</v>
      </c>
      <c r="E2" s="514" t="s">
        <v>4</v>
      </c>
      <c r="F2" s="154"/>
    </row>
    <row r="3" spans="1:7" s="3" customFormat="1" x14ac:dyDescent="0.3">
      <c r="A3" s="522"/>
      <c r="B3" s="537"/>
      <c r="C3" s="225" t="s">
        <v>5</v>
      </c>
      <c r="D3" s="517"/>
      <c r="E3" s="514"/>
      <c r="F3" s="154"/>
    </row>
    <row r="4" spans="1:7" s="211" customFormat="1" ht="25.5" customHeight="1" x14ac:dyDescent="0.3">
      <c r="A4" s="204">
        <v>1</v>
      </c>
      <c r="B4" s="205" t="s">
        <v>6</v>
      </c>
      <c r="C4" s="206">
        <v>17488800</v>
      </c>
      <c r="D4" s="207" t="s">
        <v>892</v>
      </c>
      <c r="E4" s="208"/>
      <c r="F4" s="209"/>
      <c r="G4" s="210"/>
    </row>
    <row r="5" spans="1:7" s="243" customFormat="1" ht="25.5" customHeight="1" x14ac:dyDescent="0.3">
      <c r="A5" s="204">
        <v>2</v>
      </c>
      <c r="B5" s="205" t="s">
        <v>6</v>
      </c>
      <c r="C5" s="206">
        <v>2637000</v>
      </c>
      <c r="D5" s="207" t="s">
        <v>893</v>
      </c>
      <c r="E5" s="208" t="s">
        <v>898</v>
      </c>
      <c r="F5" s="209"/>
      <c r="G5" s="209"/>
    </row>
    <row r="6" spans="1:7" s="243" customFormat="1" ht="25.5" customHeight="1" x14ac:dyDescent="0.3">
      <c r="A6" s="204">
        <v>3</v>
      </c>
      <c r="B6" s="205" t="s">
        <v>6</v>
      </c>
      <c r="C6" s="206">
        <v>1483000</v>
      </c>
      <c r="D6" s="207" t="s">
        <v>894</v>
      </c>
      <c r="E6" s="208" t="s">
        <v>899</v>
      </c>
      <c r="F6" s="209"/>
      <c r="G6" s="209"/>
    </row>
    <row r="7" spans="1:7" s="243" customFormat="1" ht="25.5" customHeight="1" x14ac:dyDescent="0.3">
      <c r="A7" s="204">
        <v>4</v>
      </c>
      <c r="B7" s="205" t="s">
        <v>6</v>
      </c>
      <c r="C7" s="206">
        <v>4389500</v>
      </c>
      <c r="D7" s="207" t="s">
        <v>894</v>
      </c>
      <c r="E7" s="208" t="s">
        <v>900</v>
      </c>
      <c r="F7" s="209"/>
      <c r="G7" s="209"/>
    </row>
    <row r="8" spans="1:7" s="243" customFormat="1" ht="25.5" customHeight="1" x14ac:dyDescent="0.3">
      <c r="A8" s="204">
        <v>5</v>
      </c>
      <c r="B8" s="205" t="s">
        <v>6</v>
      </c>
      <c r="C8" s="206">
        <v>757000</v>
      </c>
      <c r="D8" s="207" t="s">
        <v>894</v>
      </c>
      <c r="E8" s="208" t="s">
        <v>901</v>
      </c>
      <c r="F8" s="209"/>
      <c r="G8" s="209"/>
    </row>
    <row r="9" spans="1:7" s="243" customFormat="1" ht="25.5" customHeight="1" x14ac:dyDescent="0.3">
      <c r="A9" s="204">
        <v>6</v>
      </c>
      <c r="B9" s="205" t="s">
        <v>6</v>
      </c>
      <c r="C9" s="206">
        <v>2175500</v>
      </c>
      <c r="D9" s="207" t="s">
        <v>894</v>
      </c>
      <c r="E9" s="208" t="s">
        <v>902</v>
      </c>
      <c r="F9" s="209"/>
      <c r="G9" s="209"/>
    </row>
    <row r="10" spans="1:7" s="243" customFormat="1" ht="25.5" customHeight="1" x14ac:dyDescent="0.3">
      <c r="A10" s="204">
        <v>7</v>
      </c>
      <c r="B10" s="205" t="s">
        <v>6</v>
      </c>
      <c r="C10" s="206">
        <v>1110500</v>
      </c>
      <c r="D10" s="207" t="s">
        <v>894</v>
      </c>
      <c r="E10" s="208" t="s">
        <v>903</v>
      </c>
      <c r="F10" s="209"/>
      <c r="G10" s="209"/>
    </row>
    <row r="11" spans="1:7" s="243" customFormat="1" ht="25.5" customHeight="1" x14ac:dyDescent="0.3">
      <c r="A11" s="204">
        <v>8</v>
      </c>
      <c r="B11" s="205" t="s">
        <v>6</v>
      </c>
      <c r="C11" s="206">
        <v>5184500</v>
      </c>
      <c r="D11" s="207" t="s">
        <v>894</v>
      </c>
      <c r="E11" s="208" t="s">
        <v>904</v>
      </c>
      <c r="F11" s="209"/>
      <c r="G11" s="209"/>
    </row>
    <row r="12" spans="1:7" s="243" customFormat="1" ht="25.5" customHeight="1" x14ac:dyDescent="0.3">
      <c r="A12" s="204">
        <v>9</v>
      </c>
      <c r="B12" s="205" t="s">
        <v>6</v>
      </c>
      <c r="C12" s="206">
        <v>1529250</v>
      </c>
      <c r="D12" s="207" t="s">
        <v>894</v>
      </c>
      <c r="E12" s="208" t="s">
        <v>905</v>
      </c>
      <c r="F12" s="209"/>
      <c r="G12" s="209"/>
    </row>
    <row r="13" spans="1:7" s="243" customFormat="1" ht="25.5" customHeight="1" x14ac:dyDescent="0.3">
      <c r="A13" s="204">
        <v>10</v>
      </c>
      <c r="B13" s="205" t="s">
        <v>6</v>
      </c>
      <c r="C13" s="206">
        <v>997250</v>
      </c>
      <c r="D13" s="207" t="s">
        <v>894</v>
      </c>
      <c r="E13" s="208" t="s">
        <v>906</v>
      </c>
      <c r="F13" s="209"/>
      <c r="G13" s="209"/>
    </row>
    <row r="14" spans="1:7" s="243" customFormat="1" ht="25.5" customHeight="1" x14ac:dyDescent="0.3">
      <c r="A14" s="204">
        <v>11</v>
      </c>
      <c r="B14" s="205" t="s">
        <v>6</v>
      </c>
      <c r="C14" s="206">
        <v>418500</v>
      </c>
      <c r="D14" s="207" t="s">
        <v>894</v>
      </c>
      <c r="E14" s="208" t="s">
        <v>907</v>
      </c>
      <c r="F14" s="209"/>
      <c r="G14" s="209"/>
    </row>
    <row r="15" spans="1:7" s="243" customFormat="1" ht="25.5" customHeight="1" x14ac:dyDescent="0.3">
      <c r="A15" s="204">
        <v>12</v>
      </c>
      <c r="B15" s="205" t="s">
        <v>6</v>
      </c>
      <c r="C15" s="206">
        <v>668000</v>
      </c>
      <c r="D15" s="207" t="s">
        <v>894</v>
      </c>
      <c r="E15" s="208" t="s">
        <v>908</v>
      </c>
      <c r="F15" s="209"/>
      <c r="G15" s="209"/>
    </row>
    <row r="16" spans="1:7" s="243" customFormat="1" ht="25.5" customHeight="1" x14ac:dyDescent="0.3">
      <c r="A16" s="204">
        <v>13</v>
      </c>
      <c r="B16" s="205" t="s">
        <v>6</v>
      </c>
      <c r="C16" s="206">
        <v>4053500</v>
      </c>
      <c r="D16" s="207" t="s">
        <v>894</v>
      </c>
      <c r="E16" s="208" t="s">
        <v>909</v>
      </c>
      <c r="F16" s="209"/>
      <c r="G16" s="209"/>
    </row>
    <row r="17" spans="1:7" s="243" customFormat="1" ht="25.5" customHeight="1" x14ac:dyDescent="0.3">
      <c r="A17" s="204">
        <v>14</v>
      </c>
      <c r="B17" s="205" t="s">
        <v>6</v>
      </c>
      <c r="C17" s="206">
        <v>541250</v>
      </c>
      <c r="D17" s="207" t="s">
        <v>894</v>
      </c>
      <c r="E17" s="208" t="s">
        <v>910</v>
      </c>
      <c r="F17" s="209"/>
      <c r="G17" s="209"/>
    </row>
    <row r="18" spans="1:7" s="243" customFormat="1" ht="25.5" customHeight="1" x14ac:dyDescent="0.3">
      <c r="A18" s="204">
        <v>15</v>
      </c>
      <c r="B18" s="205" t="s">
        <v>6</v>
      </c>
      <c r="C18" s="206">
        <v>4307500</v>
      </c>
      <c r="D18" s="207" t="s">
        <v>894</v>
      </c>
      <c r="E18" s="208" t="s">
        <v>911</v>
      </c>
      <c r="F18" s="209"/>
      <c r="G18" s="209"/>
    </row>
    <row r="19" spans="1:7" s="237" customFormat="1" ht="25.5" customHeight="1" x14ac:dyDescent="0.3">
      <c r="A19" s="44">
        <v>16</v>
      </c>
      <c r="B19" s="231" t="s">
        <v>6</v>
      </c>
      <c r="C19" s="232">
        <v>1440131.84</v>
      </c>
      <c r="D19" s="233" t="s">
        <v>895</v>
      </c>
      <c r="E19" s="234" t="s">
        <v>383</v>
      </c>
      <c r="F19" s="235"/>
      <c r="G19" s="236"/>
    </row>
    <row r="20" spans="1:7" s="237" customFormat="1" ht="25.5" customHeight="1" x14ac:dyDescent="0.3">
      <c r="A20" s="44">
        <v>17</v>
      </c>
      <c r="B20" s="231" t="s">
        <v>6</v>
      </c>
      <c r="C20" s="232">
        <v>3950693.6</v>
      </c>
      <c r="D20" s="233" t="s">
        <v>895</v>
      </c>
      <c r="E20" s="234" t="s">
        <v>334</v>
      </c>
      <c r="F20" s="235"/>
      <c r="G20" s="236"/>
    </row>
    <row r="21" spans="1:7" s="237" customFormat="1" ht="25.5" customHeight="1" x14ac:dyDescent="0.3">
      <c r="A21" s="44">
        <v>18</v>
      </c>
      <c r="B21" s="231" t="s">
        <v>6</v>
      </c>
      <c r="C21" s="232">
        <v>1205415.1200000001</v>
      </c>
      <c r="D21" s="233" t="s">
        <v>895</v>
      </c>
      <c r="E21" s="234" t="s">
        <v>380</v>
      </c>
      <c r="F21" s="235"/>
      <c r="G21" s="236"/>
    </row>
    <row r="22" spans="1:7" s="237" customFormat="1" ht="25.5" customHeight="1" x14ac:dyDescent="0.3">
      <c r="A22" s="44">
        <v>19</v>
      </c>
      <c r="B22" s="231" t="s">
        <v>6</v>
      </c>
      <c r="C22" s="232">
        <v>5775764.1200000001</v>
      </c>
      <c r="D22" s="233" t="s">
        <v>895</v>
      </c>
      <c r="E22" s="234" t="s">
        <v>381</v>
      </c>
      <c r="F22" s="235"/>
      <c r="G22" s="236"/>
    </row>
    <row r="23" spans="1:7" s="237" customFormat="1" ht="25.5" customHeight="1" x14ac:dyDescent="0.3">
      <c r="A23" s="44">
        <v>20</v>
      </c>
      <c r="B23" s="231" t="s">
        <v>6</v>
      </c>
      <c r="C23" s="232">
        <v>2607061.2400000002</v>
      </c>
      <c r="D23" s="233" t="s">
        <v>895</v>
      </c>
      <c r="E23" s="234" t="s">
        <v>382</v>
      </c>
      <c r="F23" s="235"/>
      <c r="G23" s="236"/>
    </row>
    <row r="24" spans="1:7" s="237" customFormat="1" ht="25.5" customHeight="1" x14ac:dyDescent="0.3">
      <c r="A24" s="44">
        <v>21</v>
      </c>
      <c r="B24" s="231" t="s">
        <v>6</v>
      </c>
      <c r="C24" s="232">
        <v>12335039.92</v>
      </c>
      <c r="D24" s="233" t="s">
        <v>895</v>
      </c>
      <c r="E24" s="234" t="s">
        <v>379</v>
      </c>
      <c r="F24" s="235"/>
      <c r="G24" s="236"/>
    </row>
    <row r="25" spans="1:7" s="237" customFormat="1" ht="25.5" customHeight="1" x14ac:dyDescent="0.3">
      <c r="A25" s="44">
        <v>22</v>
      </c>
      <c r="B25" s="231" t="s">
        <v>6</v>
      </c>
      <c r="C25" s="232">
        <v>20120453.920000002</v>
      </c>
      <c r="D25" s="233" t="s">
        <v>895</v>
      </c>
      <c r="E25" s="234" t="s">
        <v>332</v>
      </c>
      <c r="F25" s="235"/>
      <c r="G25" s="236"/>
    </row>
    <row r="26" spans="1:7" s="237" customFormat="1" ht="25.5" customHeight="1" x14ac:dyDescent="0.3">
      <c r="A26" s="44">
        <v>23</v>
      </c>
      <c r="B26" s="231" t="s">
        <v>6</v>
      </c>
      <c r="C26" s="232">
        <v>3366780.76</v>
      </c>
      <c r="D26" s="233" t="s">
        <v>895</v>
      </c>
      <c r="E26" s="234" t="s">
        <v>384</v>
      </c>
      <c r="F26" s="235"/>
      <c r="G26" s="236"/>
    </row>
    <row r="27" spans="1:7" s="237" customFormat="1" ht="25.5" customHeight="1" x14ac:dyDescent="0.3">
      <c r="A27" s="44">
        <v>24</v>
      </c>
      <c r="B27" s="231" t="s">
        <v>6</v>
      </c>
      <c r="C27" s="232">
        <v>3696557.48</v>
      </c>
      <c r="D27" s="233" t="s">
        <v>895</v>
      </c>
      <c r="E27" s="234" t="s">
        <v>386</v>
      </c>
      <c r="F27" s="235"/>
      <c r="G27" s="236"/>
    </row>
    <row r="28" spans="1:7" s="237" customFormat="1" ht="25.5" customHeight="1" x14ac:dyDescent="0.3">
      <c r="A28" s="44">
        <v>25</v>
      </c>
      <c r="B28" s="231" t="s">
        <v>6</v>
      </c>
      <c r="C28" s="232">
        <v>3745092.4</v>
      </c>
      <c r="D28" s="233" t="s">
        <v>895</v>
      </c>
      <c r="E28" s="234" t="s">
        <v>912</v>
      </c>
      <c r="F28" s="235"/>
      <c r="G28" s="236"/>
    </row>
    <row r="29" spans="1:7" s="237" customFormat="1" ht="25.5" customHeight="1" x14ac:dyDescent="0.3">
      <c r="A29" s="44">
        <v>26</v>
      </c>
      <c r="B29" s="231" t="s">
        <v>6</v>
      </c>
      <c r="C29" s="232">
        <v>2732703.4</v>
      </c>
      <c r="D29" s="233" t="s">
        <v>895</v>
      </c>
      <c r="E29" s="234" t="s">
        <v>387</v>
      </c>
      <c r="F29" s="235"/>
      <c r="G29" s="236"/>
    </row>
    <row r="30" spans="1:7" s="237" customFormat="1" ht="25.5" customHeight="1" x14ac:dyDescent="0.3">
      <c r="A30" s="44">
        <v>27</v>
      </c>
      <c r="B30" s="231" t="s">
        <v>6</v>
      </c>
      <c r="C30" s="232">
        <v>1286949.44</v>
      </c>
      <c r="D30" s="233" t="s">
        <v>895</v>
      </c>
      <c r="E30" s="234" t="s">
        <v>388</v>
      </c>
      <c r="F30" s="235"/>
      <c r="G30" s="236"/>
    </row>
    <row r="31" spans="1:7" s="237" customFormat="1" ht="25.5" customHeight="1" x14ac:dyDescent="0.3">
      <c r="A31" s="44">
        <v>28</v>
      </c>
      <c r="B31" s="231" t="s">
        <v>6</v>
      </c>
      <c r="C31" s="232">
        <v>4912972.4000000004</v>
      </c>
      <c r="D31" s="233" t="s">
        <v>895</v>
      </c>
      <c r="E31" s="234" t="s">
        <v>333</v>
      </c>
      <c r="F31" s="235"/>
      <c r="G31" s="236"/>
    </row>
    <row r="32" spans="1:7" s="237" customFormat="1" ht="25.5" customHeight="1" x14ac:dyDescent="0.3">
      <c r="A32" s="44">
        <v>29</v>
      </c>
      <c r="B32" s="231" t="s">
        <v>6</v>
      </c>
      <c r="C32" s="232">
        <v>730658.32</v>
      </c>
      <c r="D32" s="233" t="s">
        <v>895</v>
      </c>
      <c r="E32" s="234" t="s">
        <v>389</v>
      </c>
      <c r="F32" s="235"/>
      <c r="G32" s="236"/>
    </row>
    <row r="33" spans="1:7" s="237" customFormat="1" ht="25.5" customHeight="1" x14ac:dyDescent="0.3">
      <c r="A33" s="44">
        <v>30</v>
      </c>
      <c r="B33" s="231" t="s">
        <v>6</v>
      </c>
      <c r="C33" s="232">
        <v>4746535.92</v>
      </c>
      <c r="D33" s="233" t="s">
        <v>895</v>
      </c>
      <c r="E33" s="234" t="s">
        <v>385</v>
      </c>
      <c r="F33" s="235"/>
      <c r="G33" s="236"/>
    </row>
    <row r="34" spans="1:7" s="237" customFormat="1" ht="25.5" customHeight="1" x14ac:dyDescent="0.3">
      <c r="A34" s="44">
        <v>31</v>
      </c>
      <c r="B34" s="231" t="s">
        <v>6</v>
      </c>
      <c r="C34" s="232">
        <v>3998495.2</v>
      </c>
      <c r="D34" s="233" t="s">
        <v>895</v>
      </c>
      <c r="E34" s="234" t="s">
        <v>335</v>
      </c>
      <c r="F34" s="235"/>
      <c r="G34" s="236"/>
    </row>
    <row r="35" spans="1:7" s="237" customFormat="1" ht="25.5" customHeight="1" x14ac:dyDescent="0.3">
      <c r="A35" s="44">
        <v>32</v>
      </c>
      <c r="B35" s="231" t="s">
        <v>6</v>
      </c>
      <c r="C35" s="232">
        <v>6033376.7199999997</v>
      </c>
      <c r="D35" s="233" t="s">
        <v>895</v>
      </c>
      <c r="E35" s="234" t="s">
        <v>391</v>
      </c>
      <c r="F35" s="235"/>
      <c r="G35" s="236"/>
    </row>
    <row r="36" spans="1:7" s="237" customFormat="1" ht="25.5" customHeight="1" x14ac:dyDescent="0.3">
      <c r="A36" s="44">
        <v>33</v>
      </c>
      <c r="B36" s="231" t="s">
        <v>6</v>
      </c>
      <c r="C36" s="232">
        <v>4512308.08</v>
      </c>
      <c r="D36" s="233" t="s">
        <v>895</v>
      </c>
      <c r="E36" s="234" t="s">
        <v>393</v>
      </c>
      <c r="F36" s="235"/>
      <c r="G36" s="236"/>
    </row>
    <row r="37" spans="1:7" s="237" customFormat="1" ht="25.5" customHeight="1" x14ac:dyDescent="0.3">
      <c r="A37" s="44">
        <v>34</v>
      </c>
      <c r="B37" s="231" t="s">
        <v>6</v>
      </c>
      <c r="C37" s="232">
        <v>18603296.32</v>
      </c>
      <c r="D37" s="233" t="s">
        <v>895</v>
      </c>
      <c r="E37" s="234" t="s">
        <v>394</v>
      </c>
      <c r="F37" s="235"/>
      <c r="G37" s="236"/>
    </row>
    <row r="38" spans="1:7" s="237" customFormat="1" ht="25.5" customHeight="1" x14ac:dyDescent="0.3">
      <c r="A38" s="44">
        <v>35</v>
      </c>
      <c r="B38" s="231" t="s">
        <v>6</v>
      </c>
      <c r="C38" s="232">
        <v>1299062.8</v>
      </c>
      <c r="D38" s="233" t="s">
        <v>895</v>
      </c>
      <c r="E38" s="234" t="s">
        <v>395</v>
      </c>
      <c r="F38" s="235"/>
      <c r="G38" s="236"/>
    </row>
    <row r="39" spans="1:7" s="237" customFormat="1" ht="25.5" customHeight="1" x14ac:dyDescent="0.3">
      <c r="A39" s="44">
        <v>36</v>
      </c>
      <c r="B39" s="231" t="s">
        <v>6</v>
      </c>
      <c r="C39" s="232">
        <v>3076250.24</v>
      </c>
      <c r="D39" s="233" t="s">
        <v>895</v>
      </c>
      <c r="E39" s="234" t="s">
        <v>390</v>
      </c>
      <c r="F39" s="235"/>
      <c r="G39" s="236"/>
    </row>
    <row r="40" spans="1:7" s="237" customFormat="1" ht="25.5" customHeight="1" x14ac:dyDescent="0.3">
      <c r="A40" s="44">
        <v>37</v>
      </c>
      <c r="B40" s="231" t="s">
        <v>6</v>
      </c>
      <c r="C40" s="232">
        <v>3020382.12</v>
      </c>
      <c r="D40" s="233" t="s">
        <v>895</v>
      </c>
      <c r="E40" s="234" t="s">
        <v>944</v>
      </c>
      <c r="F40" s="235"/>
      <c r="G40" s="236"/>
    </row>
    <row r="41" spans="1:7" s="237" customFormat="1" ht="25.5" customHeight="1" x14ac:dyDescent="0.3">
      <c r="A41" s="44">
        <v>38</v>
      </c>
      <c r="B41" s="231" t="s">
        <v>6</v>
      </c>
      <c r="C41" s="232">
        <v>3179159.48</v>
      </c>
      <c r="D41" s="233" t="s">
        <v>895</v>
      </c>
      <c r="E41" s="234" t="s">
        <v>392</v>
      </c>
      <c r="F41" s="235"/>
      <c r="G41" s="236"/>
    </row>
    <row r="42" spans="1:7" s="237" customFormat="1" ht="25.5" customHeight="1" x14ac:dyDescent="0.3">
      <c r="A42" s="44">
        <v>39</v>
      </c>
      <c r="B42" s="231" t="s">
        <v>6</v>
      </c>
      <c r="C42" s="232">
        <v>232761.2</v>
      </c>
      <c r="D42" s="233" t="s">
        <v>895</v>
      </c>
      <c r="E42" s="234" t="s">
        <v>383</v>
      </c>
      <c r="F42" s="235"/>
      <c r="G42" s="236"/>
    </row>
    <row r="43" spans="1:7" s="237" customFormat="1" ht="25.5" customHeight="1" x14ac:dyDescent="0.3">
      <c r="A43" s="44">
        <v>40</v>
      </c>
      <c r="B43" s="231" t="s">
        <v>6</v>
      </c>
      <c r="C43" s="232">
        <v>232761.2</v>
      </c>
      <c r="D43" s="233" t="s">
        <v>895</v>
      </c>
      <c r="E43" s="234" t="s">
        <v>335</v>
      </c>
      <c r="F43" s="235"/>
      <c r="G43" s="236"/>
    </row>
    <row r="44" spans="1:7" s="237" customFormat="1" ht="25.5" customHeight="1" x14ac:dyDescent="0.3">
      <c r="A44" s="44">
        <v>41</v>
      </c>
      <c r="B44" s="231" t="s">
        <v>6</v>
      </c>
      <c r="C44" s="232">
        <v>232761.2</v>
      </c>
      <c r="D44" s="233" t="s">
        <v>895</v>
      </c>
      <c r="E44" s="234" t="s">
        <v>332</v>
      </c>
      <c r="F44" s="235"/>
      <c r="G44" s="236"/>
    </row>
    <row r="45" spans="1:7" s="237" customFormat="1" ht="25.5" customHeight="1" x14ac:dyDescent="0.3">
      <c r="A45" s="44">
        <v>42</v>
      </c>
      <c r="B45" s="231" t="s">
        <v>6</v>
      </c>
      <c r="C45" s="232">
        <v>232761.2</v>
      </c>
      <c r="D45" s="233" t="s">
        <v>895</v>
      </c>
      <c r="E45" s="234" t="s">
        <v>384</v>
      </c>
      <c r="F45" s="235"/>
      <c r="G45" s="236"/>
    </row>
    <row r="46" spans="1:7" s="237" customFormat="1" ht="25.5" customHeight="1" x14ac:dyDescent="0.3">
      <c r="A46" s="44">
        <v>43</v>
      </c>
      <c r="B46" s="231" t="s">
        <v>6</v>
      </c>
      <c r="C46" s="232">
        <v>232761.2</v>
      </c>
      <c r="D46" s="233" t="s">
        <v>895</v>
      </c>
      <c r="E46" s="234" t="s">
        <v>386</v>
      </c>
      <c r="F46" s="235"/>
      <c r="G46" s="236"/>
    </row>
    <row r="47" spans="1:7" s="237" customFormat="1" ht="25.5" customHeight="1" x14ac:dyDescent="0.3">
      <c r="A47" s="44">
        <v>44</v>
      </c>
      <c r="B47" s="231" t="s">
        <v>6</v>
      </c>
      <c r="C47" s="232">
        <v>232761.2</v>
      </c>
      <c r="D47" s="233" t="s">
        <v>895</v>
      </c>
      <c r="E47" s="234" t="s">
        <v>334</v>
      </c>
      <c r="F47" s="235"/>
      <c r="G47" s="236"/>
    </row>
    <row r="48" spans="1:7" s="237" customFormat="1" ht="25.5" customHeight="1" x14ac:dyDescent="0.3">
      <c r="A48" s="44">
        <v>45</v>
      </c>
      <c r="B48" s="231" t="s">
        <v>6</v>
      </c>
      <c r="C48" s="232">
        <v>232761.2</v>
      </c>
      <c r="D48" s="233" t="s">
        <v>895</v>
      </c>
      <c r="E48" s="234" t="s">
        <v>391</v>
      </c>
      <c r="F48" s="235"/>
      <c r="G48" s="236"/>
    </row>
    <row r="49" spans="1:7" s="237" customFormat="1" ht="25.5" customHeight="1" x14ac:dyDescent="0.3">
      <c r="A49" s="44">
        <v>46</v>
      </c>
      <c r="B49" s="231" t="s">
        <v>6</v>
      </c>
      <c r="C49" s="232">
        <v>232761.2</v>
      </c>
      <c r="D49" s="233" t="s">
        <v>895</v>
      </c>
      <c r="E49" s="234" t="s">
        <v>387</v>
      </c>
      <c r="F49" s="235"/>
      <c r="G49" s="236"/>
    </row>
    <row r="50" spans="1:7" s="237" customFormat="1" ht="25.5" customHeight="1" x14ac:dyDescent="0.3">
      <c r="A50" s="44">
        <v>47</v>
      </c>
      <c r="B50" s="231" t="s">
        <v>6</v>
      </c>
      <c r="C50" s="232">
        <v>232761.2</v>
      </c>
      <c r="D50" s="233" t="s">
        <v>895</v>
      </c>
      <c r="E50" s="234" t="s">
        <v>388</v>
      </c>
      <c r="F50" s="235"/>
      <c r="G50" s="236"/>
    </row>
    <row r="51" spans="1:7" s="237" customFormat="1" ht="25.5" customHeight="1" x14ac:dyDescent="0.3">
      <c r="A51" s="44">
        <v>48</v>
      </c>
      <c r="B51" s="231" t="s">
        <v>6</v>
      </c>
      <c r="C51" s="232">
        <v>232761.2</v>
      </c>
      <c r="D51" s="233" t="s">
        <v>895</v>
      </c>
      <c r="E51" s="234" t="s">
        <v>380</v>
      </c>
      <c r="F51" s="235"/>
      <c r="G51" s="236"/>
    </row>
    <row r="52" spans="1:7" s="237" customFormat="1" ht="25.5" customHeight="1" x14ac:dyDescent="0.3">
      <c r="A52" s="44">
        <v>49</v>
      </c>
      <c r="B52" s="231" t="s">
        <v>6</v>
      </c>
      <c r="C52" s="232">
        <v>232761.2</v>
      </c>
      <c r="D52" s="233" t="s">
        <v>895</v>
      </c>
      <c r="E52" s="234" t="s">
        <v>333</v>
      </c>
      <c r="F52" s="235"/>
      <c r="G52" s="236"/>
    </row>
    <row r="53" spans="1:7" s="237" customFormat="1" ht="25.5" customHeight="1" x14ac:dyDescent="0.3">
      <c r="A53" s="44">
        <v>50</v>
      </c>
      <c r="B53" s="231" t="s">
        <v>6</v>
      </c>
      <c r="C53" s="232">
        <v>232761.2</v>
      </c>
      <c r="D53" s="233" t="s">
        <v>895</v>
      </c>
      <c r="E53" s="234" t="s">
        <v>392</v>
      </c>
      <c r="F53" s="235"/>
      <c r="G53" s="236"/>
    </row>
    <row r="54" spans="1:7" s="237" customFormat="1" ht="25.5" customHeight="1" x14ac:dyDescent="0.3">
      <c r="A54" s="44">
        <v>51</v>
      </c>
      <c r="B54" s="231" t="s">
        <v>6</v>
      </c>
      <c r="C54" s="232">
        <v>232761.2</v>
      </c>
      <c r="D54" s="233" t="s">
        <v>895</v>
      </c>
      <c r="E54" s="234" t="s">
        <v>393</v>
      </c>
      <c r="F54" s="235"/>
      <c r="G54" s="236"/>
    </row>
    <row r="55" spans="1:7" s="237" customFormat="1" ht="25.5" customHeight="1" x14ac:dyDescent="0.3">
      <c r="A55" s="44">
        <v>52</v>
      </c>
      <c r="B55" s="231" t="s">
        <v>6</v>
      </c>
      <c r="C55" s="232">
        <v>232761.2</v>
      </c>
      <c r="D55" s="233" t="s">
        <v>895</v>
      </c>
      <c r="E55" s="234" t="s">
        <v>394</v>
      </c>
      <c r="F55" s="235"/>
      <c r="G55" s="236"/>
    </row>
    <row r="56" spans="1:7" s="237" customFormat="1" ht="25.5" customHeight="1" x14ac:dyDescent="0.3">
      <c r="A56" s="44">
        <v>53</v>
      </c>
      <c r="B56" s="231" t="s">
        <v>6</v>
      </c>
      <c r="C56" s="232">
        <v>232761.2</v>
      </c>
      <c r="D56" s="233" t="s">
        <v>895</v>
      </c>
      <c r="E56" s="234" t="s">
        <v>395</v>
      </c>
      <c r="F56" s="235"/>
      <c r="G56" s="236"/>
    </row>
    <row r="57" spans="1:7" s="237" customFormat="1" ht="25.5" customHeight="1" x14ac:dyDescent="0.3">
      <c r="A57" s="44">
        <v>54</v>
      </c>
      <c r="B57" s="231" t="s">
        <v>6</v>
      </c>
      <c r="C57" s="232">
        <v>232761.2</v>
      </c>
      <c r="D57" s="233" t="s">
        <v>895</v>
      </c>
      <c r="E57" s="234" t="s">
        <v>389</v>
      </c>
      <c r="F57" s="235"/>
      <c r="G57" s="236"/>
    </row>
    <row r="58" spans="1:7" s="237" customFormat="1" ht="25.5" customHeight="1" x14ac:dyDescent="0.3">
      <c r="A58" s="44">
        <v>55</v>
      </c>
      <c r="B58" s="231" t="s">
        <v>6</v>
      </c>
      <c r="C58" s="232">
        <v>232761.2</v>
      </c>
      <c r="D58" s="233" t="s">
        <v>895</v>
      </c>
      <c r="E58" s="234" t="s">
        <v>381</v>
      </c>
      <c r="F58" s="235"/>
      <c r="G58" s="236"/>
    </row>
    <row r="59" spans="1:7" s="237" customFormat="1" ht="25.5" customHeight="1" x14ac:dyDescent="0.3">
      <c r="A59" s="44">
        <v>56</v>
      </c>
      <c r="B59" s="231" t="s">
        <v>6</v>
      </c>
      <c r="C59" s="232">
        <v>232761.2</v>
      </c>
      <c r="D59" s="233" t="s">
        <v>895</v>
      </c>
      <c r="E59" s="234" t="s">
        <v>382</v>
      </c>
      <c r="F59" s="235"/>
      <c r="G59" s="236"/>
    </row>
    <row r="60" spans="1:7" s="237" customFormat="1" ht="25.5" customHeight="1" x14ac:dyDescent="0.3">
      <c r="A60" s="44">
        <v>57</v>
      </c>
      <c r="B60" s="231" t="s">
        <v>6</v>
      </c>
      <c r="C60" s="232">
        <v>232761.2</v>
      </c>
      <c r="D60" s="233" t="s">
        <v>895</v>
      </c>
      <c r="E60" s="234" t="s">
        <v>385</v>
      </c>
      <c r="F60" s="235"/>
      <c r="G60" s="236"/>
    </row>
    <row r="61" spans="1:7" s="237" customFormat="1" ht="25.5" customHeight="1" x14ac:dyDescent="0.3">
      <c r="A61" s="44">
        <v>58</v>
      </c>
      <c r="B61" s="231" t="s">
        <v>6</v>
      </c>
      <c r="C61" s="232">
        <v>232761.2</v>
      </c>
      <c r="D61" s="233" t="s">
        <v>895</v>
      </c>
      <c r="E61" s="234" t="s">
        <v>390</v>
      </c>
      <c r="F61" s="235"/>
      <c r="G61" s="236"/>
    </row>
    <row r="62" spans="1:7" s="237" customFormat="1" ht="25.5" customHeight="1" x14ac:dyDescent="0.3">
      <c r="A62" s="44">
        <v>59</v>
      </c>
      <c r="B62" s="231" t="s">
        <v>6</v>
      </c>
      <c r="C62" s="232">
        <v>232761.2</v>
      </c>
      <c r="D62" s="233" t="s">
        <v>895</v>
      </c>
      <c r="E62" s="234" t="s">
        <v>379</v>
      </c>
      <c r="F62" s="235"/>
      <c r="G62" s="236"/>
    </row>
    <row r="63" spans="1:7" s="237" customFormat="1" ht="25.5" customHeight="1" x14ac:dyDescent="0.3">
      <c r="A63" s="44">
        <v>60</v>
      </c>
      <c r="B63" s="231" t="s">
        <v>6</v>
      </c>
      <c r="C63" s="232">
        <v>58203880</v>
      </c>
      <c r="D63" s="233" t="s">
        <v>895</v>
      </c>
      <c r="E63" s="234" t="s">
        <v>945</v>
      </c>
      <c r="F63" s="235"/>
      <c r="G63" s="236"/>
    </row>
    <row r="64" spans="1:7" s="211" customFormat="1" ht="25.5" customHeight="1" x14ac:dyDescent="0.3">
      <c r="A64" s="204">
        <v>61</v>
      </c>
      <c r="B64" s="205" t="s">
        <v>6</v>
      </c>
      <c r="C64" s="206">
        <v>13224778</v>
      </c>
      <c r="D64" s="207" t="s">
        <v>896</v>
      </c>
      <c r="E64" s="208"/>
      <c r="F64" s="209"/>
      <c r="G64" s="210"/>
    </row>
    <row r="65" spans="1:7" s="211" customFormat="1" ht="25.5" customHeight="1" x14ac:dyDescent="0.3">
      <c r="A65" s="204">
        <v>62</v>
      </c>
      <c r="B65" s="205" t="s">
        <v>6</v>
      </c>
      <c r="C65" s="206">
        <v>49480000</v>
      </c>
      <c r="D65" s="207" t="s">
        <v>261</v>
      </c>
      <c r="E65" s="208"/>
      <c r="F65" s="209"/>
      <c r="G65" s="210"/>
    </row>
    <row r="66" spans="1:7" s="237" customFormat="1" ht="25.5" customHeight="1" x14ac:dyDescent="0.3">
      <c r="A66" s="44">
        <v>63</v>
      </c>
      <c r="B66" s="231" t="s">
        <v>6</v>
      </c>
      <c r="C66" s="232">
        <v>10334800</v>
      </c>
      <c r="D66" s="233" t="s">
        <v>346</v>
      </c>
      <c r="E66" s="234"/>
      <c r="F66" s="235"/>
      <c r="G66" s="236"/>
    </row>
    <row r="67" spans="1:7" s="3" customFormat="1" ht="25.5" customHeight="1" x14ac:dyDescent="0.3">
      <c r="A67" s="42">
        <v>64</v>
      </c>
      <c r="B67" s="199" t="s">
        <v>6</v>
      </c>
      <c r="C67" s="198">
        <v>40585284.979999997</v>
      </c>
      <c r="D67" s="200" t="s">
        <v>946</v>
      </c>
      <c r="E67" s="201"/>
      <c r="F67" s="202"/>
      <c r="G67" s="203"/>
    </row>
    <row r="68" spans="1:7" s="3" customFormat="1" ht="25.5" customHeight="1" x14ac:dyDescent="0.3">
      <c r="A68" s="42">
        <v>65</v>
      </c>
      <c r="B68" s="199" t="s">
        <v>6</v>
      </c>
      <c r="C68" s="198">
        <v>25000000</v>
      </c>
      <c r="D68" s="200" t="s">
        <v>224</v>
      </c>
      <c r="E68" s="201"/>
      <c r="F68" s="202"/>
      <c r="G68" s="203"/>
    </row>
    <row r="69" spans="1:7" s="10" customFormat="1" ht="25.5" customHeight="1" x14ac:dyDescent="0.3">
      <c r="A69" s="42">
        <v>66</v>
      </c>
      <c r="B69" s="158" t="s">
        <v>936</v>
      </c>
      <c r="C69" s="39">
        <v>7430000</v>
      </c>
      <c r="D69" s="60" t="s">
        <v>940</v>
      </c>
      <c r="E69" s="9"/>
    </row>
    <row r="70" spans="1:7" s="10" customFormat="1" ht="25.5" customHeight="1" x14ac:dyDescent="0.3">
      <c r="A70" s="42">
        <v>67</v>
      </c>
      <c r="B70" s="158" t="s">
        <v>937</v>
      </c>
      <c r="C70" s="39">
        <v>3350000</v>
      </c>
      <c r="D70" s="60" t="s">
        <v>941</v>
      </c>
      <c r="E70" s="9"/>
    </row>
    <row r="71" spans="1:7" s="10" customFormat="1" ht="25.5" customHeight="1" x14ac:dyDescent="0.3">
      <c r="A71" s="42">
        <v>68</v>
      </c>
      <c r="B71" s="158" t="s">
        <v>863</v>
      </c>
      <c r="C71" s="39">
        <v>38000000</v>
      </c>
      <c r="D71" s="60" t="s">
        <v>866</v>
      </c>
      <c r="E71" s="9"/>
    </row>
    <row r="72" spans="1:7" s="10" customFormat="1" ht="25.5" customHeight="1" x14ac:dyDescent="0.3">
      <c r="A72" s="42">
        <v>69</v>
      </c>
      <c r="B72" s="158" t="s">
        <v>864</v>
      </c>
      <c r="C72" s="39">
        <v>38000000</v>
      </c>
      <c r="D72" s="60" t="s">
        <v>867</v>
      </c>
      <c r="E72" s="9"/>
    </row>
    <row r="73" spans="1:7" s="10" customFormat="1" ht="25.5" customHeight="1" x14ac:dyDescent="0.3">
      <c r="A73" s="42">
        <v>70</v>
      </c>
      <c r="B73" s="158" t="s">
        <v>938</v>
      </c>
      <c r="C73" s="39">
        <v>38000000</v>
      </c>
      <c r="D73" s="60" t="s">
        <v>942</v>
      </c>
      <c r="E73" s="9"/>
    </row>
    <row r="74" spans="1:7" s="10" customFormat="1" ht="25.5" customHeight="1" x14ac:dyDescent="0.3">
      <c r="A74" s="42">
        <v>71</v>
      </c>
      <c r="B74" s="158" t="s">
        <v>939</v>
      </c>
      <c r="C74" s="39">
        <v>38000000</v>
      </c>
      <c r="D74" s="60" t="s">
        <v>943</v>
      </c>
      <c r="E74" s="9"/>
    </row>
    <row r="75" spans="1:7" s="10" customFormat="1" ht="25.5" customHeight="1" x14ac:dyDescent="0.3">
      <c r="A75" s="42">
        <v>72</v>
      </c>
      <c r="B75" s="158" t="s">
        <v>950</v>
      </c>
      <c r="C75" s="39">
        <v>37000000</v>
      </c>
      <c r="D75" s="60" t="s">
        <v>952</v>
      </c>
      <c r="E75" s="9"/>
    </row>
    <row r="76" spans="1:7" s="10" customFormat="1" ht="25.5" customHeight="1" x14ac:dyDescent="0.3">
      <c r="A76" s="42">
        <v>73</v>
      </c>
      <c r="B76" s="158" t="s">
        <v>951</v>
      </c>
      <c r="C76" s="39">
        <v>37000000</v>
      </c>
      <c r="D76" s="60" t="s">
        <v>953</v>
      </c>
      <c r="E76" s="9"/>
    </row>
    <row r="77" spans="1:7" s="10" customFormat="1" ht="25.5" customHeight="1" x14ac:dyDescent="0.3">
      <c r="A77" s="42">
        <v>74</v>
      </c>
      <c r="B77" s="158" t="s">
        <v>886</v>
      </c>
      <c r="C77" s="39">
        <v>6799520</v>
      </c>
      <c r="D77" s="60" t="s">
        <v>888</v>
      </c>
      <c r="E77" s="9"/>
    </row>
    <row r="78" spans="1:7" s="10" customFormat="1" ht="25.5" customHeight="1" x14ac:dyDescent="0.3">
      <c r="A78" s="42">
        <v>75</v>
      </c>
      <c r="B78" s="158" t="s">
        <v>872</v>
      </c>
      <c r="C78" s="39">
        <v>15000000</v>
      </c>
      <c r="D78" s="9" t="s">
        <v>26</v>
      </c>
      <c r="E78" s="9"/>
    </row>
    <row r="79" spans="1:7" s="10" customFormat="1" ht="25.5" customHeight="1" x14ac:dyDescent="0.3">
      <c r="A79" s="42">
        <v>76</v>
      </c>
      <c r="B79" s="158" t="s">
        <v>872</v>
      </c>
      <c r="C79" s="39">
        <v>20000000</v>
      </c>
      <c r="D79" s="9" t="s">
        <v>27</v>
      </c>
      <c r="E79" s="9"/>
    </row>
    <row r="80" spans="1:7" s="10" customFormat="1" ht="25.5" customHeight="1" x14ac:dyDescent="0.3">
      <c r="A80" s="42">
        <v>77</v>
      </c>
      <c r="B80" s="158" t="s">
        <v>889</v>
      </c>
      <c r="C80" s="39">
        <v>23352851.199999999</v>
      </c>
      <c r="D80" s="9" t="s">
        <v>890</v>
      </c>
      <c r="E80" s="9"/>
    </row>
    <row r="81" spans="1:6" s="10" customFormat="1" ht="25.5" customHeight="1" x14ac:dyDescent="0.3">
      <c r="A81" s="42">
        <v>78</v>
      </c>
      <c r="B81" s="158" t="s">
        <v>913</v>
      </c>
      <c r="C81" s="39">
        <v>63392500</v>
      </c>
      <c r="D81" s="9" t="s">
        <v>914</v>
      </c>
      <c r="E81" s="9"/>
    </row>
    <row r="82" spans="1:6" s="243" customFormat="1" ht="25.5" customHeight="1" x14ac:dyDescent="0.3">
      <c r="A82" s="204">
        <v>79</v>
      </c>
      <c r="B82" s="240" t="s">
        <v>915</v>
      </c>
      <c r="C82" s="241">
        <v>10000000</v>
      </c>
      <c r="D82" s="242" t="s">
        <v>916</v>
      </c>
      <c r="E82" s="242"/>
    </row>
    <row r="83" spans="1:6" s="243" customFormat="1" ht="25.5" customHeight="1" x14ac:dyDescent="0.3">
      <c r="A83" s="204">
        <v>80</v>
      </c>
      <c r="B83" s="240" t="s">
        <v>918</v>
      </c>
      <c r="C83" s="241">
        <v>1296915.2</v>
      </c>
      <c r="D83" s="242" t="s">
        <v>917</v>
      </c>
      <c r="E83" s="242"/>
    </row>
    <row r="84" spans="1:6" s="243" customFormat="1" ht="25.5" customHeight="1" x14ac:dyDescent="0.3">
      <c r="A84" s="204">
        <v>81</v>
      </c>
      <c r="B84" s="240" t="s">
        <v>948</v>
      </c>
      <c r="C84" s="241">
        <v>3200000</v>
      </c>
      <c r="D84" s="242" t="s">
        <v>949</v>
      </c>
      <c r="E84" s="242"/>
    </row>
    <row r="85" spans="1:6" s="243" customFormat="1" ht="25.5" customHeight="1" thickBot="1" x14ac:dyDescent="0.35">
      <c r="A85" s="204">
        <v>82</v>
      </c>
      <c r="B85" s="240" t="s">
        <v>947</v>
      </c>
      <c r="C85" s="241">
        <v>8818200</v>
      </c>
      <c r="D85" s="242" t="s">
        <v>800</v>
      </c>
      <c r="E85" s="242"/>
    </row>
    <row r="86" spans="1:6" s="3" customFormat="1" ht="15" thickBot="1" x14ac:dyDescent="0.35">
      <c r="A86" s="515"/>
      <c r="B86" s="516"/>
      <c r="C86" s="13">
        <f>SUM(C4:C85)</f>
        <v>754472905.41999984</v>
      </c>
      <c r="D86" s="14"/>
      <c r="E86" s="15"/>
      <c r="F86" s="154"/>
    </row>
    <row r="87" spans="1:6" s="3" customFormat="1" ht="29.25" customHeight="1" x14ac:dyDescent="0.3">
      <c r="A87" s="85"/>
      <c r="B87" s="85"/>
      <c r="C87" s="18"/>
      <c r="D87" s="19"/>
      <c r="E87" s="20"/>
      <c r="F87" s="154"/>
    </row>
    <row r="88" spans="1:6" s="3" customFormat="1" ht="20.25" customHeight="1" x14ac:dyDescent="0.2">
      <c r="A88" s="35"/>
      <c r="B88" s="86"/>
      <c r="C88" s="23"/>
      <c r="D88" s="24"/>
      <c r="E88" s="20"/>
      <c r="F88" s="154"/>
    </row>
    <row r="89" spans="1:6" s="3" customFormat="1" ht="20.25" customHeight="1" x14ac:dyDescent="0.2">
      <c r="A89" s="525"/>
      <c r="B89" s="525"/>
      <c r="C89" s="25" t="s">
        <v>7</v>
      </c>
      <c r="D89" s="24"/>
      <c r="E89" s="20"/>
      <c r="F89" s="154"/>
    </row>
    <row r="90" spans="1:6" s="3" customFormat="1" ht="20.25" customHeight="1" x14ac:dyDescent="0.3">
      <c r="A90" s="525"/>
      <c r="B90" s="525"/>
      <c r="C90" s="25" t="s">
        <v>5</v>
      </c>
      <c r="D90" s="26"/>
      <c r="E90" s="20"/>
      <c r="F90" s="154"/>
    </row>
    <row r="91" spans="1:6" s="3" customFormat="1" ht="20.25" customHeight="1" x14ac:dyDescent="0.3">
      <c r="A91" s="518" t="s">
        <v>8</v>
      </c>
      <c r="B91" s="518"/>
      <c r="C91" s="35">
        <v>133857178.16</v>
      </c>
      <c r="D91" s="82"/>
      <c r="E91" s="20"/>
      <c r="F91" s="154"/>
    </row>
    <row r="92" spans="1:6" s="3" customFormat="1" ht="20.25" customHeight="1" x14ac:dyDescent="0.3">
      <c r="A92" s="519" t="s">
        <v>9</v>
      </c>
      <c r="B92" s="519"/>
      <c r="C92" s="27">
        <f>C91-C86</f>
        <v>-620615727.25999987</v>
      </c>
      <c r="D92" s="82"/>
      <c r="E92" s="20"/>
      <c r="F92" s="154"/>
    </row>
    <row r="93" spans="1:6" s="1" customFormat="1" x14ac:dyDescent="0.3">
      <c r="A93" s="30"/>
      <c r="B93" s="87"/>
      <c r="C93" s="30"/>
      <c r="D93" s="83"/>
      <c r="E93" s="223"/>
    </row>
    <row r="94" spans="1:6" s="1" customFormat="1" x14ac:dyDescent="0.3">
      <c r="A94" s="30"/>
      <c r="B94" s="87"/>
      <c r="C94" s="32"/>
      <c r="D94" s="84"/>
      <c r="E94" s="223"/>
    </row>
    <row r="95" spans="1:6" s="1" customFormat="1" x14ac:dyDescent="0.3">
      <c r="A95" s="30"/>
      <c r="B95" s="87"/>
      <c r="C95" s="32"/>
      <c r="E95" s="223"/>
    </row>
    <row r="98" spans="1:7" s="1" customFormat="1" x14ac:dyDescent="0.3">
      <c r="A98" s="30"/>
      <c r="B98" s="87"/>
      <c r="C98" s="30"/>
      <c r="D98" s="223"/>
      <c r="F98" s="153"/>
      <c r="G98"/>
    </row>
    <row r="99" spans="1:7" s="1" customFormat="1" x14ac:dyDescent="0.3">
      <c r="A99" s="30"/>
      <c r="B99" s="87"/>
      <c r="C99" s="30"/>
      <c r="D99" s="223"/>
      <c r="F99" s="153"/>
      <c r="G99"/>
    </row>
    <row r="102" spans="1:7" s="1" customFormat="1" x14ac:dyDescent="0.3">
      <c r="A102" s="30"/>
      <c r="B102" s="87"/>
      <c r="C102" s="30"/>
    </row>
  </sheetData>
  <mergeCells count="9">
    <mergeCell ref="E2:E3"/>
    <mergeCell ref="A86:B86"/>
    <mergeCell ref="A89:B90"/>
    <mergeCell ref="A91:B91"/>
    <mergeCell ref="A92:B92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/>
  <dimension ref="A1:G58"/>
  <sheetViews>
    <sheetView topLeftCell="A20" zoomScaleNormal="100" workbookViewId="0">
      <selection activeCell="B24" sqref="B24:D24"/>
    </sheetView>
  </sheetViews>
  <sheetFormatPr defaultRowHeight="14.4" x14ac:dyDescent="0.3"/>
  <cols>
    <col min="1" max="1" width="7.109375" style="30" customWidth="1"/>
    <col min="2" max="2" width="65.6640625" style="87" customWidth="1"/>
    <col min="3" max="3" width="18.109375" style="30" customWidth="1"/>
    <col min="4" max="4" width="94.88671875" style="1" customWidth="1"/>
    <col min="5" max="5" width="49.109375" style="1" customWidth="1"/>
    <col min="6" max="6" width="13.88671875" style="153" customWidth="1"/>
    <col min="7" max="7" width="13.88671875" customWidth="1"/>
  </cols>
  <sheetData>
    <row r="1" spans="1:6" ht="26.25" customHeight="1" x14ac:dyDescent="0.3">
      <c r="A1" s="520" t="s">
        <v>955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17" t="s">
        <v>1</v>
      </c>
      <c r="C2" s="238" t="s">
        <v>2</v>
      </c>
      <c r="D2" s="517" t="s">
        <v>3</v>
      </c>
      <c r="E2" s="514" t="s">
        <v>4</v>
      </c>
      <c r="F2" s="154"/>
    </row>
    <row r="3" spans="1:6" s="3" customFormat="1" x14ac:dyDescent="0.3">
      <c r="A3" s="522"/>
      <c r="B3" s="537"/>
      <c r="C3" s="239" t="s">
        <v>5</v>
      </c>
      <c r="D3" s="517"/>
      <c r="E3" s="514"/>
      <c r="F3" s="154"/>
    </row>
    <row r="4" spans="1:6" s="10" customFormat="1" ht="25.5" customHeight="1" x14ac:dyDescent="0.3">
      <c r="A4" s="42">
        <v>1</v>
      </c>
      <c r="B4" s="158" t="s">
        <v>936</v>
      </c>
      <c r="C4" s="39">
        <v>7430000</v>
      </c>
      <c r="D4" s="60" t="s">
        <v>940</v>
      </c>
      <c r="E4" s="9"/>
    </row>
    <row r="5" spans="1:6" s="10" customFormat="1" ht="25.5" customHeight="1" x14ac:dyDescent="0.3">
      <c r="A5" s="42">
        <v>2</v>
      </c>
      <c r="B5" s="158" t="s">
        <v>937</v>
      </c>
      <c r="C5" s="39">
        <v>3350000</v>
      </c>
      <c r="D5" s="60" t="s">
        <v>941</v>
      </c>
      <c r="E5" s="9"/>
    </row>
    <row r="6" spans="1:6" s="10" customFormat="1" ht="25.5" customHeight="1" x14ac:dyDescent="0.3">
      <c r="A6" s="42">
        <v>3</v>
      </c>
      <c r="B6" s="158" t="s">
        <v>863</v>
      </c>
      <c r="C6" s="39">
        <v>38000000</v>
      </c>
      <c r="D6" s="60" t="s">
        <v>866</v>
      </c>
      <c r="E6" s="9"/>
    </row>
    <row r="7" spans="1:6" s="10" customFormat="1" ht="25.5" customHeight="1" x14ac:dyDescent="0.3">
      <c r="A7" s="42">
        <v>4</v>
      </c>
      <c r="B7" s="158" t="s">
        <v>864</v>
      </c>
      <c r="C7" s="39">
        <v>38000000</v>
      </c>
      <c r="D7" s="60" t="s">
        <v>867</v>
      </c>
      <c r="E7" s="9"/>
    </row>
    <row r="8" spans="1:6" s="10" customFormat="1" ht="25.5" customHeight="1" x14ac:dyDescent="0.3">
      <c r="A8" s="42">
        <v>5</v>
      </c>
      <c r="B8" s="158" t="s">
        <v>938</v>
      </c>
      <c r="C8" s="39">
        <v>38000000</v>
      </c>
      <c r="D8" s="60" t="s">
        <v>942</v>
      </c>
      <c r="E8" s="9"/>
    </row>
    <row r="9" spans="1:6" s="10" customFormat="1" ht="25.5" customHeight="1" x14ac:dyDescent="0.3">
      <c r="A9" s="42">
        <v>6</v>
      </c>
      <c r="B9" s="158" t="s">
        <v>939</v>
      </c>
      <c r="C9" s="39">
        <v>38000000</v>
      </c>
      <c r="D9" s="60" t="s">
        <v>943</v>
      </c>
      <c r="E9" s="9"/>
    </row>
    <row r="10" spans="1:6" s="10" customFormat="1" ht="25.5" customHeight="1" x14ac:dyDescent="0.3">
      <c r="A10" s="42">
        <v>7</v>
      </c>
      <c r="B10" s="158" t="s">
        <v>950</v>
      </c>
      <c r="C10" s="39">
        <v>37000000</v>
      </c>
      <c r="D10" s="60" t="s">
        <v>952</v>
      </c>
      <c r="E10" s="9"/>
    </row>
    <row r="11" spans="1:6" s="10" customFormat="1" ht="25.5" customHeight="1" x14ac:dyDescent="0.3">
      <c r="A11" s="42">
        <v>8</v>
      </c>
      <c r="B11" s="158" t="s">
        <v>951</v>
      </c>
      <c r="C11" s="39">
        <v>37000000</v>
      </c>
      <c r="D11" s="60" t="s">
        <v>953</v>
      </c>
      <c r="E11" s="9"/>
    </row>
    <row r="12" spans="1:6" s="10" customFormat="1" ht="25.5" customHeight="1" x14ac:dyDescent="0.3">
      <c r="A12" s="42">
        <v>9</v>
      </c>
      <c r="B12" s="158" t="s">
        <v>886</v>
      </c>
      <c r="C12" s="39">
        <v>6799520</v>
      </c>
      <c r="D12" s="60" t="s">
        <v>888</v>
      </c>
      <c r="E12" s="9"/>
    </row>
    <row r="13" spans="1:6" s="10" customFormat="1" ht="25.5" customHeight="1" x14ac:dyDescent="0.3">
      <c r="A13" s="42">
        <v>10</v>
      </c>
      <c r="B13" s="158" t="s">
        <v>872</v>
      </c>
      <c r="C13" s="39">
        <v>15000000</v>
      </c>
      <c r="D13" s="9" t="s">
        <v>26</v>
      </c>
      <c r="E13" s="9"/>
    </row>
    <row r="14" spans="1:6" s="10" customFormat="1" ht="25.5" customHeight="1" x14ac:dyDescent="0.3">
      <c r="A14" s="42">
        <v>11</v>
      </c>
      <c r="B14" s="158" t="s">
        <v>872</v>
      </c>
      <c r="C14" s="39">
        <v>20000000</v>
      </c>
      <c r="D14" s="9" t="s">
        <v>27</v>
      </c>
      <c r="E14" s="9"/>
    </row>
    <row r="15" spans="1:6" s="10" customFormat="1" ht="25.5" customHeight="1" x14ac:dyDescent="0.3">
      <c r="A15" s="42">
        <v>12</v>
      </c>
      <c r="B15" s="158" t="s">
        <v>889</v>
      </c>
      <c r="C15" s="39">
        <v>23352851.199999999</v>
      </c>
      <c r="D15" s="9" t="s">
        <v>890</v>
      </c>
      <c r="E15" s="9"/>
    </row>
    <row r="16" spans="1:6" s="10" customFormat="1" ht="25.5" customHeight="1" x14ac:dyDescent="0.3">
      <c r="A16" s="42">
        <v>13</v>
      </c>
      <c r="B16" s="158" t="s">
        <v>913</v>
      </c>
      <c r="C16" s="39">
        <v>63392500</v>
      </c>
      <c r="D16" s="9" t="s">
        <v>914</v>
      </c>
      <c r="E16" s="9"/>
    </row>
    <row r="17" spans="1:6" s="10" customFormat="1" ht="25.5" customHeight="1" x14ac:dyDescent="0.3">
      <c r="A17" s="42">
        <v>14</v>
      </c>
      <c r="B17" s="158" t="s">
        <v>956</v>
      </c>
      <c r="C17" s="39">
        <v>55000000</v>
      </c>
      <c r="D17" s="9" t="s">
        <v>148</v>
      </c>
      <c r="E17" s="9"/>
    </row>
    <row r="18" spans="1:6" s="10" customFormat="1" ht="25.5" customHeight="1" x14ac:dyDescent="0.3">
      <c r="A18" s="42">
        <v>15</v>
      </c>
      <c r="B18" s="158" t="s">
        <v>957</v>
      </c>
      <c r="C18" s="39">
        <v>48000000</v>
      </c>
      <c r="D18" s="9" t="s">
        <v>149</v>
      </c>
      <c r="E18" s="9"/>
    </row>
    <row r="19" spans="1:6" s="10" customFormat="1" ht="25.5" customHeight="1" x14ac:dyDescent="0.3">
      <c r="A19" s="42">
        <v>16</v>
      </c>
      <c r="B19" s="158" t="s">
        <v>958</v>
      </c>
      <c r="C19" s="39">
        <v>2145016.2400000002</v>
      </c>
      <c r="D19" s="9" t="s">
        <v>150</v>
      </c>
      <c r="E19" s="9"/>
    </row>
    <row r="20" spans="1:6" s="10" customFormat="1" ht="25.5" customHeight="1" x14ac:dyDescent="0.3">
      <c r="A20" s="42">
        <v>17</v>
      </c>
      <c r="B20" s="158" t="s">
        <v>959</v>
      </c>
      <c r="C20" s="39">
        <v>30500000</v>
      </c>
      <c r="D20" s="9" t="s">
        <v>150</v>
      </c>
      <c r="E20" s="9"/>
    </row>
    <row r="21" spans="1:6" s="48" customFormat="1" ht="25.5" customHeight="1" x14ac:dyDescent="0.3">
      <c r="A21" s="44">
        <v>18</v>
      </c>
      <c r="B21" s="161" t="s">
        <v>960</v>
      </c>
      <c r="C21" s="46">
        <v>21114890.329999998</v>
      </c>
      <c r="D21" s="47" t="s">
        <v>981</v>
      </c>
      <c r="E21" s="47"/>
    </row>
    <row r="22" spans="1:6" s="48" customFormat="1" ht="25.5" customHeight="1" x14ac:dyDescent="0.3">
      <c r="A22" s="44">
        <v>19</v>
      </c>
      <c r="B22" s="161" t="s">
        <v>961</v>
      </c>
      <c r="C22" s="46">
        <v>2879303.2199999997</v>
      </c>
      <c r="D22" s="47" t="s">
        <v>982</v>
      </c>
      <c r="E22" s="47"/>
      <c r="F22" s="48">
        <f>C21+C22</f>
        <v>23994193.549999997</v>
      </c>
    </row>
    <row r="23" spans="1:6" s="10" customFormat="1" ht="25.5" customHeight="1" x14ac:dyDescent="0.3">
      <c r="A23" s="42">
        <v>20</v>
      </c>
      <c r="B23" s="158" t="s">
        <v>962</v>
      </c>
      <c r="C23" s="39">
        <v>39648000</v>
      </c>
      <c r="D23" s="9" t="s">
        <v>152</v>
      </c>
      <c r="E23" s="9"/>
    </row>
    <row r="24" spans="1:6" s="10" customFormat="1" ht="25.5" customHeight="1" x14ac:dyDescent="0.3">
      <c r="A24" s="42">
        <v>21</v>
      </c>
      <c r="B24" s="158" t="s">
        <v>963</v>
      </c>
      <c r="C24" s="39">
        <v>37000800</v>
      </c>
      <c r="D24" s="9" t="s">
        <v>153</v>
      </c>
      <c r="E24" s="9"/>
    </row>
    <row r="25" spans="1:6" s="10" customFormat="1" ht="25.5" customHeight="1" x14ac:dyDescent="0.3">
      <c r="A25" s="42">
        <v>22</v>
      </c>
      <c r="B25" s="158" t="s">
        <v>964</v>
      </c>
      <c r="C25" s="39">
        <v>38083000</v>
      </c>
      <c r="D25" s="9" t="s">
        <v>154</v>
      </c>
      <c r="E25" s="9"/>
    </row>
    <row r="26" spans="1:6" s="10" customFormat="1" ht="25.5" customHeight="1" x14ac:dyDescent="0.3">
      <c r="A26" s="42">
        <v>23</v>
      </c>
      <c r="B26" s="158" t="s">
        <v>965</v>
      </c>
      <c r="C26" s="39">
        <v>31900000</v>
      </c>
      <c r="D26" s="9" t="s">
        <v>155</v>
      </c>
      <c r="E26" s="9"/>
    </row>
    <row r="27" spans="1:6" s="48" customFormat="1" ht="25.5" customHeight="1" x14ac:dyDescent="0.3">
      <c r="A27" s="44">
        <v>24</v>
      </c>
      <c r="B27" s="161" t="s">
        <v>966</v>
      </c>
      <c r="C27" s="46">
        <v>27280000</v>
      </c>
      <c r="D27" s="47" t="s">
        <v>156</v>
      </c>
      <c r="E27" s="47"/>
    </row>
    <row r="28" spans="1:6" s="48" customFormat="1" ht="25.5" customHeight="1" x14ac:dyDescent="0.3">
      <c r="A28" s="44">
        <v>25</v>
      </c>
      <c r="B28" s="161" t="s">
        <v>967</v>
      </c>
      <c r="C28" s="46">
        <v>3720000</v>
      </c>
      <c r="D28" s="47" t="s">
        <v>318</v>
      </c>
      <c r="E28" s="47"/>
    </row>
    <row r="29" spans="1:6" s="10" customFormat="1" ht="25.5" customHeight="1" x14ac:dyDescent="0.3">
      <c r="A29" s="42">
        <v>26</v>
      </c>
      <c r="B29" s="158" t="s">
        <v>968</v>
      </c>
      <c r="C29" s="39">
        <v>27825000</v>
      </c>
      <c r="D29" s="9" t="s">
        <v>157</v>
      </c>
      <c r="E29" s="9"/>
    </row>
    <row r="30" spans="1:6" s="10" customFormat="1" ht="25.5" customHeight="1" x14ac:dyDescent="0.3">
      <c r="A30" s="42">
        <v>27</v>
      </c>
      <c r="B30" s="158" t="s">
        <v>969</v>
      </c>
      <c r="C30" s="39">
        <v>22942500</v>
      </c>
      <c r="D30" s="9" t="s">
        <v>158</v>
      </c>
      <c r="E30" s="9"/>
    </row>
    <row r="31" spans="1:6" s="10" customFormat="1" ht="25.5" customHeight="1" x14ac:dyDescent="0.3">
      <c r="A31" s="42">
        <v>28</v>
      </c>
      <c r="B31" s="158" t="s">
        <v>970</v>
      </c>
      <c r="C31" s="39">
        <v>22000000</v>
      </c>
      <c r="D31" s="9" t="s">
        <v>159</v>
      </c>
      <c r="E31" s="9"/>
    </row>
    <row r="32" spans="1:6" s="10" customFormat="1" ht="25.5" customHeight="1" x14ac:dyDescent="0.3">
      <c r="A32" s="42">
        <v>29</v>
      </c>
      <c r="B32" s="158" t="s">
        <v>971</v>
      </c>
      <c r="C32" s="39">
        <v>18112500</v>
      </c>
      <c r="D32" s="9" t="s">
        <v>161</v>
      </c>
      <c r="E32" s="9"/>
    </row>
    <row r="33" spans="1:6" s="10" customFormat="1" ht="25.5" customHeight="1" x14ac:dyDescent="0.3">
      <c r="A33" s="42">
        <v>30</v>
      </c>
      <c r="B33" s="158" t="s">
        <v>972</v>
      </c>
      <c r="C33" s="39">
        <v>24000000</v>
      </c>
      <c r="D33" s="9" t="s">
        <v>162</v>
      </c>
      <c r="E33" s="9"/>
    </row>
    <row r="34" spans="1:6" s="10" customFormat="1" ht="25.5" customHeight="1" x14ac:dyDescent="0.3">
      <c r="A34" s="42">
        <v>31</v>
      </c>
      <c r="B34" s="158" t="s">
        <v>973</v>
      </c>
      <c r="C34" s="39">
        <v>35000000</v>
      </c>
      <c r="D34" s="9" t="s">
        <v>163</v>
      </c>
      <c r="E34" s="9"/>
    </row>
    <row r="35" spans="1:6" s="10" customFormat="1" ht="25.5" customHeight="1" x14ac:dyDescent="0.3">
      <c r="A35" s="42">
        <v>32</v>
      </c>
      <c r="B35" s="158" t="s">
        <v>974</v>
      </c>
      <c r="C35" s="39">
        <v>21500000</v>
      </c>
      <c r="D35" s="9" t="s">
        <v>164</v>
      </c>
      <c r="E35" s="9"/>
    </row>
    <row r="36" spans="1:6" s="10" customFormat="1" ht="25.5" customHeight="1" x14ac:dyDescent="0.3">
      <c r="A36" s="42">
        <v>33</v>
      </c>
      <c r="B36" s="158" t="s">
        <v>975</v>
      </c>
      <c r="C36" s="39">
        <v>27000000</v>
      </c>
      <c r="D36" s="9" t="s">
        <v>165</v>
      </c>
      <c r="E36" s="9"/>
    </row>
    <row r="37" spans="1:6" s="10" customFormat="1" ht="25.5" customHeight="1" x14ac:dyDescent="0.3">
      <c r="A37" s="42">
        <v>34</v>
      </c>
      <c r="B37" s="158" t="s">
        <v>976</v>
      </c>
      <c r="C37" s="39">
        <v>40000000</v>
      </c>
      <c r="D37" s="9" t="s">
        <v>166</v>
      </c>
      <c r="E37" s="9"/>
    </row>
    <row r="38" spans="1:6" s="10" customFormat="1" ht="25.5" customHeight="1" x14ac:dyDescent="0.3">
      <c r="A38" s="42">
        <v>35</v>
      </c>
      <c r="B38" s="158" t="s">
        <v>977</v>
      </c>
      <c r="C38" s="39">
        <v>54217400</v>
      </c>
      <c r="D38" s="9" t="s">
        <v>167</v>
      </c>
      <c r="E38" s="9"/>
    </row>
    <row r="39" spans="1:6" s="10" customFormat="1" ht="25.5" customHeight="1" x14ac:dyDescent="0.3">
      <c r="A39" s="42">
        <v>36</v>
      </c>
      <c r="B39" s="158" t="s">
        <v>978</v>
      </c>
      <c r="C39" s="39">
        <v>73585600</v>
      </c>
      <c r="D39" s="9" t="s">
        <v>168</v>
      </c>
      <c r="E39" s="9"/>
    </row>
    <row r="40" spans="1:6" s="10" customFormat="1" ht="25.5" customHeight="1" x14ac:dyDescent="0.3">
      <c r="A40" s="42">
        <v>37</v>
      </c>
      <c r="B40" s="158" t="s">
        <v>979</v>
      </c>
      <c r="C40" s="39">
        <v>28000000</v>
      </c>
      <c r="D40" s="9" t="s">
        <v>983</v>
      </c>
      <c r="E40" s="9"/>
    </row>
    <row r="41" spans="1:6" s="10" customFormat="1" ht="25.5" customHeight="1" thickBot="1" x14ac:dyDescent="0.35">
      <c r="A41" s="42">
        <v>38</v>
      </c>
      <c r="B41" s="244" t="s">
        <v>980</v>
      </c>
      <c r="C41" s="70">
        <v>48054000</v>
      </c>
      <c r="D41" s="71" t="s">
        <v>984</v>
      </c>
      <c r="E41" s="245"/>
    </row>
    <row r="42" spans="1:6" s="3" customFormat="1" ht="15" thickBot="1" x14ac:dyDescent="0.35">
      <c r="A42" s="515"/>
      <c r="B42" s="516"/>
      <c r="C42" s="13">
        <f>SUM(C4:C41)</f>
        <v>1144832880.99</v>
      </c>
      <c r="D42" s="14"/>
      <c r="E42" s="15"/>
      <c r="F42" s="154"/>
    </row>
    <row r="43" spans="1:6" s="3" customFormat="1" ht="29.25" customHeight="1" x14ac:dyDescent="0.3">
      <c r="A43" s="85"/>
      <c r="B43" s="85"/>
      <c r="C43" s="18"/>
      <c r="D43" s="19"/>
      <c r="E43" s="20"/>
      <c r="F43" s="154"/>
    </row>
    <row r="44" spans="1:6" s="3" customFormat="1" ht="20.25" customHeight="1" x14ac:dyDescent="0.2">
      <c r="A44" s="35"/>
      <c r="B44" s="86"/>
      <c r="C44" s="23"/>
      <c r="D44" s="24"/>
      <c r="E44" s="20"/>
      <c r="F44" s="154"/>
    </row>
    <row r="45" spans="1:6" s="3" customFormat="1" ht="20.25" customHeight="1" x14ac:dyDescent="0.2">
      <c r="A45" s="525"/>
      <c r="B45" s="525"/>
      <c r="C45" s="25" t="s">
        <v>7</v>
      </c>
      <c r="D45" s="24"/>
      <c r="E45" s="20"/>
      <c r="F45" s="154"/>
    </row>
    <row r="46" spans="1:6" s="3" customFormat="1" ht="20.25" customHeight="1" x14ac:dyDescent="0.3">
      <c r="A46" s="525"/>
      <c r="B46" s="525"/>
      <c r="C46" s="25" t="s">
        <v>5</v>
      </c>
      <c r="D46" s="26"/>
      <c r="E46" s="20"/>
      <c r="F46" s="154"/>
    </row>
    <row r="47" spans="1:6" s="3" customFormat="1" ht="20.25" customHeight="1" x14ac:dyDescent="0.3">
      <c r="A47" s="518" t="s">
        <v>8</v>
      </c>
      <c r="B47" s="518"/>
      <c r="C47" s="35">
        <v>266229493.61000001</v>
      </c>
      <c r="D47" s="82"/>
      <c r="E47" s="20"/>
      <c r="F47" s="154"/>
    </row>
    <row r="48" spans="1:6" s="3" customFormat="1" ht="20.25" customHeight="1" x14ac:dyDescent="0.3">
      <c r="A48" s="519" t="s">
        <v>9</v>
      </c>
      <c r="B48" s="519"/>
      <c r="C48" s="27">
        <f>C47-C42</f>
        <v>-878603387.38</v>
      </c>
      <c r="D48" s="82"/>
      <c r="E48" s="20"/>
      <c r="F48" s="154"/>
    </row>
    <row r="49" spans="1:7" s="1" customFormat="1" x14ac:dyDescent="0.3">
      <c r="A49" s="30"/>
      <c r="B49" s="87"/>
      <c r="C49" s="30"/>
      <c r="D49" s="83"/>
      <c r="E49" s="223"/>
    </row>
    <row r="50" spans="1:7" s="1" customFormat="1" x14ac:dyDescent="0.3">
      <c r="A50" s="30"/>
      <c r="B50" s="87"/>
      <c r="C50" s="32"/>
      <c r="D50" s="84"/>
      <c r="E50" s="223"/>
    </row>
    <row r="51" spans="1:7" s="1" customFormat="1" x14ac:dyDescent="0.3">
      <c r="A51" s="30"/>
      <c r="B51" s="87"/>
      <c r="C51" s="32"/>
      <c r="E51" s="223"/>
    </row>
    <row r="54" spans="1:7" s="1" customFormat="1" x14ac:dyDescent="0.3">
      <c r="A54" s="30"/>
      <c r="B54" s="87"/>
      <c r="C54" s="30"/>
      <c r="D54" s="223"/>
      <c r="F54" s="153"/>
      <c r="G54"/>
    </row>
    <row r="55" spans="1:7" s="1" customFormat="1" x14ac:dyDescent="0.3">
      <c r="A55" s="30"/>
      <c r="B55" s="87"/>
      <c r="C55" s="30"/>
      <c r="D55" s="223"/>
      <c r="F55" s="153"/>
      <c r="G55"/>
    </row>
    <row r="58" spans="1:7" s="1" customFormat="1" x14ac:dyDescent="0.3">
      <c r="A58" s="30"/>
      <c r="B58" s="87"/>
      <c r="C58" s="30"/>
    </row>
  </sheetData>
  <mergeCells count="9">
    <mergeCell ref="A1:D1"/>
    <mergeCell ref="A2:A3"/>
    <mergeCell ref="B2:B3"/>
    <mergeCell ref="D2:D3"/>
    <mergeCell ref="E2:E3"/>
    <mergeCell ref="A42:B42"/>
    <mergeCell ref="A45:B46"/>
    <mergeCell ref="A47:B47"/>
    <mergeCell ref="A48:B48"/>
  </mergeCells>
  <pageMargins left="0.7" right="0.7" top="0.75" bottom="0.75" header="0.3" footer="0.3"/>
  <pageSetup paperSize="9" scale="42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/>
  <dimension ref="A1:G78"/>
  <sheetViews>
    <sheetView topLeftCell="A16" zoomScaleNormal="100" workbookViewId="0">
      <selection activeCell="B17" sqref="B17"/>
    </sheetView>
  </sheetViews>
  <sheetFormatPr defaultRowHeight="14.4" x14ac:dyDescent="0.3"/>
  <cols>
    <col min="1" max="1" width="7.109375" style="30" customWidth="1"/>
    <col min="2" max="2" width="84.88671875" style="254" customWidth="1"/>
    <col min="3" max="3" width="18.109375" style="30" customWidth="1"/>
    <col min="4" max="4" width="94.88671875" style="262" customWidth="1"/>
    <col min="5" max="5" width="49.109375" style="1" customWidth="1"/>
    <col min="6" max="6" width="13.88671875" style="153" customWidth="1"/>
    <col min="7" max="7" width="13.88671875" customWidth="1"/>
  </cols>
  <sheetData>
    <row r="1" spans="1:6" ht="26.25" customHeight="1" x14ac:dyDescent="0.3">
      <c r="A1" s="520" t="s">
        <v>985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246" t="s">
        <v>2</v>
      </c>
      <c r="D2" s="523" t="s">
        <v>3</v>
      </c>
      <c r="E2" s="514" t="s">
        <v>4</v>
      </c>
      <c r="F2" s="154"/>
    </row>
    <row r="3" spans="1:6" s="3" customFormat="1" x14ac:dyDescent="0.3">
      <c r="A3" s="522"/>
      <c r="B3" s="524"/>
      <c r="C3" s="248" t="s">
        <v>5</v>
      </c>
      <c r="D3" s="523"/>
      <c r="E3" s="514"/>
      <c r="F3" s="154"/>
    </row>
    <row r="4" spans="1:6" s="266" customFormat="1" ht="26.25" customHeight="1" x14ac:dyDescent="0.3">
      <c r="A4" s="264">
        <v>1</v>
      </c>
      <c r="B4" s="205" t="s">
        <v>6</v>
      </c>
      <c r="C4" s="206">
        <v>99999.5</v>
      </c>
      <c r="D4" s="207" t="s">
        <v>992</v>
      </c>
      <c r="E4" s="208" t="s">
        <v>1002</v>
      </c>
      <c r="F4" s="243"/>
    </row>
    <row r="5" spans="1:6" s="266" customFormat="1" ht="26.25" customHeight="1" x14ac:dyDescent="0.3">
      <c r="A5" s="264">
        <v>2</v>
      </c>
      <c r="B5" s="205" t="s">
        <v>6</v>
      </c>
      <c r="C5" s="206">
        <v>10334800</v>
      </c>
      <c r="D5" s="207" t="s">
        <v>993</v>
      </c>
      <c r="E5" s="208" t="s">
        <v>1003</v>
      </c>
      <c r="F5" s="243"/>
    </row>
    <row r="6" spans="1:6" s="266" customFormat="1" ht="26.25" customHeight="1" x14ac:dyDescent="0.3">
      <c r="A6" s="264">
        <v>3</v>
      </c>
      <c r="B6" s="205" t="s">
        <v>6</v>
      </c>
      <c r="C6" s="206">
        <v>25000000</v>
      </c>
      <c r="D6" s="207" t="s">
        <v>994</v>
      </c>
      <c r="E6" s="208" t="s">
        <v>1003</v>
      </c>
      <c r="F6" s="243"/>
    </row>
    <row r="7" spans="1:6" s="251" customFormat="1" ht="26.25" customHeight="1" x14ac:dyDescent="0.3">
      <c r="A7" s="255">
        <v>4</v>
      </c>
      <c r="B7" s="199" t="s">
        <v>6</v>
      </c>
      <c r="C7" s="198">
        <v>17820000</v>
      </c>
      <c r="D7" s="200" t="s">
        <v>995</v>
      </c>
      <c r="E7" s="201" t="s">
        <v>1004</v>
      </c>
      <c r="F7" s="250"/>
    </row>
    <row r="8" spans="1:6" s="243" customFormat="1" ht="26.25" customHeight="1" x14ac:dyDescent="0.3">
      <c r="A8" s="264">
        <v>5</v>
      </c>
      <c r="B8" s="205" t="s">
        <v>6</v>
      </c>
      <c r="C8" s="206">
        <v>13915</v>
      </c>
      <c r="D8" s="207" t="s">
        <v>996</v>
      </c>
      <c r="E8" s="208" t="s">
        <v>1003</v>
      </c>
    </row>
    <row r="9" spans="1:6" s="251" customFormat="1" ht="26.25" customHeight="1" x14ac:dyDescent="0.3">
      <c r="A9" s="255">
        <v>6</v>
      </c>
      <c r="B9" s="199" t="s">
        <v>6</v>
      </c>
      <c r="C9" s="198">
        <v>9744750</v>
      </c>
      <c r="D9" s="200" t="s">
        <v>997</v>
      </c>
      <c r="E9" s="201" t="s">
        <v>1005</v>
      </c>
      <c r="F9" s="250"/>
    </row>
    <row r="10" spans="1:6" s="251" customFormat="1" ht="26.25" customHeight="1" x14ac:dyDescent="0.3">
      <c r="A10" s="255">
        <v>7</v>
      </c>
      <c r="B10" s="199" t="s">
        <v>6</v>
      </c>
      <c r="C10" s="198">
        <v>84669760</v>
      </c>
      <c r="D10" s="200" t="s">
        <v>998</v>
      </c>
      <c r="E10" s="201" t="s">
        <v>1006</v>
      </c>
      <c r="F10" s="250"/>
    </row>
    <row r="11" spans="1:6" s="251" customFormat="1" ht="26.25" customHeight="1" x14ac:dyDescent="0.3">
      <c r="A11" s="255">
        <v>8</v>
      </c>
      <c r="B11" s="199" t="s">
        <v>6</v>
      </c>
      <c r="C11" s="198">
        <v>3294118.46</v>
      </c>
      <c r="D11" s="200" t="s">
        <v>999</v>
      </c>
      <c r="E11" s="201" t="s">
        <v>1007</v>
      </c>
      <c r="F11" s="250"/>
    </row>
    <row r="12" spans="1:6" s="251" customFormat="1" ht="26.25" customHeight="1" x14ac:dyDescent="0.3">
      <c r="A12" s="255">
        <v>9</v>
      </c>
      <c r="B12" s="199" t="s">
        <v>6</v>
      </c>
      <c r="C12" s="198">
        <v>50980638</v>
      </c>
      <c r="D12" s="200" t="s">
        <v>1000</v>
      </c>
      <c r="E12" s="201" t="s">
        <v>1008</v>
      </c>
      <c r="F12" s="250"/>
    </row>
    <row r="13" spans="1:6" s="251" customFormat="1" ht="26.25" customHeight="1" x14ac:dyDescent="0.3">
      <c r="A13" s="255">
        <v>10</v>
      </c>
      <c r="B13" s="199" t="s">
        <v>6</v>
      </c>
      <c r="C13" s="198">
        <v>5455700.8399999999</v>
      </c>
      <c r="D13" s="200" t="s">
        <v>1001</v>
      </c>
      <c r="E13" s="201" t="s">
        <v>1009</v>
      </c>
      <c r="F13" s="250"/>
    </row>
    <row r="14" spans="1:6" s="266" customFormat="1" ht="26.25" customHeight="1" x14ac:dyDescent="0.3">
      <c r="A14" s="264">
        <v>11</v>
      </c>
      <c r="B14" s="205" t="s">
        <v>936</v>
      </c>
      <c r="C14" s="206">
        <v>7430000</v>
      </c>
      <c r="D14" s="207" t="s">
        <v>940</v>
      </c>
      <c r="E14" s="265"/>
      <c r="F14" s="243"/>
    </row>
    <row r="15" spans="1:6" s="266" customFormat="1" ht="26.25" customHeight="1" x14ac:dyDescent="0.3">
      <c r="A15" s="264">
        <v>12</v>
      </c>
      <c r="B15" s="205" t="s">
        <v>937</v>
      </c>
      <c r="C15" s="206">
        <v>3350000</v>
      </c>
      <c r="D15" s="207" t="s">
        <v>941</v>
      </c>
      <c r="E15" s="265"/>
      <c r="F15" s="243"/>
    </row>
    <row r="16" spans="1:6" s="266" customFormat="1" ht="26.25" customHeight="1" x14ac:dyDescent="0.3">
      <c r="A16" s="264">
        <v>13</v>
      </c>
      <c r="B16" s="205" t="s">
        <v>986</v>
      </c>
      <c r="C16" s="206">
        <v>859500</v>
      </c>
      <c r="D16" s="207" t="s">
        <v>987</v>
      </c>
      <c r="E16" s="265"/>
      <c r="F16" s="243"/>
    </row>
    <row r="17" spans="1:6" s="266" customFormat="1" ht="26.25" customHeight="1" x14ac:dyDescent="0.3">
      <c r="A17" s="264">
        <v>14</v>
      </c>
      <c r="B17" s="205" t="s">
        <v>988</v>
      </c>
      <c r="C17" s="206">
        <v>3860000</v>
      </c>
      <c r="D17" s="207" t="s">
        <v>989</v>
      </c>
      <c r="E17" s="265"/>
      <c r="F17" s="243"/>
    </row>
    <row r="18" spans="1:6" s="266" customFormat="1" ht="26.25" customHeight="1" x14ac:dyDescent="0.3">
      <c r="A18" s="264">
        <v>15</v>
      </c>
      <c r="B18" s="205" t="s">
        <v>990</v>
      </c>
      <c r="C18" s="206">
        <v>842500</v>
      </c>
      <c r="D18" s="207" t="s">
        <v>991</v>
      </c>
      <c r="E18" s="265"/>
      <c r="F18" s="243"/>
    </row>
    <row r="19" spans="1:6" s="251" customFormat="1" ht="26.25" customHeight="1" x14ac:dyDescent="0.3">
      <c r="A19" s="255">
        <v>16</v>
      </c>
      <c r="B19" s="199" t="s">
        <v>1041</v>
      </c>
      <c r="C19" s="198">
        <v>26100000</v>
      </c>
      <c r="D19" s="200" t="s">
        <v>1038</v>
      </c>
      <c r="E19" s="249"/>
      <c r="F19" s="250"/>
    </row>
    <row r="20" spans="1:6" s="266" customFormat="1" ht="26.25" customHeight="1" x14ac:dyDescent="0.3">
      <c r="A20" s="264">
        <v>17</v>
      </c>
      <c r="B20" s="205" t="s">
        <v>1040</v>
      </c>
      <c r="C20" s="206">
        <v>8607520</v>
      </c>
      <c r="D20" s="207" t="s">
        <v>1039</v>
      </c>
      <c r="E20" s="265"/>
      <c r="F20" s="243"/>
    </row>
    <row r="21" spans="1:6" s="251" customFormat="1" ht="26.25" customHeight="1" x14ac:dyDescent="0.3">
      <c r="A21" s="255">
        <v>18</v>
      </c>
      <c r="B21" s="199" t="s">
        <v>863</v>
      </c>
      <c r="C21" s="198">
        <v>38000000</v>
      </c>
      <c r="D21" s="200" t="s">
        <v>866</v>
      </c>
      <c r="E21" s="247"/>
      <c r="F21" s="250"/>
    </row>
    <row r="22" spans="1:6" s="251" customFormat="1" ht="26.25" customHeight="1" x14ac:dyDescent="0.3">
      <c r="A22" s="255">
        <v>19</v>
      </c>
      <c r="B22" s="199" t="s">
        <v>864</v>
      </c>
      <c r="C22" s="198">
        <v>38000000</v>
      </c>
      <c r="D22" s="200" t="s">
        <v>867</v>
      </c>
      <c r="E22" s="247"/>
      <c r="F22" s="250"/>
    </row>
    <row r="23" spans="1:6" s="251" customFormat="1" ht="26.25" customHeight="1" x14ac:dyDescent="0.3">
      <c r="A23" s="255">
        <v>20</v>
      </c>
      <c r="B23" s="199" t="s">
        <v>938</v>
      </c>
      <c r="C23" s="198">
        <v>38000000</v>
      </c>
      <c r="D23" s="200" t="s">
        <v>942</v>
      </c>
      <c r="E23" s="247"/>
      <c r="F23" s="250"/>
    </row>
    <row r="24" spans="1:6" s="251" customFormat="1" ht="26.25" customHeight="1" x14ac:dyDescent="0.3">
      <c r="A24" s="255">
        <v>21</v>
      </c>
      <c r="B24" s="199" t="s">
        <v>939</v>
      </c>
      <c r="C24" s="198">
        <v>38000000</v>
      </c>
      <c r="D24" s="200" t="s">
        <v>943</v>
      </c>
      <c r="E24" s="247"/>
      <c r="F24" s="250"/>
    </row>
    <row r="25" spans="1:6" s="251" customFormat="1" ht="26.25" customHeight="1" x14ac:dyDescent="0.3">
      <c r="A25" s="255">
        <v>22</v>
      </c>
      <c r="B25" s="199" t="s">
        <v>950</v>
      </c>
      <c r="C25" s="198">
        <v>37000000</v>
      </c>
      <c r="D25" s="200" t="s">
        <v>952</v>
      </c>
      <c r="E25" s="247"/>
      <c r="F25" s="250"/>
    </row>
    <row r="26" spans="1:6" s="251" customFormat="1" ht="26.25" customHeight="1" x14ac:dyDescent="0.3">
      <c r="A26" s="255">
        <v>23</v>
      </c>
      <c r="B26" s="199" t="s">
        <v>951</v>
      </c>
      <c r="C26" s="198">
        <v>37000000</v>
      </c>
      <c r="D26" s="200" t="s">
        <v>953</v>
      </c>
      <c r="E26" s="247"/>
      <c r="F26" s="250"/>
    </row>
    <row r="27" spans="1:6" s="251" customFormat="1" ht="26.25" customHeight="1" x14ac:dyDescent="0.3">
      <c r="A27" s="255">
        <v>24</v>
      </c>
      <c r="B27" s="199" t="s">
        <v>872</v>
      </c>
      <c r="C27" s="198">
        <v>15000000</v>
      </c>
      <c r="D27" s="200" t="s">
        <v>26</v>
      </c>
      <c r="E27" s="247"/>
      <c r="F27" s="250"/>
    </row>
    <row r="28" spans="1:6" s="251" customFormat="1" ht="26.25" customHeight="1" x14ac:dyDescent="0.3">
      <c r="A28" s="255">
        <v>25</v>
      </c>
      <c r="B28" s="199" t="s">
        <v>872</v>
      </c>
      <c r="C28" s="198">
        <v>20000000</v>
      </c>
      <c r="D28" s="200" t="s">
        <v>27</v>
      </c>
      <c r="E28" s="247"/>
      <c r="F28" s="250"/>
    </row>
    <row r="29" spans="1:6" s="251" customFormat="1" ht="26.25" customHeight="1" x14ac:dyDescent="0.3">
      <c r="A29" s="255">
        <v>26</v>
      </c>
      <c r="B29" s="199" t="s">
        <v>889</v>
      </c>
      <c r="C29" s="198">
        <v>23352851.199999999</v>
      </c>
      <c r="D29" s="200" t="s">
        <v>890</v>
      </c>
      <c r="E29" s="247"/>
      <c r="F29" s="250"/>
    </row>
    <row r="30" spans="1:6" s="251" customFormat="1" ht="26.25" customHeight="1" x14ac:dyDescent="0.3">
      <c r="A30" s="255">
        <v>27</v>
      </c>
      <c r="B30" s="199" t="s">
        <v>913</v>
      </c>
      <c r="C30" s="198">
        <v>63392500</v>
      </c>
      <c r="D30" s="200" t="s">
        <v>914</v>
      </c>
      <c r="E30" s="247"/>
      <c r="F30" s="250"/>
    </row>
    <row r="31" spans="1:6" s="251" customFormat="1" ht="26.25" customHeight="1" x14ac:dyDescent="0.3">
      <c r="A31" s="255">
        <v>28</v>
      </c>
      <c r="B31" s="199" t="s">
        <v>973</v>
      </c>
      <c r="C31" s="198">
        <v>35000000</v>
      </c>
      <c r="D31" s="200" t="s">
        <v>163</v>
      </c>
      <c r="E31" s="247"/>
      <c r="F31" s="250"/>
    </row>
    <row r="32" spans="1:6" s="251" customFormat="1" ht="26.25" customHeight="1" x14ac:dyDescent="0.3">
      <c r="A32" s="255">
        <v>29</v>
      </c>
      <c r="B32" s="199" t="s">
        <v>975</v>
      </c>
      <c r="C32" s="198">
        <v>27000000</v>
      </c>
      <c r="D32" s="200" t="s">
        <v>165</v>
      </c>
      <c r="E32" s="247"/>
      <c r="F32" s="250"/>
    </row>
    <row r="33" spans="1:6" s="251" customFormat="1" ht="26.25" customHeight="1" x14ac:dyDescent="0.3">
      <c r="A33" s="255">
        <v>30</v>
      </c>
      <c r="B33" s="199" t="s">
        <v>976</v>
      </c>
      <c r="C33" s="198">
        <v>40000000</v>
      </c>
      <c r="D33" s="200" t="s">
        <v>166</v>
      </c>
      <c r="E33" s="247"/>
      <c r="F33" s="250"/>
    </row>
    <row r="34" spans="1:6" s="251" customFormat="1" ht="26.25" customHeight="1" x14ac:dyDescent="0.3">
      <c r="A34" s="255">
        <v>31</v>
      </c>
      <c r="B34" s="199" t="s">
        <v>977</v>
      </c>
      <c r="C34" s="198">
        <v>54217400</v>
      </c>
      <c r="D34" s="200" t="s">
        <v>167</v>
      </c>
      <c r="E34" s="247"/>
      <c r="F34" s="250"/>
    </row>
    <row r="35" spans="1:6" s="251" customFormat="1" ht="26.25" customHeight="1" x14ac:dyDescent="0.3">
      <c r="A35" s="255">
        <v>32</v>
      </c>
      <c r="B35" s="199" t="s">
        <v>980</v>
      </c>
      <c r="C35" s="198">
        <v>48054000</v>
      </c>
      <c r="D35" s="200" t="s">
        <v>984</v>
      </c>
      <c r="E35" s="247"/>
      <c r="F35" s="250"/>
    </row>
    <row r="36" spans="1:6" s="251" customFormat="1" ht="26.25" customHeight="1" x14ac:dyDescent="0.3">
      <c r="A36" s="255">
        <v>33</v>
      </c>
      <c r="B36" s="199" t="s">
        <v>1010</v>
      </c>
      <c r="C36" s="198">
        <v>750000</v>
      </c>
      <c r="D36" s="200" t="s">
        <v>1013</v>
      </c>
      <c r="E36" s="247"/>
      <c r="F36" s="250"/>
    </row>
    <row r="37" spans="1:6" s="251" customFormat="1" ht="26.25" customHeight="1" x14ac:dyDescent="0.3">
      <c r="A37" s="255">
        <v>34</v>
      </c>
      <c r="B37" s="199" t="s">
        <v>1010</v>
      </c>
      <c r="C37" s="198">
        <v>750000</v>
      </c>
      <c r="D37" s="200" t="s">
        <v>1014</v>
      </c>
      <c r="E37" s="247"/>
      <c r="F37" s="250"/>
    </row>
    <row r="38" spans="1:6" s="251" customFormat="1" ht="26.25" customHeight="1" x14ac:dyDescent="0.3">
      <c r="A38" s="255">
        <v>35</v>
      </c>
      <c r="B38" s="199" t="s">
        <v>1010</v>
      </c>
      <c r="C38" s="198">
        <v>1200000</v>
      </c>
      <c r="D38" s="200" t="s">
        <v>1015</v>
      </c>
      <c r="E38" s="247"/>
      <c r="F38" s="250"/>
    </row>
    <row r="39" spans="1:6" s="251" customFormat="1" ht="26.25" customHeight="1" x14ac:dyDescent="0.3">
      <c r="A39" s="255">
        <v>36</v>
      </c>
      <c r="B39" s="199" t="s">
        <v>1010</v>
      </c>
      <c r="C39" s="198">
        <v>1000000</v>
      </c>
      <c r="D39" s="200" t="s">
        <v>1016</v>
      </c>
      <c r="E39" s="247"/>
      <c r="F39" s="250"/>
    </row>
    <row r="40" spans="1:6" s="251" customFormat="1" ht="26.25" customHeight="1" x14ac:dyDescent="0.3">
      <c r="A40" s="255">
        <v>37</v>
      </c>
      <c r="B40" s="199" t="s">
        <v>1010</v>
      </c>
      <c r="C40" s="198">
        <v>750000</v>
      </c>
      <c r="D40" s="200" t="s">
        <v>1017</v>
      </c>
      <c r="E40" s="247"/>
      <c r="F40" s="250"/>
    </row>
    <row r="41" spans="1:6" s="251" customFormat="1" ht="26.25" customHeight="1" x14ac:dyDescent="0.3">
      <c r="A41" s="255">
        <v>38</v>
      </c>
      <c r="B41" s="199" t="s">
        <v>1010</v>
      </c>
      <c r="C41" s="198">
        <v>750000</v>
      </c>
      <c r="D41" s="200" t="s">
        <v>1018</v>
      </c>
      <c r="E41" s="247"/>
      <c r="F41" s="250"/>
    </row>
    <row r="42" spans="1:6" s="251" customFormat="1" ht="26.25" customHeight="1" x14ac:dyDescent="0.3">
      <c r="A42" s="255">
        <v>39</v>
      </c>
      <c r="B42" s="199" t="s">
        <v>1010</v>
      </c>
      <c r="C42" s="198">
        <v>1000000</v>
      </c>
      <c r="D42" s="200" t="s">
        <v>1019</v>
      </c>
      <c r="E42" s="247"/>
      <c r="F42" s="250"/>
    </row>
    <row r="43" spans="1:6" s="251" customFormat="1" ht="26.25" customHeight="1" x14ac:dyDescent="0.3">
      <c r="A43" s="255">
        <v>40</v>
      </c>
      <c r="B43" s="199" t="s">
        <v>1010</v>
      </c>
      <c r="C43" s="198">
        <v>1100000</v>
      </c>
      <c r="D43" s="200" t="s">
        <v>1020</v>
      </c>
      <c r="E43" s="247"/>
      <c r="F43" s="250"/>
    </row>
    <row r="44" spans="1:6" s="251" customFormat="1" ht="26.25" customHeight="1" x14ac:dyDescent="0.3">
      <c r="A44" s="255">
        <v>41</v>
      </c>
      <c r="B44" s="199" t="s">
        <v>1010</v>
      </c>
      <c r="C44" s="198">
        <v>750000</v>
      </c>
      <c r="D44" s="200" t="s">
        <v>1021</v>
      </c>
      <c r="E44" s="247"/>
      <c r="F44" s="250"/>
    </row>
    <row r="45" spans="1:6" s="251" customFormat="1" ht="26.25" customHeight="1" x14ac:dyDescent="0.3">
      <c r="A45" s="255">
        <v>42</v>
      </c>
      <c r="B45" s="199" t="s">
        <v>1010</v>
      </c>
      <c r="C45" s="198">
        <v>750000</v>
      </c>
      <c r="D45" s="200" t="s">
        <v>1022</v>
      </c>
      <c r="E45" s="247"/>
      <c r="F45" s="250"/>
    </row>
    <row r="46" spans="1:6" s="251" customFormat="1" ht="26.25" customHeight="1" x14ac:dyDescent="0.3">
      <c r="A46" s="255">
        <v>43</v>
      </c>
      <c r="B46" s="199" t="s">
        <v>1010</v>
      </c>
      <c r="C46" s="198">
        <v>1000000</v>
      </c>
      <c r="D46" s="200" t="s">
        <v>1023</v>
      </c>
      <c r="E46" s="247"/>
      <c r="F46" s="250"/>
    </row>
    <row r="47" spans="1:6" s="251" customFormat="1" ht="26.25" customHeight="1" x14ac:dyDescent="0.3">
      <c r="A47" s="255">
        <v>44</v>
      </c>
      <c r="B47" s="199" t="s">
        <v>1010</v>
      </c>
      <c r="C47" s="198">
        <v>750000</v>
      </c>
      <c r="D47" s="200" t="s">
        <v>1024</v>
      </c>
      <c r="E47" s="247"/>
      <c r="F47" s="250"/>
    </row>
    <row r="48" spans="1:6" s="251" customFormat="1" ht="26.25" customHeight="1" x14ac:dyDescent="0.3">
      <c r="A48" s="255">
        <v>45</v>
      </c>
      <c r="B48" s="199" t="s">
        <v>1010</v>
      </c>
      <c r="C48" s="198">
        <v>1100000</v>
      </c>
      <c r="D48" s="200" t="s">
        <v>1025</v>
      </c>
      <c r="E48" s="247"/>
      <c r="F48" s="250"/>
    </row>
    <row r="49" spans="1:6" s="251" customFormat="1" ht="26.25" customHeight="1" x14ac:dyDescent="0.3">
      <c r="A49" s="255">
        <v>46</v>
      </c>
      <c r="B49" s="199" t="s">
        <v>1010</v>
      </c>
      <c r="C49" s="198">
        <v>1000000</v>
      </c>
      <c r="D49" s="200" t="s">
        <v>1026</v>
      </c>
      <c r="E49" s="247"/>
      <c r="F49" s="250"/>
    </row>
    <row r="50" spans="1:6" s="251" customFormat="1" ht="26.25" customHeight="1" x14ac:dyDescent="0.3">
      <c r="A50" s="255">
        <v>47</v>
      </c>
      <c r="B50" s="199" t="s">
        <v>1010</v>
      </c>
      <c r="C50" s="198">
        <v>1200000</v>
      </c>
      <c r="D50" s="200" t="s">
        <v>1027</v>
      </c>
      <c r="E50" s="247"/>
      <c r="F50" s="250"/>
    </row>
    <row r="51" spans="1:6" s="251" customFormat="1" ht="26.25" customHeight="1" x14ac:dyDescent="0.3">
      <c r="A51" s="255">
        <v>48</v>
      </c>
      <c r="B51" s="199" t="s">
        <v>1010</v>
      </c>
      <c r="C51" s="198">
        <v>1200000</v>
      </c>
      <c r="D51" s="200" t="s">
        <v>1028</v>
      </c>
      <c r="E51" s="247"/>
      <c r="F51" s="250"/>
    </row>
    <row r="52" spans="1:6" s="251" customFormat="1" ht="26.25" customHeight="1" x14ac:dyDescent="0.3">
      <c r="A52" s="255">
        <v>49</v>
      </c>
      <c r="B52" s="199" t="s">
        <v>1010</v>
      </c>
      <c r="C52" s="198">
        <v>1000000</v>
      </c>
      <c r="D52" s="200" t="s">
        <v>1029</v>
      </c>
      <c r="E52" s="247"/>
      <c r="F52" s="250"/>
    </row>
    <row r="53" spans="1:6" s="251" customFormat="1" ht="26.25" customHeight="1" x14ac:dyDescent="0.3">
      <c r="A53" s="255">
        <v>50</v>
      </c>
      <c r="B53" s="199" t="s">
        <v>1010</v>
      </c>
      <c r="C53" s="198">
        <v>1200000</v>
      </c>
      <c r="D53" s="200" t="s">
        <v>1030</v>
      </c>
      <c r="E53" s="247"/>
      <c r="F53" s="250"/>
    </row>
    <row r="54" spans="1:6" s="251" customFormat="1" ht="26.25" customHeight="1" x14ac:dyDescent="0.3">
      <c r="A54" s="255">
        <v>51</v>
      </c>
      <c r="B54" s="199" t="s">
        <v>1010</v>
      </c>
      <c r="C54" s="198">
        <v>1000000</v>
      </c>
      <c r="D54" s="200" t="s">
        <v>1031</v>
      </c>
      <c r="E54" s="247"/>
      <c r="F54" s="250"/>
    </row>
    <row r="55" spans="1:6" s="251" customFormat="1" ht="26.25" customHeight="1" x14ac:dyDescent="0.3">
      <c r="A55" s="255">
        <v>52</v>
      </c>
      <c r="B55" s="199" t="s">
        <v>1010</v>
      </c>
      <c r="C55" s="198">
        <v>1200000</v>
      </c>
      <c r="D55" s="200" t="s">
        <v>1032</v>
      </c>
      <c r="E55" s="247"/>
      <c r="F55" s="250"/>
    </row>
    <row r="56" spans="1:6" s="251" customFormat="1" ht="26.25" customHeight="1" x14ac:dyDescent="0.3">
      <c r="A56" s="255">
        <v>53</v>
      </c>
      <c r="B56" s="199" t="s">
        <v>1010</v>
      </c>
      <c r="C56" s="198">
        <v>1000000</v>
      </c>
      <c r="D56" s="200" t="s">
        <v>1033</v>
      </c>
      <c r="E56" s="247"/>
      <c r="F56" s="250"/>
    </row>
    <row r="57" spans="1:6" s="251" customFormat="1" ht="26.25" customHeight="1" x14ac:dyDescent="0.3">
      <c r="A57" s="255">
        <v>54</v>
      </c>
      <c r="B57" s="199" t="s">
        <v>1010</v>
      </c>
      <c r="C57" s="198">
        <v>1200000</v>
      </c>
      <c r="D57" s="200" t="s">
        <v>1034</v>
      </c>
      <c r="E57" s="247"/>
      <c r="F57" s="250"/>
    </row>
    <row r="58" spans="1:6" s="251" customFormat="1" ht="26.25" customHeight="1" x14ac:dyDescent="0.3">
      <c r="A58" s="255">
        <v>55</v>
      </c>
      <c r="B58" s="199" t="s">
        <v>1010</v>
      </c>
      <c r="C58" s="198">
        <v>750000</v>
      </c>
      <c r="D58" s="200" t="s">
        <v>1035</v>
      </c>
      <c r="E58" s="247"/>
      <c r="F58" s="250"/>
    </row>
    <row r="59" spans="1:6" s="266" customFormat="1" ht="26.25" customHeight="1" x14ac:dyDescent="0.3">
      <c r="A59" s="264">
        <v>56</v>
      </c>
      <c r="B59" s="205" t="s">
        <v>1011</v>
      </c>
      <c r="C59" s="206">
        <v>181304000</v>
      </c>
      <c r="D59" s="207" t="s">
        <v>47</v>
      </c>
      <c r="E59" s="265"/>
      <c r="F59" s="243"/>
    </row>
    <row r="60" spans="1:6" s="266" customFormat="1" ht="26.25" customHeight="1" x14ac:dyDescent="0.3">
      <c r="A60" s="264">
        <v>57</v>
      </c>
      <c r="B60" s="205" t="s">
        <v>921</v>
      </c>
      <c r="C60" s="206">
        <v>11725332.949999999</v>
      </c>
      <c r="D60" s="207" t="s">
        <v>47</v>
      </c>
      <c r="E60" s="208" t="s">
        <v>1036</v>
      </c>
      <c r="F60" s="243"/>
    </row>
    <row r="61" spans="1:6" s="266" customFormat="1" ht="26.25" customHeight="1" thickBot="1" x14ac:dyDescent="0.35">
      <c r="A61" s="264">
        <v>58</v>
      </c>
      <c r="B61" s="205" t="s">
        <v>1012</v>
      </c>
      <c r="C61" s="206">
        <v>15780616.65</v>
      </c>
      <c r="D61" s="207" t="s">
        <v>47</v>
      </c>
      <c r="E61" s="208" t="s">
        <v>1037</v>
      </c>
      <c r="F61" s="243"/>
    </row>
    <row r="62" spans="1:6" s="3" customFormat="1" ht="15" thickBot="1" x14ac:dyDescent="0.35">
      <c r="A62" s="515"/>
      <c r="B62" s="516"/>
      <c r="C62" s="13">
        <f>SUM(C4:C61)</f>
        <v>1041689902.6</v>
      </c>
      <c r="D62" s="256"/>
      <c r="E62" s="15"/>
      <c r="F62" s="154"/>
    </row>
    <row r="63" spans="1:6" s="3" customFormat="1" ht="29.25" customHeight="1" x14ac:dyDescent="0.3">
      <c r="A63" s="85"/>
      <c r="B63" s="252"/>
      <c r="C63" s="18"/>
      <c r="D63" s="252"/>
      <c r="E63" s="20"/>
      <c r="F63" s="154"/>
    </row>
    <row r="64" spans="1:6" s="3" customFormat="1" ht="20.25" customHeight="1" x14ac:dyDescent="0.2">
      <c r="A64" s="35"/>
      <c r="B64" s="253"/>
      <c r="C64" s="23"/>
      <c r="D64" s="257">
        <f>C59+C60+C61</f>
        <v>208809949.59999999</v>
      </c>
      <c r="E64" s="20"/>
      <c r="F64" s="154"/>
    </row>
    <row r="65" spans="1:7" s="3" customFormat="1" ht="20.25" customHeight="1" x14ac:dyDescent="0.2">
      <c r="A65" s="525"/>
      <c r="B65" s="525"/>
      <c r="C65" s="25" t="s">
        <v>7</v>
      </c>
      <c r="D65" s="257"/>
      <c r="E65" s="20"/>
      <c r="F65" s="154"/>
    </row>
    <row r="66" spans="1:7" s="3" customFormat="1" ht="20.25" customHeight="1" x14ac:dyDescent="0.3">
      <c r="A66" s="525"/>
      <c r="B66" s="525"/>
      <c r="C66" s="25" t="s">
        <v>5</v>
      </c>
      <c r="D66" s="258">
        <v>208809949.59999999</v>
      </c>
      <c r="E66" s="20"/>
      <c r="F66" s="154"/>
    </row>
    <row r="67" spans="1:7" s="3" customFormat="1" ht="20.25" customHeight="1" x14ac:dyDescent="0.3">
      <c r="A67" s="518" t="s">
        <v>8</v>
      </c>
      <c r="B67" s="518"/>
      <c r="C67" s="35">
        <v>266229493.61000001</v>
      </c>
      <c r="D67" s="259"/>
      <c r="E67" s="20"/>
      <c r="F67" s="154"/>
    </row>
    <row r="68" spans="1:7" s="3" customFormat="1" ht="20.25" customHeight="1" x14ac:dyDescent="0.3">
      <c r="A68" s="519" t="s">
        <v>9</v>
      </c>
      <c r="B68" s="519"/>
      <c r="C68" s="27">
        <f>C67-C62</f>
        <v>-775460408.99000001</v>
      </c>
      <c r="D68" s="259"/>
      <c r="E68" s="20"/>
      <c r="F68" s="154"/>
    </row>
    <row r="69" spans="1:7" s="1" customFormat="1" x14ac:dyDescent="0.3">
      <c r="A69" s="30"/>
      <c r="B69" s="254"/>
      <c r="C69" s="30"/>
      <c r="D69" s="260"/>
      <c r="E69" s="223"/>
    </row>
    <row r="70" spans="1:7" s="1" customFormat="1" x14ac:dyDescent="0.3">
      <c r="A70" s="30"/>
      <c r="B70" s="254"/>
      <c r="C70" s="32"/>
      <c r="D70" s="261"/>
      <c r="E70" s="223"/>
    </row>
    <row r="71" spans="1:7" s="1" customFormat="1" x14ac:dyDescent="0.3">
      <c r="A71" s="30"/>
      <c r="B71" s="254"/>
      <c r="C71" s="32"/>
      <c r="D71" s="262"/>
      <c r="E71" s="223"/>
    </row>
    <row r="74" spans="1:7" s="1" customFormat="1" x14ac:dyDescent="0.3">
      <c r="A74" s="30"/>
      <c r="B74" s="254"/>
      <c r="C74" s="30"/>
      <c r="D74" s="263"/>
      <c r="F74" s="153"/>
      <c r="G74"/>
    </row>
    <row r="75" spans="1:7" s="1" customFormat="1" x14ac:dyDescent="0.3">
      <c r="A75" s="30"/>
      <c r="B75" s="254"/>
      <c r="C75" s="30"/>
      <c r="D75" s="263"/>
      <c r="F75" s="153"/>
      <c r="G75"/>
    </row>
    <row r="78" spans="1:7" s="1" customFormat="1" x14ac:dyDescent="0.3">
      <c r="A78" s="30"/>
      <c r="B78" s="254"/>
      <c r="C78" s="30"/>
      <c r="D78" s="262"/>
    </row>
  </sheetData>
  <mergeCells count="9">
    <mergeCell ref="A62:B62"/>
    <mergeCell ref="A65:B66"/>
    <mergeCell ref="A67:B67"/>
    <mergeCell ref="A68:B68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topLeftCell="B1" zoomScaleNormal="100" workbookViewId="0">
      <selection activeCell="B2" sqref="B2:B3"/>
    </sheetView>
  </sheetViews>
  <sheetFormatPr defaultRowHeight="14.4" x14ac:dyDescent="0.3"/>
  <cols>
    <col min="1" max="1" width="0" hidden="1" customWidth="1"/>
    <col min="2" max="2" width="7.109375" style="30" customWidth="1"/>
    <col min="3" max="3" width="89" style="254" customWidth="1"/>
    <col min="4" max="4" width="18" style="30" customWidth="1"/>
    <col min="5" max="5" width="93.5546875" style="262" customWidth="1"/>
    <col min="6" max="6" width="82.5546875" style="1" customWidth="1"/>
    <col min="7" max="7" width="13.88671875" style="1" customWidth="1"/>
  </cols>
  <sheetData>
    <row r="1" spans="2:7" ht="26.25" customHeight="1" x14ac:dyDescent="0.3">
      <c r="B1" s="520" t="s">
        <v>2180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505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506" t="s">
        <v>5</v>
      </c>
      <c r="E3" s="523"/>
      <c r="F3" s="514"/>
      <c r="G3" s="20"/>
    </row>
    <row r="4" spans="2:7" s="503" customFormat="1" ht="22.8" customHeight="1" x14ac:dyDescent="0.3">
      <c r="B4" s="5">
        <v>1</v>
      </c>
      <c r="C4" s="499" t="s">
        <v>6</v>
      </c>
      <c r="D4" s="500">
        <v>164723104</v>
      </c>
      <c r="E4" s="501" t="s">
        <v>2146</v>
      </c>
      <c r="F4" s="502" t="s">
        <v>2157</v>
      </c>
      <c r="G4" s="54"/>
    </row>
    <row r="5" spans="2:7" s="503" customFormat="1" ht="22.8" customHeight="1" x14ac:dyDescent="0.3">
      <c r="B5" s="5">
        <v>2</v>
      </c>
      <c r="C5" s="499" t="s">
        <v>6</v>
      </c>
      <c r="D5" s="500">
        <v>858473.28</v>
      </c>
      <c r="E5" s="501" t="s">
        <v>1686</v>
      </c>
      <c r="F5" s="502" t="s">
        <v>2089</v>
      </c>
      <c r="G5" s="54"/>
    </row>
    <row r="6" spans="2:7" s="503" customFormat="1" ht="22.8" customHeight="1" x14ac:dyDescent="0.3">
      <c r="B6" s="5">
        <v>3</v>
      </c>
      <c r="C6" s="499" t="s">
        <v>6</v>
      </c>
      <c r="D6" s="500">
        <v>1338281.8400000001</v>
      </c>
      <c r="E6" s="501" t="s">
        <v>2147</v>
      </c>
      <c r="F6" s="502" t="s">
        <v>2090</v>
      </c>
      <c r="G6" s="54"/>
    </row>
    <row r="7" spans="2:7" s="503" customFormat="1" ht="22.8" customHeight="1" x14ac:dyDescent="0.3">
      <c r="B7" s="5">
        <v>4</v>
      </c>
      <c r="C7" s="499" t="s">
        <v>6</v>
      </c>
      <c r="D7" s="500">
        <v>235477.2</v>
      </c>
      <c r="E7" s="501" t="s">
        <v>2148</v>
      </c>
      <c r="F7" s="502" t="s">
        <v>2158</v>
      </c>
      <c r="G7" s="54"/>
    </row>
    <row r="8" spans="2:7" s="503" customFormat="1" ht="22.8" customHeight="1" x14ac:dyDescent="0.3">
      <c r="B8" s="5">
        <v>5</v>
      </c>
      <c r="C8" s="499" t="s">
        <v>6</v>
      </c>
      <c r="D8" s="500">
        <v>304816.68</v>
      </c>
      <c r="E8" s="501" t="s">
        <v>2149</v>
      </c>
      <c r="F8" s="502" t="s">
        <v>2094</v>
      </c>
      <c r="G8" s="54"/>
    </row>
    <row r="9" spans="2:7" s="503" customFormat="1" ht="22.8" customHeight="1" x14ac:dyDescent="0.3">
      <c r="B9" s="5">
        <v>6</v>
      </c>
      <c r="C9" s="499" t="s">
        <v>6</v>
      </c>
      <c r="D9" s="500">
        <v>5470621.5199999996</v>
      </c>
      <c r="E9" s="501" t="s">
        <v>2150</v>
      </c>
      <c r="F9" s="502" t="s">
        <v>2091</v>
      </c>
      <c r="G9" s="54"/>
    </row>
    <row r="10" spans="2:7" s="503" customFormat="1" ht="22.8" customHeight="1" x14ac:dyDescent="0.3">
      <c r="B10" s="5">
        <v>7</v>
      </c>
      <c r="C10" s="499" t="s">
        <v>6</v>
      </c>
      <c r="D10" s="500">
        <v>1188385.8</v>
      </c>
      <c r="E10" s="501" t="s">
        <v>2151</v>
      </c>
      <c r="F10" s="502" t="s">
        <v>2092</v>
      </c>
      <c r="G10" s="54"/>
    </row>
    <row r="11" spans="2:7" s="503" customFormat="1" ht="22.8" customHeight="1" x14ac:dyDescent="0.3">
      <c r="B11" s="5">
        <v>8</v>
      </c>
      <c r="C11" s="499" t="s">
        <v>6</v>
      </c>
      <c r="D11" s="500">
        <v>1034415.76</v>
      </c>
      <c r="E11" s="501" t="s">
        <v>2152</v>
      </c>
      <c r="F11" s="502" t="s">
        <v>2097</v>
      </c>
      <c r="G11" s="54"/>
    </row>
    <row r="12" spans="2:7" s="503" customFormat="1" ht="22.8" customHeight="1" x14ac:dyDescent="0.3">
      <c r="B12" s="5">
        <v>9</v>
      </c>
      <c r="C12" s="499" t="s">
        <v>6</v>
      </c>
      <c r="D12" s="500">
        <v>443522.8</v>
      </c>
      <c r="E12" s="501" t="s">
        <v>2153</v>
      </c>
      <c r="F12" s="502" t="s">
        <v>2159</v>
      </c>
      <c r="G12" s="54"/>
    </row>
    <row r="13" spans="2:7" s="503" customFormat="1" ht="22.8" customHeight="1" x14ac:dyDescent="0.3">
      <c r="B13" s="5">
        <v>10</v>
      </c>
      <c r="C13" s="499" t="s">
        <v>6</v>
      </c>
      <c r="D13" s="500">
        <v>1174534.2</v>
      </c>
      <c r="E13" s="501" t="s">
        <v>2154</v>
      </c>
      <c r="F13" s="502" t="s">
        <v>2095</v>
      </c>
      <c r="G13" s="54"/>
    </row>
    <row r="14" spans="2:7" s="503" customFormat="1" ht="22.8" customHeight="1" x14ac:dyDescent="0.3">
      <c r="B14" s="5">
        <v>11</v>
      </c>
      <c r="C14" s="499" t="s">
        <v>6</v>
      </c>
      <c r="D14" s="500">
        <v>11127729.98</v>
      </c>
      <c r="E14" s="501" t="s">
        <v>1964</v>
      </c>
      <c r="F14" s="502" t="s">
        <v>2160</v>
      </c>
      <c r="G14" s="54"/>
    </row>
    <row r="15" spans="2:7" s="503" customFormat="1" ht="22.8" customHeight="1" x14ac:dyDescent="0.3">
      <c r="B15" s="5">
        <v>12</v>
      </c>
      <c r="C15" s="499" t="s">
        <v>6</v>
      </c>
      <c r="D15" s="500">
        <v>754500</v>
      </c>
      <c r="E15" s="501" t="s">
        <v>1877</v>
      </c>
      <c r="F15" s="502" t="s">
        <v>1883</v>
      </c>
      <c r="G15" s="54"/>
    </row>
    <row r="16" spans="2:7" s="503" customFormat="1" ht="22.8" customHeight="1" x14ac:dyDescent="0.3">
      <c r="B16" s="5">
        <v>13</v>
      </c>
      <c r="C16" s="499" t="s">
        <v>2144</v>
      </c>
      <c r="D16" s="500">
        <v>13840000</v>
      </c>
      <c r="E16" s="501" t="s">
        <v>2155</v>
      </c>
      <c r="F16" s="502" t="s">
        <v>2161</v>
      </c>
      <c r="G16" s="54"/>
    </row>
    <row r="17" spans="2:7" s="503" customFormat="1" ht="22.8" customHeight="1" x14ac:dyDescent="0.3">
      <c r="B17" s="5">
        <v>14</v>
      </c>
      <c r="C17" s="499" t="s">
        <v>6</v>
      </c>
      <c r="D17" s="500">
        <v>1224498.9099999999</v>
      </c>
      <c r="E17" s="501" t="s">
        <v>1877</v>
      </c>
      <c r="F17" s="502" t="s">
        <v>2162</v>
      </c>
      <c r="G17" s="54"/>
    </row>
    <row r="18" spans="2:7" s="503" customFormat="1" ht="22.8" customHeight="1" x14ac:dyDescent="0.3">
      <c r="B18" s="5">
        <v>15</v>
      </c>
      <c r="C18" s="499" t="s">
        <v>2145</v>
      </c>
      <c r="D18" s="500">
        <v>3390000</v>
      </c>
      <c r="E18" s="501" t="s">
        <v>2156</v>
      </c>
      <c r="F18" s="502" t="s">
        <v>2163</v>
      </c>
      <c r="G18" s="54"/>
    </row>
    <row r="19" spans="2:7" s="503" customFormat="1" ht="22.8" customHeight="1" x14ac:dyDescent="0.3">
      <c r="B19" s="5">
        <v>16</v>
      </c>
      <c r="C19" s="499" t="s">
        <v>2164</v>
      </c>
      <c r="D19" s="500">
        <v>2967000</v>
      </c>
      <c r="E19" s="501" t="s">
        <v>2165</v>
      </c>
      <c r="F19" s="502"/>
      <c r="G19" s="54"/>
    </row>
    <row r="20" spans="2:7" s="503" customFormat="1" ht="22.8" customHeight="1" x14ac:dyDescent="0.3">
      <c r="B20" s="5">
        <v>17</v>
      </c>
      <c r="C20" s="499" t="s">
        <v>2102</v>
      </c>
      <c r="D20" s="500">
        <v>35700000</v>
      </c>
      <c r="E20" s="501" t="s">
        <v>2105</v>
      </c>
      <c r="F20" s="502"/>
      <c r="G20" s="54"/>
    </row>
    <row r="21" spans="2:7" s="503" customFormat="1" ht="22.8" customHeight="1" x14ac:dyDescent="0.3">
      <c r="B21" s="5">
        <v>18</v>
      </c>
      <c r="C21" s="499" t="s">
        <v>2166</v>
      </c>
      <c r="D21" s="500">
        <v>6272000</v>
      </c>
      <c r="E21" s="501" t="s">
        <v>2168</v>
      </c>
      <c r="F21" s="502"/>
      <c r="G21" s="54"/>
    </row>
    <row r="22" spans="2:7" s="503" customFormat="1" ht="22.8" customHeight="1" x14ac:dyDescent="0.3">
      <c r="B22" s="5">
        <v>19</v>
      </c>
      <c r="C22" s="499" t="s">
        <v>2173</v>
      </c>
      <c r="D22" s="500">
        <v>12600000</v>
      </c>
      <c r="E22" s="501" t="s">
        <v>2169</v>
      </c>
      <c r="F22" s="502" t="s">
        <v>2172</v>
      </c>
      <c r="G22" s="54"/>
    </row>
    <row r="23" spans="2:7" s="503" customFormat="1" ht="22.8" customHeight="1" x14ac:dyDescent="0.3">
      <c r="B23" s="5">
        <v>20</v>
      </c>
      <c r="C23" s="499" t="s">
        <v>2175</v>
      </c>
      <c r="D23" s="500">
        <v>3453203.87</v>
      </c>
      <c r="E23" s="501" t="s">
        <v>2174</v>
      </c>
      <c r="F23" s="502"/>
      <c r="G23" s="54"/>
    </row>
    <row r="24" spans="2:7" s="503" customFormat="1" ht="22.8" customHeight="1" x14ac:dyDescent="0.3">
      <c r="B24" s="5">
        <v>22</v>
      </c>
      <c r="C24" s="499" t="s">
        <v>2167</v>
      </c>
      <c r="D24" s="500">
        <v>120358870</v>
      </c>
      <c r="E24" s="501" t="s">
        <v>2170</v>
      </c>
      <c r="F24" s="502"/>
      <c r="G24" s="54"/>
    </row>
    <row r="25" spans="2:7" s="503" customFormat="1" ht="22.8" customHeight="1" x14ac:dyDescent="0.3">
      <c r="B25" s="5">
        <v>23</v>
      </c>
      <c r="C25" s="499" t="s">
        <v>2177</v>
      </c>
      <c r="D25" s="500">
        <v>50101128</v>
      </c>
      <c r="E25" s="501" t="s">
        <v>2176</v>
      </c>
      <c r="F25" s="502"/>
      <c r="G25" s="54"/>
    </row>
    <row r="26" spans="2:7" s="503" customFormat="1" ht="22.8" customHeight="1" x14ac:dyDescent="0.3">
      <c r="B26" s="5">
        <v>24</v>
      </c>
      <c r="C26" s="499" t="s">
        <v>2178</v>
      </c>
      <c r="D26" s="500">
        <v>10752000</v>
      </c>
      <c r="E26" s="501" t="s">
        <v>2171</v>
      </c>
      <c r="F26" s="502"/>
      <c r="G26" s="54"/>
    </row>
    <row r="27" spans="2:7" s="417" customFormat="1" ht="22.8" customHeight="1" thickBot="1" x14ac:dyDescent="0.35">
      <c r="B27" s="42">
        <v>25</v>
      </c>
      <c r="C27" s="507" t="s">
        <v>2179</v>
      </c>
      <c r="D27" s="198">
        <v>49313766.43</v>
      </c>
      <c r="E27" s="200" t="s">
        <v>610</v>
      </c>
      <c r="F27" s="201"/>
      <c r="G27" s="10"/>
    </row>
    <row r="28" spans="2:7" s="3" customFormat="1" ht="15" thickBot="1" x14ac:dyDescent="0.35">
      <c r="B28" s="515"/>
      <c r="C28" s="516"/>
      <c r="D28" s="451">
        <f>SUM(D4:D27)</f>
        <v>498626330.27000004</v>
      </c>
      <c r="E28" s="256"/>
      <c r="F28" s="15"/>
      <c r="G28" s="20"/>
    </row>
    <row r="29" spans="2:7" s="3" customFormat="1" ht="29.25" customHeight="1" x14ac:dyDescent="0.3">
      <c r="B29" s="85"/>
      <c r="C29" s="252"/>
      <c r="D29" s="155"/>
      <c r="E29" s="252"/>
      <c r="F29" s="20"/>
      <c r="G29" s="20"/>
    </row>
    <row r="30" spans="2:7" s="3" customFormat="1" ht="20.25" customHeight="1" x14ac:dyDescent="0.2">
      <c r="B30" s="525"/>
      <c r="C30" s="525"/>
      <c r="D30" s="25" t="s">
        <v>7</v>
      </c>
      <c r="E30" s="257"/>
      <c r="F30" s="20"/>
      <c r="G30" s="20"/>
    </row>
    <row r="31" spans="2:7" s="3" customFormat="1" ht="20.25" customHeight="1" x14ac:dyDescent="0.3">
      <c r="B31" s="525"/>
      <c r="C31" s="525"/>
      <c r="D31" s="25" t="s">
        <v>5</v>
      </c>
      <c r="E31" s="259"/>
      <c r="F31" s="20"/>
      <c r="G31" s="20"/>
    </row>
    <row r="32" spans="2:7" s="3" customFormat="1" ht="20.25" customHeight="1" x14ac:dyDescent="0.3">
      <c r="B32" s="518" t="s">
        <v>8</v>
      </c>
      <c r="C32" s="518"/>
      <c r="D32" s="35">
        <v>2270090667.0999999</v>
      </c>
      <c r="E32" s="398"/>
      <c r="F32" s="20"/>
      <c r="G32" s="20"/>
    </row>
    <row r="33" spans="2:7" s="3" customFormat="1" ht="20.25" customHeight="1" x14ac:dyDescent="0.3">
      <c r="B33" s="519" t="s">
        <v>9</v>
      </c>
      <c r="C33" s="519"/>
      <c r="D33" s="27">
        <f>D32-D28</f>
        <v>1771464336.8299999</v>
      </c>
      <c r="E33" s="398"/>
      <c r="F33" s="20"/>
      <c r="G33" s="20"/>
    </row>
    <row r="34" spans="2:7" s="1" customFormat="1" x14ac:dyDescent="0.3">
      <c r="B34" s="30"/>
      <c r="C34" s="254"/>
      <c r="D34" s="30"/>
      <c r="E34" s="260"/>
      <c r="F34" s="223"/>
    </row>
    <row r="35" spans="2:7" s="1" customFormat="1" x14ac:dyDescent="0.3">
      <c r="B35" s="30"/>
      <c r="C35" s="254"/>
      <c r="D35" s="32"/>
      <c r="E35" s="261"/>
      <c r="F35" s="223"/>
    </row>
    <row r="36" spans="2:7" s="1" customFormat="1" x14ac:dyDescent="0.3">
      <c r="B36" s="30"/>
      <c r="C36" s="254"/>
      <c r="D36" s="32"/>
      <c r="E36" s="263"/>
      <c r="F36" s="223"/>
    </row>
    <row r="37" spans="2:7" s="1" customFormat="1" x14ac:dyDescent="0.3">
      <c r="B37" s="30"/>
      <c r="C37" s="254"/>
      <c r="D37" s="30"/>
      <c r="E37" s="263"/>
    </row>
    <row r="38" spans="2:7" s="1" customFormat="1" x14ac:dyDescent="0.3">
      <c r="B38" s="30"/>
      <c r="C38" s="254"/>
      <c r="D38" s="30"/>
      <c r="E38" s="263"/>
    </row>
    <row r="39" spans="2:7" s="1" customFormat="1" x14ac:dyDescent="0.3">
      <c r="B39" s="30"/>
      <c r="C39" s="254"/>
      <c r="D39" s="30"/>
      <c r="E39" s="263"/>
    </row>
    <row r="40" spans="2:7" s="1" customFormat="1" x14ac:dyDescent="0.3">
      <c r="B40" s="30"/>
      <c r="C40" s="254"/>
      <c r="D40" s="30"/>
      <c r="E40" s="263"/>
    </row>
    <row r="42" spans="2:7" x14ac:dyDescent="0.3">
      <c r="E42" s="263"/>
    </row>
    <row r="43" spans="2:7" s="1" customFormat="1" x14ac:dyDescent="0.3">
      <c r="B43" s="30"/>
      <c r="C43" s="254"/>
      <c r="D43" s="30"/>
      <c r="E43" s="262"/>
    </row>
  </sheetData>
  <mergeCells count="9">
    <mergeCell ref="B28:C28"/>
    <mergeCell ref="B30:C31"/>
    <mergeCell ref="B32:C32"/>
    <mergeCell ref="B33:C33"/>
    <mergeCell ref="B1:E1"/>
    <mergeCell ref="B2:B3"/>
    <mergeCell ref="C2:C3"/>
    <mergeCell ref="E2:E3"/>
    <mergeCell ref="F2:F3"/>
  </mergeCells>
  <pageMargins left="0.7" right="0.7" top="0.75" bottom="0.75" header="0.3" footer="0.3"/>
  <pageSetup paperSize="9" scale="42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/>
  <dimension ref="A1:G95"/>
  <sheetViews>
    <sheetView topLeftCell="A74" zoomScaleNormal="100" workbookViewId="0">
      <selection activeCell="B55" sqref="B55:D56"/>
    </sheetView>
  </sheetViews>
  <sheetFormatPr defaultRowHeight="14.4" x14ac:dyDescent="0.3"/>
  <cols>
    <col min="1" max="1" width="7.109375" style="30" customWidth="1"/>
    <col min="2" max="2" width="66" style="254" customWidth="1"/>
    <col min="3" max="3" width="18.109375" style="30" customWidth="1"/>
    <col min="4" max="4" width="94.886718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1042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268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269" t="s">
        <v>5</v>
      </c>
      <c r="D3" s="523"/>
      <c r="E3" s="514"/>
      <c r="F3" s="20"/>
    </row>
    <row r="4" spans="1:6" s="271" customFormat="1" ht="26.25" customHeight="1" x14ac:dyDescent="0.3">
      <c r="A4" s="255">
        <v>1</v>
      </c>
      <c r="B4" s="199" t="s">
        <v>6</v>
      </c>
      <c r="C4" s="198">
        <v>17820000</v>
      </c>
      <c r="D4" s="200" t="s">
        <v>259</v>
      </c>
      <c r="E4" s="201"/>
      <c r="F4" s="10"/>
    </row>
    <row r="5" spans="1:6" s="271" customFormat="1" ht="26.25" customHeight="1" x14ac:dyDescent="0.3">
      <c r="A5" s="255">
        <v>2</v>
      </c>
      <c r="B5" s="199" t="s">
        <v>6</v>
      </c>
      <c r="C5" s="198">
        <v>9744750</v>
      </c>
      <c r="D5" s="200" t="s">
        <v>1043</v>
      </c>
      <c r="E5" s="201"/>
      <c r="F5" s="10"/>
    </row>
    <row r="6" spans="1:6" s="271" customFormat="1" ht="26.25" customHeight="1" x14ac:dyDescent="0.3">
      <c r="A6" s="255">
        <v>3</v>
      </c>
      <c r="B6" s="199" t="s">
        <v>6</v>
      </c>
      <c r="C6" s="198">
        <v>84669760</v>
      </c>
      <c r="D6" s="200" t="s">
        <v>35</v>
      </c>
      <c r="E6" s="201"/>
      <c r="F6" s="10"/>
    </row>
    <row r="7" spans="1:6" s="271" customFormat="1" ht="26.25" customHeight="1" x14ac:dyDescent="0.3">
      <c r="A7" s="255">
        <v>4</v>
      </c>
      <c r="B7" s="199" t="s">
        <v>6</v>
      </c>
      <c r="C7" s="198">
        <v>3294118.46</v>
      </c>
      <c r="D7" s="200" t="s">
        <v>1044</v>
      </c>
      <c r="E7" s="201"/>
      <c r="F7" s="10"/>
    </row>
    <row r="8" spans="1:6" s="271" customFormat="1" ht="26.25" customHeight="1" x14ac:dyDescent="0.3">
      <c r="A8" s="255">
        <v>5</v>
      </c>
      <c r="B8" s="199" t="s">
        <v>6</v>
      </c>
      <c r="C8" s="198">
        <v>50980638</v>
      </c>
      <c r="D8" s="200" t="s">
        <v>58</v>
      </c>
      <c r="E8" s="201"/>
      <c r="F8" s="10"/>
    </row>
    <row r="9" spans="1:6" s="276" customFormat="1" ht="26.25" customHeight="1" x14ac:dyDescent="0.3">
      <c r="A9" s="275">
        <v>6</v>
      </c>
      <c r="B9" s="231" t="s">
        <v>6</v>
      </c>
      <c r="C9" s="232">
        <v>2026000.2</v>
      </c>
      <c r="D9" s="233" t="s">
        <v>895</v>
      </c>
      <c r="E9" s="234" t="s">
        <v>392</v>
      </c>
      <c r="F9" s="48"/>
    </row>
    <row r="10" spans="1:6" s="276" customFormat="1" ht="26.25" customHeight="1" x14ac:dyDescent="0.3">
      <c r="A10" s="275">
        <v>7</v>
      </c>
      <c r="B10" s="231" t="s">
        <v>6</v>
      </c>
      <c r="C10" s="232">
        <v>1720857.6000000001</v>
      </c>
      <c r="D10" s="233" t="s">
        <v>895</v>
      </c>
      <c r="E10" s="234" t="s">
        <v>335</v>
      </c>
      <c r="F10" s="48"/>
    </row>
    <row r="11" spans="1:6" s="276" customFormat="1" ht="26.25" customHeight="1" x14ac:dyDescent="0.3">
      <c r="A11" s="275">
        <v>8</v>
      </c>
      <c r="B11" s="231" t="s">
        <v>6</v>
      </c>
      <c r="C11" s="232">
        <v>236237.68</v>
      </c>
      <c r="D11" s="233" t="s">
        <v>895</v>
      </c>
      <c r="E11" s="234" t="s">
        <v>394</v>
      </c>
      <c r="F11" s="48"/>
    </row>
    <row r="12" spans="1:6" s="276" customFormat="1" ht="26.25" customHeight="1" x14ac:dyDescent="0.3">
      <c r="A12" s="275">
        <v>9</v>
      </c>
      <c r="B12" s="231" t="s">
        <v>6</v>
      </c>
      <c r="C12" s="232">
        <v>1193736.32</v>
      </c>
      <c r="D12" s="233" t="s">
        <v>895</v>
      </c>
      <c r="E12" s="234" t="s">
        <v>391</v>
      </c>
      <c r="F12" s="48"/>
    </row>
    <row r="13" spans="1:6" s="276" customFormat="1" ht="26.25" customHeight="1" x14ac:dyDescent="0.3">
      <c r="A13" s="275">
        <v>10</v>
      </c>
      <c r="B13" s="231" t="s">
        <v>6</v>
      </c>
      <c r="C13" s="232">
        <v>118363.28</v>
      </c>
      <c r="D13" s="233" t="s">
        <v>895</v>
      </c>
      <c r="E13" s="234" t="s">
        <v>395</v>
      </c>
      <c r="F13" s="48"/>
    </row>
    <row r="14" spans="1:6" s="276" customFormat="1" ht="26.25" customHeight="1" x14ac:dyDescent="0.3">
      <c r="A14" s="275">
        <v>11</v>
      </c>
      <c r="B14" s="231" t="s">
        <v>6</v>
      </c>
      <c r="C14" s="232">
        <v>158505.76</v>
      </c>
      <c r="D14" s="233" t="s">
        <v>895</v>
      </c>
      <c r="E14" s="234" t="s">
        <v>393</v>
      </c>
      <c r="F14" s="48"/>
    </row>
    <row r="15" spans="1:6" s="276" customFormat="1" ht="26.25" customHeight="1" x14ac:dyDescent="0.3">
      <c r="A15" s="275">
        <v>12</v>
      </c>
      <c r="B15" s="231" t="s">
        <v>6</v>
      </c>
      <c r="C15" s="232">
        <v>989656.08</v>
      </c>
      <c r="D15" s="233" t="s">
        <v>895</v>
      </c>
      <c r="E15" s="234" t="s">
        <v>382</v>
      </c>
      <c r="F15" s="48"/>
    </row>
    <row r="16" spans="1:6" s="276" customFormat="1" ht="26.25" customHeight="1" x14ac:dyDescent="0.3">
      <c r="A16" s="275">
        <v>13</v>
      </c>
      <c r="B16" s="231" t="s">
        <v>6</v>
      </c>
      <c r="C16" s="232">
        <v>3248281.68</v>
      </c>
      <c r="D16" s="233" t="s">
        <v>895</v>
      </c>
      <c r="E16" s="234" t="s">
        <v>334</v>
      </c>
      <c r="F16" s="48"/>
    </row>
    <row r="17" spans="1:6" s="276" customFormat="1" ht="26.25" customHeight="1" x14ac:dyDescent="0.3">
      <c r="A17" s="275">
        <v>14</v>
      </c>
      <c r="B17" s="231" t="s">
        <v>6</v>
      </c>
      <c r="C17" s="232">
        <v>324942.24</v>
      </c>
      <c r="D17" s="233" t="s">
        <v>895</v>
      </c>
      <c r="E17" s="234" t="s">
        <v>383</v>
      </c>
      <c r="F17" s="48"/>
    </row>
    <row r="18" spans="1:6" s="276" customFormat="1" ht="26.25" customHeight="1" x14ac:dyDescent="0.3">
      <c r="A18" s="275">
        <v>15</v>
      </c>
      <c r="B18" s="231" t="s">
        <v>6</v>
      </c>
      <c r="C18" s="232">
        <v>1065459.6399999999</v>
      </c>
      <c r="D18" s="233" t="s">
        <v>895</v>
      </c>
      <c r="E18" s="234" t="s">
        <v>380</v>
      </c>
      <c r="F18" s="48"/>
    </row>
    <row r="19" spans="1:6" s="276" customFormat="1" ht="26.25" customHeight="1" x14ac:dyDescent="0.3">
      <c r="A19" s="275">
        <v>16</v>
      </c>
      <c r="B19" s="231" t="s">
        <v>6</v>
      </c>
      <c r="C19" s="232">
        <v>2377532.08</v>
      </c>
      <c r="D19" s="233" t="s">
        <v>895</v>
      </c>
      <c r="E19" s="234" t="s">
        <v>390</v>
      </c>
      <c r="F19" s="48"/>
    </row>
    <row r="20" spans="1:6" s="276" customFormat="1" ht="26.25" customHeight="1" x14ac:dyDescent="0.3">
      <c r="A20" s="275">
        <v>17</v>
      </c>
      <c r="B20" s="231" t="s">
        <v>6</v>
      </c>
      <c r="C20" s="232">
        <v>1163806</v>
      </c>
      <c r="D20" s="233" t="s">
        <v>895</v>
      </c>
      <c r="E20" s="234" t="s">
        <v>332</v>
      </c>
      <c r="F20" s="48"/>
    </row>
    <row r="21" spans="1:6" s="276" customFormat="1" ht="26.25" customHeight="1" x14ac:dyDescent="0.3">
      <c r="A21" s="275">
        <v>18</v>
      </c>
      <c r="B21" s="231" t="s">
        <v>6</v>
      </c>
      <c r="C21" s="232">
        <v>237758.64</v>
      </c>
      <c r="D21" s="233" t="s">
        <v>895</v>
      </c>
      <c r="E21" s="234" t="s">
        <v>389</v>
      </c>
      <c r="F21" s="48"/>
    </row>
    <row r="22" spans="1:6" s="276" customFormat="1" ht="26.25" customHeight="1" x14ac:dyDescent="0.3">
      <c r="A22" s="275">
        <v>19</v>
      </c>
      <c r="B22" s="231" t="s">
        <v>6</v>
      </c>
      <c r="C22" s="232">
        <v>515116.56</v>
      </c>
      <c r="D22" s="233" t="s">
        <v>895</v>
      </c>
      <c r="E22" s="234" t="s">
        <v>388</v>
      </c>
      <c r="F22" s="48"/>
    </row>
    <row r="23" spans="1:6" s="276" customFormat="1" ht="26.25" customHeight="1" x14ac:dyDescent="0.3">
      <c r="A23" s="275">
        <v>20</v>
      </c>
      <c r="B23" s="231" t="s">
        <v>6</v>
      </c>
      <c r="C23" s="232">
        <v>2347357.3199999998</v>
      </c>
      <c r="D23" s="233" t="s">
        <v>895</v>
      </c>
      <c r="E23" s="234" t="s">
        <v>387</v>
      </c>
      <c r="F23" s="48"/>
    </row>
    <row r="24" spans="1:6" s="276" customFormat="1" ht="26.25" customHeight="1" x14ac:dyDescent="0.3">
      <c r="A24" s="275">
        <v>21</v>
      </c>
      <c r="B24" s="231" t="s">
        <v>6</v>
      </c>
      <c r="C24" s="232">
        <v>2198330.4</v>
      </c>
      <c r="D24" s="233" t="s">
        <v>895</v>
      </c>
      <c r="E24" s="234" t="s">
        <v>385</v>
      </c>
      <c r="F24" s="48"/>
    </row>
    <row r="25" spans="1:6" s="276" customFormat="1" ht="26.25" customHeight="1" x14ac:dyDescent="0.3">
      <c r="A25" s="275">
        <v>22</v>
      </c>
      <c r="B25" s="231" t="s">
        <v>6</v>
      </c>
      <c r="C25" s="232">
        <v>3259200</v>
      </c>
      <c r="D25" s="233" t="s">
        <v>895</v>
      </c>
      <c r="E25" s="234" t="s">
        <v>384</v>
      </c>
      <c r="F25" s="48"/>
    </row>
    <row r="26" spans="1:6" s="276" customFormat="1" ht="26.25" customHeight="1" x14ac:dyDescent="0.3">
      <c r="A26" s="275">
        <v>23</v>
      </c>
      <c r="B26" s="231" t="s">
        <v>6</v>
      </c>
      <c r="C26" s="232">
        <v>2357759.6</v>
      </c>
      <c r="D26" s="233" t="s">
        <v>895</v>
      </c>
      <c r="E26" s="234" t="s">
        <v>912</v>
      </c>
      <c r="F26" s="48"/>
    </row>
    <row r="27" spans="1:6" s="276" customFormat="1" ht="26.25" customHeight="1" x14ac:dyDescent="0.3">
      <c r="A27" s="275">
        <v>24</v>
      </c>
      <c r="B27" s="231" t="s">
        <v>6</v>
      </c>
      <c r="C27" s="232">
        <v>2236490.2000000002</v>
      </c>
      <c r="D27" s="233" t="s">
        <v>895</v>
      </c>
      <c r="E27" s="234" t="s">
        <v>333</v>
      </c>
      <c r="F27" s="48"/>
    </row>
    <row r="28" spans="1:6" s="276" customFormat="1" ht="26.25" customHeight="1" x14ac:dyDescent="0.3">
      <c r="A28" s="275">
        <v>25</v>
      </c>
      <c r="B28" s="231" t="s">
        <v>6</v>
      </c>
      <c r="C28" s="232">
        <v>4524720.2</v>
      </c>
      <c r="D28" s="233" t="s">
        <v>895</v>
      </c>
      <c r="E28" s="234" t="s">
        <v>379</v>
      </c>
      <c r="F28" s="48"/>
    </row>
    <row r="29" spans="1:6" s="276" customFormat="1" ht="26.25" customHeight="1" x14ac:dyDescent="0.3">
      <c r="A29" s="275">
        <v>26</v>
      </c>
      <c r="B29" s="231" t="s">
        <v>6</v>
      </c>
      <c r="C29" s="232">
        <v>801437.28</v>
      </c>
      <c r="D29" s="233" t="s">
        <v>895</v>
      </c>
      <c r="E29" s="234" t="s">
        <v>386</v>
      </c>
      <c r="F29" s="48"/>
    </row>
    <row r="30" spans="1:6" s="271" customFormat="1" ht="26.25" customHeight="1" x14ac:dyDescent="0.3">
      <c r="A30" s="255">
        <v>27</v>
      </c>
      <c r="B30" s="199" t="s">
        <v>6</v>
      </c>
      <c r="C30" s="198">
        <v>70516660</v>
      </c>
      <c r="D30" s="200" t="s">
        <v>259</v>
      </c>
      <c r="E30" s="201"/>
      <c r="F30" s="10"/>
    </row>
    <row r="31" spans="1:6" s="276" customFormat="1" ht="26.25" customHeight="1" x14ac:dyDescent="0.3">
      <c r="A31" s="275">
        <v>28</v>
      </c>
      <c r="B31" s="231" t="s">
        <v>1041</v>
      </c>
      <c r="C31" s="232">
        <v>26100000</v>
      </c>
      <c r="D31" s="233" t="s">
        <v>1038</v>
      </c>
      <c r="E31" s="277"/>
      <c r="F31" s="48"/>
    </row>
    <row r="32" spans="1:6" s="276" customFormat="1" ht="26.25" customHeight="1" x14ac:dyDescent="0.3">
      <c r="A32" s="275">
        <v>29</v>
      </c>
      <c r="B32" s="231" t="s">
        <v>863</v>
      </c>
      <c r="C32" s="232">
        <v>38000000</v>
      </c>
      <c r="D32" s="233" t="s">
        <v>866</v>
      </c>
      <c r="E32" s="277"/>
      <c r="F32" s="48"/>
    </row>
    <row r="33" spans="1:6" s="276" customFormat="1" ht="26.25" customHeight="1" x14ac:dyDescent="0.3">
      <c r="A33" s="275">
        <v>30</v>
      </c>
      <c r="B33" s="231" t="s">
        <v>864</v>
      </c>
      <c r="C33" s="232">
        <v>38000000</v>
      </c>
      <c r="D33" s="233" t="s">
        <v>867</v>
      </c>
      <c r="E33" s="277"/>
      <c r="F33" s="48"/>
    </row>
    <row r="34" spans="1:6" s="276" customFormat="1" ht="26.25" customHeight="1" x14ac:dyDescent="0.3">
      <c r="A34" s="275">
        <v>31</v>
      </c>
      <c r="B34" s="231" t="s">
        <v>938</v>
      </c>
      <c r="C34" s="232">
        <v>38000000</v>
      </c>
      <c r="D34" s="233" t="s">
        <v>942</v>
      </c>
      <c r="E34" s="277"/>
      <c r="F34" s="48"/>
    </row>
    <row r="35" spans="1:6" s="251" customFormat="1" ht="26.25" customHeight="1" x14ac:dyDescent="0.3">
      <c r="A35" s="255">
        <v>32</v>
      </c>
      <c r="B35" s="199" t="s">
        <v>939</v>
      </c>
      <c r="C35" s="198">
        <v>38000000</v>
      </c>
      <c r="D35" s="200" t="s">
        <v>943</v>
      </c>
      <c r="E35" s="267"/>
      <c r="F35" s="10"/>
    </row>
    <row r="36" spans="1:6" s="251" customFormat="1" ht="26.25" customHeight="1" x14ac:dyDescent="0.3">
      <c r="A36" s="255">
        <v>33</v>
      </c>
      <c r="B36" s="199" t="s">
        <v>950</v>
      </c>
      <c r="C36" s="198">
        <v>37000000</v>
      </c>
      <c r="D36" s="200" t="s">
        <v>952</v>
      </c>
      <c r="E36" s="267"/>
      <c r="F36" s="10"/>
    </row>
    <row r="37" spans="1:6" s="251" customFormat="1" ht="26.25" customHeight="1" x14ac:dyDescent="0.3">
      <c r="A37" s="255">
        <v>34</v>
      </c>
      <c r="B37" s="199" t="s">
        <v>951</v>
      </c>
      <c r="C37" s="198">
        <v>37000000</v>
      </c>
      <c r="D37" s="200" t="s">
        <v>953</v>
      </c>
      <c r="E37" s="267"/>
      <c r="F37" s="10"/>
    </row>
    <row r="38" spans="1:6" s="251" customFormat="1" ht="26.25" customHeight="1" x14ac:dyDescent="0.3">
      <c r="A38" s="255">
        <v>35</v>
      </c>
      <c r="B38" s="199" t="s">
        <v>1045</v>
      </c>
      <c r="C38" s="198">
        <v>37000000</v>
      </c>
      <c r="D38" s="200" t="s">
        <v>1047</v>
      </c>
      <c r="E38" s="267"/>
      <c r="F38" s="10"/>
    </row>
    <row r="39" spans="1:6" s="251" customFormat="1" ht="26.25" customHeight="1" x14ac:dyDescent="0.3">
      <c r="A39" s="255">
        <v>36</v>
      </c>
      <c r="B39" s="199" t="s">
        <v>1046</v>
      </c>
      <c r="C39" s="198">
        <v>37000000</v>
      </c>
      <c r="D39" s="200" t="s">
        <v>1048</v>
      </c>
      <c r="E39" s="267"/>
      <c r="F39" s="10"/>
    </row>
    <row r="40" spans="1:6" s="276" customFormat="1" ht="26.25" customHeight="1" x14ac:dyDescent="0.3">
      <c r="A40" s="275">
        <v>37</v>
      </c>
      <c r="B40" s="231" t="s">
        <v>973</v>
      </c>
      <c r="C40" s="232">
        <v>35000000</v>
      </c>
      <c r="D40" s="233" t="s">
        <v>163</v>
      </c>
      <c r="E40" s="277"/>
      <c r="F40" s="48"/>
    </row>
    <row r="41" spans="1:6" s="276" customFormat="1" ht="26.25" customHeight="1" x14ac:dyDescent="0.3">
      <c r="A41" s="275">
        <v>38</v>
      </c>
      <c r="B41" s="231" t="s">
        <v>975</v>
      </c>
      <c r="C41" s="232">
        <v>27000000</v>
      </c>
      <c r="D41" s="233" t="s">
        <v>165</v>
      </c>
      <c r="E41" s="277"/>
      <c r="F41" s="48"/>
    </row>
    <row r="42" spans="1:6" s="276" customFormat="1" ht="26.25" customHeight="1" x14ac:dyDescent="0.3">
      <c r="A42" s="275">
        <v>39</v>
      </c>
      <c r="B42" s="231" t="s">
        <v>976</v>
      </c>
      <c r="C42" s="232">
        <v>40000000</v>
      </c>
      <c r="D42" s="233" t="s">
        <v>166</v>
      </c>
      <c r="E42" s="277"/>
      <c r="F42" s="48"/>
    </row>
    <row r="43" spans="1:6" s="276" customFormat="1" ht="26.25" customHeight="1" x14ac:dyDescent="0.3">
      <c r="A43" s="275">
        <v>40</v>
      </c>
      <c r="B43" s="231" t="s">
        <v>977</v>
      </c>
      <c r="C43" s="232">
        <v>54217400</v>
      </c>
      <c r="D43" s="233" t="s">
        <v>167</v>
      </c>
      <c r="E43" s="277"/>
      <c r="F43" s="48"/>
    </row>
    <row r="44" spans="1:6" s="276" customFormat="1" ht="26.25" customHeight="1" x14ac:dyDescent="0.3">
      <c r="A44" s="275">
        <v>41</v>
      </c>
      <c r="B44" s="231" t="s">
        <v>980</v>
      </c>
      <c r="C44" s="232">
        <v>48054000</v>
      </c>
      <c r="D44" s="233" t="s">
        <v>984</v>
      </c>
      <c r="E44" s="277"/>
      <c r="F44" s="48"/>
    </row>
    <row r="45" spans="1:6" s="271" customFormat="1" ht="26.25" customHeight="1" x14ac:dyDescent="0.3">
      <c r="A45" s="255">
        <v>42</v>
      </c>
      <c r="B45" s="199" t="s">
        <v>872</v>
      </c>
      <c r="C45" s="198">
        <v>15000000</v>
      </c>
      <c r="D45" s="200" t="s">
        <v>26</v>
      </c>
      <c r="E45" s="270"/>
      <c r="F45" s="10"/>
    </row>
    <row r="46" spans="1:6" s="271" customFormat="1" ht="26.25" customHeight="1" x14ac:dyDescent="0.3">
      <c r="A46" s="255">
        <v>43</v>
      </c>
      <c r="B46" s="199" t="s">
        <v>872</v>
      </c>
      <c r="C46" s="198">
        <v>20000000</v>
      </c>
      <c r="D46" s="200" t="s">
        <v>27</v>
      </c>
      <c r="E46" s="270"/>
      <c r="F46" s="10"/>
    </row>
    <row r="47" spans="1:6" s="276" customFormat="1" ht="26.25" customHeight="1" x14ac:dyDescent="0.3">
      <c r="A47" s="275">
        <v>44</v>
      </c>
      <c r="B47" s="231" t="s">
        <v>889</v>
      </c>
      <c r="C47" s="232">
        <v>23352851.199999999</v>
      </c>
      <c r="D47" s="233" t="s">
        <v>890</v>
      </c>
      <c r="E47" s="277"/>
      <c r="F47" s="48"/>
    </row>
    <row r="48" spans="1:6" s="271" customFormat="1" ht="26.25" customHeight="1" x14ac:dyDescent="0.3">
      <c r="A48" s="255">
        <v>45</v>
      </c>
      <c r="B48" s="199" t="s">
        <v>913</v>
      </c>
      <c r="C48" s="198">
        <v>63392500</v>
      </c>
      <c r="D48" s="200" t="s">
        <v>914</v>
      </c>
      <c r="E48" s="270"/>
      <c r="F48" s="10"/>
    </row>
    <row r="49" spans="1:6" s="276" customFormat="1" ht="26.25" customHeight="1" x14ac:dyDescent="0.3">
      <c r="A49" s="275">
        <v>46</v>
      </c>
      <c r="B49" s="231" t="s">
        <v>1049</v>
      </c>
      <c r="C49" s="232">
        <v>6240000</v>
      </c>
      <c r="D49" s="233" t="s">
        <v>204</v>
      </c>
      <c r="E49" s="277"/>
      <c r="F49" s="48"/>
    </row>
    <row r="50" spans="1:6" s="276" customFormat="1" ht="26.25" customHeight="1" x14ac:dyDescent="0.3">
      <c r="A50" s="275">
        <v>47</v>
      </c>
      <c r="B50" s="231" t="s">
        <v>1050</v>
      </c>
      <c r="C50" s="232">
        <v>125000</v>
      </c>
      <c r="D50" s="233" t="s">
        <v>356</v>
      </c>
      <c r="E50" s="277"/>
      <c r="F50" s="48"/>
    </row>
    <row r="51" spans="1:6" s="276" customFormat="1" ht="26.25" customHeight="1" x14ac:dyDescent="0.3">
      <c r="A51" s="275">
        <v>48</v>
      </c>
      <c r="B51" s="231" t="s">
        <v>1051</v>
      </c>
      <c r="C51" s="232">
        <v>3700000</v>
      </c>
      <c r="D51" s="233" t="s">
        <v>206</v>
      </c>
      <c r="E51" s="277"/>
      <c r="F51" s="48"/>
    </row>
    <row r="52" spans="1:6" s="276" customFormat="1" ht="26.25" customHeight="1" x14ac:dyDescent="0.3">
      <c r="A52" s="275">
        <v>49</v>
      </c>
      <c r="B52" s="231" t="s">
        <v>1052</v>
      </c>
      <c r="C52" s="232">
        <v>4000000</v>
      </c>
      <c r="D52" s="233" t="s">
        <v>207</v>
      </c>
      <c r="E52" s="277"/>
      <c r="F52" s="48"/>
    </row>
    <row r="53" spans="1:6" s="276" customFormat="1" ht="26.25" customHeight="1" x14ac:dyDescent="0.3">
      <c r="A53" s="275">
        <v>50</v>
      </c>
      <c r="B53" s="231" t="s">
        <v>1053</v>
      </c>
      <c r="C53" s="232">
        <v>1000000</v>
      </c>
      <c r="D53" s="233" t="s">
        <v>357</v>
      </c>
      <c r="E53" s="277"/>
      <c r="F53" s="48"/>
    </row>
    <row r="54" spans="1:6" s="276" customFormat="1" ht="26.25" customHeight="1" x14ac:dyDescent="0.3">
      <c r="A54" s="275">
        <v>51</v>
      </c>
      <c r="B54" s="231" t="s">
        <v>364</v>
      </c>
      <c r="C54" s="232">
        <v>1640000</v>
      </c>
      <c r="D54" s="233" t="s">
        <v>603</v>
      </c>
      <c r="E54" s="277"/>
      <c r="F54" s="48"/>
    </row>
    <row r="55" spans="1:6" s="271" customFormat="1" ht="26.25" customHeight="1" x14ac:dyDescent="0.3">
      <c r="A55" s="255">
        <v>52</v>
      </c>
      <c r="B55" s="199" t="s">
        <v>843</v>
      </c>
      <c r="C55" s="198">
        <v>627200</v>
      </c>
      <c r="D55" s="200" t="s">
        <v>1054</v>
      </c>
      <c r="E55" s="267"/>
      <c r="F55" s="10"/>
    </row>
    <row r="56" spans="1:6" s="271" customFormat="1" ht="26.25" customHeight="1" x14ac:dyDescent="0.3">
      <c r="A56" s="255">
        <v>53</v>
      </c>
      <c r="B56" s="199" t="s">
        <v>844</v>
      </c>
      <c r="C56" s="198">
        <v>19465000</v>
      </c>
      <c r="D56" s="200" t="s">
        <v>1055</v>
      </c>
      <c r="E56" s="267"/>
      <c r="F56" s="10"/>
    </row>
    <row r="57" spans="1:6" s="251" customFormat="1" ht="26.25" customHeight="1" x14ac:dyDescent="0.3">
      <c r="A57" s="255">
        <v>54</v>
      </c>
      <c r="B57" s="199" t="s">
        <v>1010</v>
      </c>
      <c r="C57" s="198">
        <v>750000</v>
      </c>
      <c r="D57" s="200" t="s">
        <v>1013</v>
      </c>
      <c r="E57" s="267"/>
      <c r="F57" s="10"/>
    </row>
    <row r="58" spans="1:6" s="251" customFormat="1" ht="26.25" customHeight="1" x14ac:dyDescent="0.3">
      <c r="A58" s="255">
        <v>55</v>
      </c>
      <c r="B58" s="199" t="s">
        <v>1010</v>
      </c>
      <c r="C58" s="198">
        <v>750000</v>
      </c>
      <c r="D58" s="200" t="s">
        <v>1014</v>
      </c>
      <c r="E58" s="267"/>
      <c r="F58" s="10"/>
    </row>
    <row r="59" spans="1:6" s="251" customFormat="1" ht="26.25" customHeight="1" x14ac:dyDescent="0.3">
      <c r="A59" s="255">
        <v>56</v>
      </c>
      <c r="B59" s="199" t="s">
        <v>1010</v>
      </c>
      <c r="C59" s="198">
        <v>1200000</v>
      </c>
      <c r="D59" s="200" t="s">
        <v>1015</v>
      </c>
      <c r="E59" s="267"/>
      <c r="F59" s="10"/>
    </row>
    <row r="60" spans="1:6" s="251" customFormat="1" ht="26.25" customHeight="1" x14ac:dyDescent="0.3">
      <c r="A60" s="255">
        <v>57</v>
      </c>
      <c r="B60" s="199" t="s">
        <v>1010</v>
      </c>
      <c r="C60" s="198">
        <v>1000000</v>
      </c>
      <c r="D60" s="200" t="s">
        <v>1016</v>
      </c>
      <c r="E60" s="267"/>
      <c r="F60" s="10"/>
    </row>
    <row r="61" spans="1:6" s="251" customFormat="1" ht="26.25" customHeight="1" x14ac:dyDescent="0.3">
      <c r="A61" s="255">
        <v>58</v>
      </c>
      <c r="B61" s="199" t="s">
        <v>1010</v>
      </c>
      <c r="C61" s="198">
        <v>750000</v>
      </c>
      <c r="D61" s="200" t="s">
        <v>1017</v>
      </c>
      <c r="E61" s="267"/>
      <c r="F61" s="10"/>
    </row>
    <row r="62" spans="1:6" s="251" customFormat="1" ht="26.25" customHeight="1" x14ac:dyDescent="0.3">
      <c r="A62" s="255">
        <v>59</v>
      </c>
      <c r="B62" s="199" t="s">
        <v>1010</v>
      </c>
      <c r="C62" s="198">
        <v>750000</v>
      </c>
      <c r="D62" s="200" t="s">
        <v>1018</v>
      </c>
      <c r="E62" s="267"/>
      <c r="F62" s="10"/>
    </row>
    <row r="63" spans="1:6" s="251" customFormat="1" ht="26.25" customHeight="1" x14ac:dyDescent="0.3">
      <c r="A63" s="255">
        <v>60</v>
      </c>
      <c r="B63" s="199" t="s">
        <v>1010</v>
      </c>
      <c r="C63" s="198">
        <v>1000000</v>
      </c>
      <c r="D63" s="200" t="s">
        <v>1019</v>
      </c>
      <c r="E63" s="267"/>
      <c r="F63" s="10"/>
    </row>
    <row r="64" spans="1:6" s="251" customFormat="1" ht="26.25" customHeight="1" x14ac:dyDescent="0.3">
      <c r="A64" s="255">
        <v>61</v>
      </c>
      <c r="B64" s="199" t="s">
        <v>1010</v>
      </c>
      <c r="C64" s="198">
        <v>1100000</v>
      </c>
      <c r="D64" s="200" t="s">
        <v>1020</v>
      </c>
      <c r="E64" s="267"/>
      <c r="F64" s="10"/>
    </row>
    <row r="65" spans="1:6" s="251" customFormat="1" ht="26.25" customHeight="1" x14ac:dyDescent="0.3">
      <c r="A65" s="255">
        <v>62</v>
      </c>
      <c r="B65" s="199" t="s">
        <v>1010</v>
      </c>
      <c r="C65" s="198">
        <v>750000</v>
      </c>
      <c r="D65" s="200" t="s">
        <v>1021</v>
      </c>
      <c r="E65" s="267"/>
      <c r="F65" s="10"/>
    </row>
    <row r="66" spans="1:6" s="251" customFormat="1" ht="26.25" customHeight="1" x14ac:dyDescent="0.3">
      <c r="A66" s="255">
        <v>63</v>
      </c>
      <c r="B66" s="199" t="s">
        <v>1010</v>
      </c>
      <c r="C66" s="198">
        <v>750000</v>
      </c>
      <c r="D66" s="200" t="s">
        <v>1022</v>
      </c>
      <c r="E66" s="267"/>
      <c r="F66" s="10"/>
    </row>
    <row r="67" spans="1:6" s="251" customFormat="1" ht="26.25" customHeight="1" x14ac:dyDescent="0.3">
      <c r="A67" s="255">
        <v>64</v>
      </c>
      <c r="B67" s="199" t="s">
        <v>1010</v>
      </c>
      <c r="C67" s="198">
        <v>1000000</v>
      </c>
      <c r="D67" s="200" t="s">
        <v>1023</v>
      </c>
      <c r="E67" s="267"/>
      <c r="F67" s="10"/>
    </row>
    <row r="68" spans="1:6" s="251" customFormat="1" ht="26.25" customHeight="1" x14ac:dyDescent="0.3">
      <c r="A68" s="255">
        <v>65</v>
      </c>
      <c r="B68" s="199" t="s">
        <v>1010</v>
      </c>
      <c r="C68" s="198">
        <v>750000</v>
      </c>
      <c r="D68" s="200" t="s">
        <v>1024</v>
      </c>
      <c r="E68" s="267"/>
      <c r="F68" s="10"/>
    </row>
    <row r="69" spans="1:6" s="251" customFormat="1" ht="26.25" customHeight="1" x14ac:dyDescent="0.3">
      <c r="A69" s="255">
        <v>66</v>
      </c>
      <c r="B69" s="199" t="s">
        <v>1010</v>
      </c>
      <c r="C69" s="198">
        <v>1100000</v>
      </c>
      <c r="D69" s="200" t="s">
        <v>1025</v>
      </c>
      <c r="E69" s="267"/>
      <c r="F69" s="10"/>
    </row>
    <row r="70" spans="1:6" s="251" customFormat="1" ht="26.25" customHeight="1" x14ac:dyDescent="0.3">
      <c r="A70" s="255">
        <v>67</v>
      </c>
      <c r="B70" s="199" t="s">
        <v>1010</v>
      </c>
      <c r="C70" s="198">
        <v>1000000</v>
      </c>
      <c r="D70" s="200" t="s">
        <v>1026</v>
      </c>
      <c r="E70" s="267"/>
      <c r="F70" s="10"/>
    </row>
    <row r="71" spans="1:6" s="251" customFormat="1" ht="26.25" customHeight="1" x14ac:dyDescent="0.3">
      <c r="A71" s="255">
        <v>68</v>
      </c>
      <c r="B71" s="199" t="s">
        <v>1010</v>
      </c>
      <c r="C71" s="198">
        <v>1200000</v>
      </c>
      <c r="D71" s="200" t="s">
        <v>1027</v>
      </c>
      <c r="E71" s="267"/>
      <c r="F71" s="10"/>
    </row>
    <row r="72" spans="1:6" s="251" customFormat="1" ht="26.25" customHeight="1" x14ac:dyDescent="0.3">
      <c r="A72" s="255">
        <v>69</v>
      </c>
      <c r="B72" s="199" t="s">
        <v>1010</v>
      </c>
      <c r="C72" s="198">
        <v>1200000</v>
      </c>
      <c r="D72" s="200" t="s">
        <v>1028</v>
      </c>
      <c r="E72" s="267"/>
      <c r="F72" s="10"/>
    </row>
    <row r="73" spans="1:6" s="251" customFormat="1" ht="26.25" customHeight="1" x14ac:dyDescent="0.3">
      <c r="A73" s="255">
        <v>70</v>
      </c>
      <c r="B73" s="199" t="s">
        <v>1010</v>
      </c>
      <c r="C73" s="198">
        <v>1000000</v>
      </c>
      <c r="D73" s="200" t="s">
        <v>1029</v>
      </c>
      <c r="E73" s="267"/>
      <c r="F73" s="10"/>
    </row>
    <row r="74" spans="1:6" s="251" customFormat="1" ht="26.25" customHeight="1" x14ac:dyDescent="0.3">
      <c r="A74" s="255">
        <v>71</v>
      </c>
      <c r="B74" s="199" t="s">
        <v>1010</v>
      </c>
      <c r="C74" s="198">
        <v>1200000</v>
      </c>
      <c r="D74" s="200" t="s">
        <v>1030</v>
      </c>
      <c r="E74" s="267"/>
      <c r="F74" s="10"/>
    </row>
    <row r="75" spans="1:6" s="251" customFormat="1" ht="26.25" customHeight="1" x14ac:dyDescent="0.3">
      <c r="A75" s="255">
        <v>72</v>
      </c>
      <c r="B75" s="199" t="s">
        <v>1010</v>
      </c>
      <c r="C75" s="198">
        <v>1000000</v>
      </c>
      <c r="D75" s="200" t="s">
        <v>1031</v>
      </c>
      <c r="E75" s="267"/>
      <c r="F75" s="10"/>
    </row>
    <row r="76" spans="1:6" s="251" customFormat="1" ht="26.25" customHeight="1" x14ac:dyDescent="0.3">
      <c r="A76" s="255">
        <v>73</v>
      </c>
      <c r="B76" s="199" t="s">
        <v>1010</v>
      </c>
      <c r="C76" s="198">
        <v>1200000</v>
      </c>
      <c r="D76" s="200" t="s">
        <v>1032</v>
      </c>
      <c r="E76" s="267"/>
      <c r="F76" s="10"/>
    </row>
    <row r="77" spans="1:6" s="251" customFormat="1" ht="26.25" customHeight="1" x14ac:dyDescent="0.3">
      <c r="A77" s="255">
        <v>74</v>
      </c>
      <c r="B77" s="199" t="s">
        <v>1010</v>
      </c>
      <c r="C77" s="198">
        <v>1000000</v>
      </c>
      <c r="D77" s="200" t="s">
        <v>1033</v>
      </c>
      <c r="E77" s="267"/>
      <c r="F77" s="10"/>
    </row>
    <row r="78" spans="1:6" s="251" customFormat="1" ht="26.25" customHeight="1" x14ac:dyDescent="0.3">
      <c r="A78" s="255">
        <v>75</v>
      </c>
      <c r="B78" s="199" t="s">
        <v>1010</v>
      </c>
      <c r="C78" s="198">
        <v>1200000</v>
      </c>
      <c r="D78" s="200" t="s">
        <v>1034</v>
      </c>
      <c r="E78" s="267"/>
      <c r="F78" s="10"/>
    </row>
    <row r="79" spans="1:6" s="251" customFormat="1" ht="26.25" customHeight="1" thickBot="1" x14ac:dyDescent="0.35">
      <c r="A79" s="255">
        <v>76</v>
      </c>
      <c r="B79" s="199" t="s">
        <v>1010</v>
      </c>
      <c r="C79" s="198">
        <v>750000</v>
      </c>
      <c r="D79" s="200" t="s">
        <v>1035</v>
      </c>
      <c r="E79" s="267"/>
      <c r="F79" s="10"/>
    </row>
    <row r="80" spans="1:6" s="3" customFormat="1" ht="15" thickBot="1" x14ac:dyDescent="0.35">
      <c r="A80" s="515"/>
      <c r="B80" s="516"/>
      <c r="C80" s="13">
        <f>SUM(C4:C79)</f>
        <v>981441426.41999996</v>
      </c>
      <c r="D80" s="256"/>
      <c r="E80" s="15"/>
      <c r="F80" s="20"/>
    </row>
    <row r="81" spans="1:7" s="3" customFormat="1" ht="29.25" customHeight="1" x14ac:dyDescent="0.3">
      <c r="A81" s="85"/>
      <c r="B81" s="252"/>
      <c r="C81" s="18"/>
      <c r="D81" s="252"/>
      <c r="E81" s="20"/>
      <c r="F81" s="20"/>
    </row>
    <row r="82" spans="1:7" s="3" customFormat="1" ht="20.25" customHeight="1" x14ac:dyDescent="0.2">
      <c r="A82" s="525"/>
      <c r="B82" s="525"/>
      <c r="C82" s="25" t="s">
        <v>7</v>
      </c>
      <c r="D82" s="278">
        <f>C9+C10+C11+C12+C13+C14+C15+C16+C17+C18+C19+C20+C21+C22+C23+C24+C25+C26+C27+C28+C29+C31+C32+C33+C34+C40+C41+C42+C43+C44+C47+C49+C50+C51+C52+C53+C54</f>
        <v>417530799.95999998</v>
      </c>
      <c r="E82" s="20"/>
      <c r="F82" s="20"/>
    </row>
    <row r="83" spans="1:7" s="3" customFormat="1" ht="20.25" customHeight="1" x14ac:dyDescent="0.3">
      <c r="A83" s="525"/>
      <c r="B83" s="525"/>
      <c r="C83" s="25" t="s">
        <v>5</v>
      </c>
      <c r="D83" s="258"/>
      <c r="E83" s="20"/>
      <c r="F83" s="20"/>
    </row>
    <row r="84" spans="1:7" s="3" customFormat="1" ht="20.25" customHeight="1" x14ac:dyDescent="0.3">
      <c r="A84" s="518" t="s">
        <v>8</v>
      </c>
      <c r="B84" s="518"/>
      <c r="C84" s="35">
        <v>512624621.88999999</v>
      </c>
      <c r="D84" s="259"/>
      <c r="E84" s="20"/>
      <c r="F84" s="20"/>
    </row>
    <row r="85" spans="1:7" s="3" customFormat="1" ht="20.25" customHeight="1" x14ac:dyDescent="0.3">
      <c r="A85" s="519" t="s">
        <v>9</v>
      </c>
      <c r="B85" s="519"/>
      <c r="C85" s="27">
        <f>C84-C80</f>
        <v>-468816804.52999997</v>
      </c>
      <c r="D85" s="259"/>
      <c r="E85" s="20"/>
      <c r="F85" s="20"/>
    </row>
    <row r="86" spans="1:7" s="1" customFormat="1" x14ac:dyDescent="0.3">
      <c r="A86" s="30"/>
      <c r="B86" s="254"/>
      <c r="C86" s="30"/>
      <c r="D86" s="260"/>
      <c r="E86" s="223"/>
    </row>
    <row r="87" spans="1:7" s="1" customFormat="1" x14ac:dyDescent="0.3">
      <c r="A87" s="30"/>
      <c r="B87" s="254"/>
      <c r="C87" s="32"/>
      <c r="D87" s="261"/>
      <c r="E87" s="223"/>
    </row>
    <row r="88" spans="1:7" s="1" customFormat="1" x14ac:dyDescent="0.3">
      <c r="A88" s="30"/>
      <c r="B88" s="254"/>
      <c r="C88" s="32"/>
      <c r="D88" s="262"/>
      <c r="E88" s="223"/>
    </row>
    <row r="91" spans="1:7" s="1" customFormat="1" x14ac:dyDescent="0.3">
      <c r="A91" s="30"/>
      <c r="B91" s="254"/>
      <c r="C91" s="30"/>
      <c r="D91" s="263"/>
      <c r="G91"/>
    </row>
    <row r="92" spans="1:7" s="1" customFormat="1" x14ac:dyDescent="0.3">
      <c r="A92" s="30"/>
      <c r="B92" s="254"/>
      <c r="C92" s="30"/>
      <c r="D92" s="263"/>
      <c r="G92"/>
    </row>
    <row r="95" spans="1:7" s="1" customFormat="1" x14ac:dyDescent="0.3">
      <c r="A95" s="30"/>
      <c r="B95" s="254"/>
      <c r="C95" s="30"/>
      <c r="D95" s="262"/>
    </row>
  </sheetData>
  <mergeCells count="9">
    <mergeCell ref="E2:E3"/>
    <mergeCell ref="A80:B80"/>
    <mergeCell ref="A82:B83"/>
    <mergeCell ref="A84:B84"/>
    <mergeCell ref="A85:B85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/>
  <dimension ref="A1:G40"/>
  <sheetViews>
    <sheetView topLeftCell="A10" zoomScaleNormal="100" workbookViewId="0">
      <selection activeCell="A24" sqref="A24:XFD24"/>
    </sheetView>
  </sheetViews>
  <sheetFormatPr defaultRowHeight="14.4" x14ac:dyDescent="0.3"/>
  <cols>
    <col min="1" max="1" width="7.109375" style="30" customWidth="1"/>
    <col min="2" max="2" width="83.6640625" style="254" customWidth="1"/>
    <col min="3" max="3" width="18.109375" style="30" customWidth="1"/>
    <col min="4" max="4" width="94.886718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1056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273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274" t="s">
        <v>5</v>
      </c>
      <c r="D3" s="523"/>
      <c r="E3" s="514"/>
      <c r="F3" s="20"/>
    </row>
    <row r="4" spans="1:6" s="271" customFormat="1" ht="26.25" customHeight="1" x14ac:dyDescent="0.3">
      <c r="A4" s="255">
        <v>1</v>
      </c>
      <c r="B4" s="199" t="s">
        <v>6</v>
      </c>
      <c r="C4" s="198">
        <v>17820000</v>
      </c>
      <c r="D4" s="200" t="s">
        <v>259</v>
      </c>
      <c r="E4" s="201"/>
      <c r="F4" s="10"/>
    </row>
    <row r="5" spans="1:6" s="276" customFormat="1" ht="26.25" customHeight="1" x14ac:dyDescent="0.3">
      <c r="A5" s="275">
        <v>2</v>
      </c>
      <c r="B5" s="231" t="s">
        <v>6</v>
      </c>
      <c r="C5" s="232">
        <v>9744750</v>
      </c>
      <c r="D5" s="233" t="s">
        <v>1043</v>
      </c>
      <c r="E5" s="234"/>
      <c r="F5" s="48"/>
    </row>
    <row r="6" spans="1:6" s="271" customFormat="1" ht="26.25" customHeight="1" x14ac:dyDescent="0.3">
      <c r="A6" s="255">
        <v>3</v>
      </c>
      <c r="B6" s="199" t="s">
        <v>6</v>
      </c>
      <c r="C6" s="198">
        <v>84669760</v>
      </c>
      <c r="D6" s="200" t="s">
        <v>35</v>
      </c>
      <c r="E6" s="201"/>
      <c r="F6" s="10"/>
    </row>
    <row r="7" spans="1:6" s="276" customFormat="1" ht="26.25" customHeight="1" x14ac:dyDescent="0.3">
      <c r="A7" s="275">
        <v>4</v>
      </c>
      <c r="B7" s="231" t="s">
        <v>6</v>
      </c>
      <c r="C7" s="232">
        <v>3294118.46</v>
      </c>
      <c r="D7" s="233" t="s">
        <v>1044</v>
      </c>
      <c r="E7" s="234"/>
      <c r="F7" s="48"/>
    </row>
    <row r="8" spans="1:6" s="271" customFormat="1" ht="26.25" customHeight="1" x14ac:dyDescent="0.3">
      <c r="A8" s="255">
        <v>5</v>
      </c>
      <c r="B8" s="199" t="s">
        <v>6</v>
      </c>
      <c r="C8" s="198">
        <v>50980638</v>
      </c>
      <c r="D8" s="200" t="s">
        <v>58</v>
      </c>
      <c r="E8" s="201"/>
      <c r="F8" s="10"/>
    </row>
    <row r="9" spans="1:6" s="271" customFormat="1" ht="26.25" customHeight="1" x14ac:dyDescent="0.3">
      <c r="A9" s="255">
        <v>6</v>
      </c>
      <c r="B9" s="199" t="s">
        <v>6</v>
      </c>
      <c r="C9" s="198">
        <v>70516660</v>
      </c>
      <c r="D9" s="200" t="s">
        <v>259</v>
      </c>
      <c r="E9" s="201"/>
      <c r="F9" s="10"/>
    </row>
    <row r="10" spans="1:6" s="276" customFormat="1" ht="26.25" customHeight="1" x14ac:dyDescent="0.3">
      <c r="A10" s="275">
        <v>7</v>
      </c>
      <c r="B10" s="231" t="s">
        <v>843</v>
      </c>
      <c r="C10" s="232">
        <v>627200</v>
      </c>
      <c r="D10" s="233" t="s">
        <v>1054</v>
      </c>
      <c r="E10" s="234"/>
      <c r="F10" s="48"/>
    </row>
    <row r="11" spans="1:6" s="271" customFormat="1" ht="26.25" customHeight="1" x14ac:dyDescent="0.3">
      <c r="A11" s="255">
        <v>8</v>
      </c>
      <c r="B11" s="199" t="s">
        <v>844</v>
      </c>
      <c r="C11" s="198">
        <v>19465000</v>
      </c>
      <c r="D11" s="200" t="s">
        <v>1055</v>
      </c>
      <c r="E11" s="201"/>
      <c r="F11" s="10"/>
    </row>
    <row r="12" spans="1:6" s="276" customFormat="1" ht="26.25" customHeight="1" x14ac:dyDescent="0.3">
      <c r="A12" s="275">
        <v>9</v>
      </c>
      <c r="B12" s="231" t="s">
        <v>939</v>
      </c>
      <c r="C12" s="232">
        <v>38000000</v>
      </c>
      <c r="D12" s="233" t="s">
        <v>943</v>
      </c>
      <c r="E12" s="277"/>
      <c r="F12" s="48"/>
    </row>
    <row r="13" spans="1:6" s="276" customFormat="1" ht="26.25" customHeight="1" x14ac:dyDescent="0.3">
      <c r="A13" s="275">
        <v>10</v>
      </c>
      <c r="B13" s="231" t="s">
        <v>950</v>
      </c>
      <c r="C13" s="232">
        <v>37000000</v>
      </c>
      <c r="D13" s="233" t="s">
        <v>952</v>
      </c>
      <c r="E13" s="277"/>
      <c r="F13" s="48"/>
    </row>
    <row r="14" spans="1:6" s="271" customFormat="1" ht="26.25" customHeight="1" x14ac:dyDescent="0.3">
      <c r="A14" s="255">
        <v>11</v>
      </c>
      <c r="B14" s="199" t="s">
        <v>951</v>
      </c>
      <c r="C14" s="198">
        <v>37000000</v>
      </c>
      <c r="D14" s="200" t="s">
        <v>953</v>
      </c>
      <c r="E14" s="272"/>
      <c r="F14" s="10"/>
    </row>
    <row r="15" spans="1:6" s="271" customFormat="1" ht="26.25" customHeight="1" x14ac:dyDescent="0.3">
      <c r="A15" s="255">
        <v>12</v>
      </c>
      <c r="B15" s="199" t="s">
        <v>1045</v>
      </c>
      <c r="C15" s="198">
        <v>37000000</v>
      </c>
      <c r="D15" s="200" t="s">
        <v>1047</v>
      </c>
      <c r="E15" s="272"/>
      <c r="F15" s="10"/>
    </row>
    <row r="16" spans="1:6" s="271" customFormat="1" ht="26.25" customHeight="1" x14ac:dyDescent="0.3">
      <c r="A16" s="255">
        <v>13</v>
      </c>
      <c r="B16" s="199" t="s">
        <v>1046</v>
      </c>
      <c r="C16" s="198">
        <v>37000000</v>
      </c>
      <c r="D16" s="200" t="s">
        <v>1048</v>
      </c>
      <c r="E16" s="272"/>
      <c r="F16" s="10"/>
    </row>
    <row r="17" spans="1:6" s="271" customFormat="1" ht="26.25" customHeight="1" x14ac:dyDescent="0.3">
      <c r="A17" s="275">
        <v>14</v>
      </c>
      <c r="B17" s="231" t="s">
        <v>1057</v>
      </c>
      <c r="C17" s="232">
        <v>100400000</v>
      </c>
      <c r="D17" s="233" t="s">
        <v>21</v>
      </c>
      <c r="E17" s="272"/>
      <c r="F17" s="10"/>
    </row>
    <row r="18" spans="1:6" s="271" customFormat="1" ht="26.25" customHeight="1" x14ac:dyDescent="0.3">
      <c r="A18" s="275">
        <v>15</v>
      </c>
      <c r="B18" s="231" t="s">
        <v>1058</v>
      </c>
      <c r="C18" s="232">
        <v>457200</v>
      </c>
      <c r="D18" s="233" t="s">
        <v>21</v>
      </c>
      <c r="E18" s="272"/>
      <c r="F18" s="10"/>
    </row>
    <row r="19" spans="1:6" s="271" customFormat="1" ht="26.25" customHeight="1" x14ac:dyDescent="0.3">
      <c r="A19" s="275">
        <v>16</v>
      </c>
      <c r="B19" s="231" t="s">
        <v>1059</v>
      </c>
      <c r="C19" s="232">
        <v>45546480</v>
      </c>
      <c r="D19" s="233" t="s">
        <v>22</v>
      </c>
      <c r="E19" s="272"/>
      <c r="F19" s="10"/>
    </row>
    <row r="20" spans="1:6" s="271" customFormat="1" ht="26.25" customHeight="1" x14ac:dyDescent="0.3">
      <c r="A20" s="275">
        <v>17</v>
      </c>
      <c r="B20" s="231" t="s">
        <v>1060</v>
      </c>
      <c r="C20" s="232">
        <v>10500000</v>
      </c>
      <c r="D20" s="233" t="s">
        <v>24</v>
      </c>
      <c r="E20" s="272"/>
      <c r="F20" s="10"/>
    </row>
    <row r="21" spans="1:6" s="271" customFormat="1" ht="26.25" customHeight="1" x14ac:dyDescent="0.3">
      <c r="A21" s="255">
        <v>18</v>
      </c>
      <c r="B21" s="199" t="s">
        <v>1061</v>
      </c>
      <c r="C21" s="198">
        <v>15000000</v>
      </c>
      <c r="D21" s="200" t="s">
        <v>26</v>
      </c>
      <c r="E21" s="272"/>
      <c r="F21" s="10"/>
    </row>
    <row r="22" spans="1:6" s="271" customFormat="1" ht="26.25" customHeight="1" x14ac:dyDescent="0.3">
      <c r="A22" s="255">
        <v>19</v>
      </c>
      <c r="B22" s="199" t="s">
        <v>1061</v>
      </c>
      <c r="C22" s="198">
        <v>20000000</v>
      </c>
      <c r="D22" s="200" t="s">
        <v>27</v>
      </c>
      <c r="E22" s="272"/>
      <c r="F22" s="10"/>
    </row>
    <row r="23" spans="1:6" s="271" customFormat="1" ht="26.25" customHeight="1" x14ac:dyDescent="0.3">
      <c r="A23" s="275">
        <v>20</v>
      </c>
      <c r="B23" s="231" t="s">
        <v>1065</v>
      </c>
      <c r="C23" s="232">
        <v>3453203.87</v>
      </c>
      <c r="D23" s="233" t="s">
        <v>1063</v>
      </c>
      <c r="E23" s="272"/>
      <c r="F23" s="10"/>
    </row>
    <row r="24" spans="1:6" s="271" customFormat="1" ht="26.25" customHeight="1" thickBot="1" x14ac:dyDescent="0.35">
      <c r="A24" s="255">
        <v>21</v>
      </c>
      <c r="B24" s="199" t="s">
        <v>1062</v>
      </c>
      <c r="C24" s="198">
        <v>30350000</v>
      </c>
      <c r="D24" s="200" t="s">
        <v>1064</v>
      </c>
      <c r="E24" s="272"/>
      <c r="F24" s="10"/>
    </row>
    <row r="25" spans="1:6" s="3" customFormat="1" ht="15" thickBot="1" x14ac:dyDescent="0.35">
      <c r="A25" s="515"/>
      <c r="B25" s="516"/>
      <c r="C25" s="13">
        <f>SUM(C4:C24)</f>
        <v>668825010.33000004</v>
      </c>
      <c r="D25" s="256"/>
      <c r="E25" s="15"/>
      <c r="F25" s="20"/>
    </row>
    <row r="26" spans="1:6" s="3" customFormat="1" ht="29.25" customHeight="1" x14ac:dyDescent="0.3">
      <c r="A26" s="85"/>
      <c r="B26" s="252"/>
      <c r="C26" s="18"/>
      <c r="D26" s="252"/>
      <c r="E26" s="20"/>
      <c r="F26" s="20"/>
    </row>
    <row r="27" spans="1:6" s="3" customFormat="1" ht="20.25" customHeight="1" x14ac:dyDescent="0.2">
      <c r="A27" s="525"/>
      <c r="B27" s="525"/>
      <c r="C27" s="25" t="s">
        <v>7</v>
      </c>
      <c r="D27" s="257"/>
      <c r="E27" s="20"/>
      <c r="F27" s="20"/>
    </row>
    <row r="28" spans="1:6" s="3" customFormat="1" ht="20.25" customHeight="1" x14ac:dyDescent="0.3">
      <c r="A28" s="525"/>
      <c r="B28" s="525"/>
      <c r="C28" s="25" t="s">
        <v>5</v>
      </c>
      <c r="D28" s="258"/>
      <c r="E28" s="20"/>
      <c r="F28" s="20"/>
    </row>
    <row r="29" spans="1:6" s="3" customFormat="1" ht="20.25" customHeight="1" x14ac:dyDescent="0.3">
      <c r="A29" s="518" t="s">
        <v>8</v>
      </c>
      <c r="B29" s="518"/>
      <c r="C29" s="49">
        <v>289285562.04000002</v>
      </c>
      <c r="D29" s="259"/>
      <c r="E29" s="20"/>
      <c r="F29" s="20"/>
    </row>
    <row r="30" spans="1:6" s="3" customFormat="1" ht="20.25" customHeight="1" x14ac:dyDescent="0.3">
      <c r="A30" s="519" t="s">
        <v>9</v>
      </c>
      <c r="B30" s="519"/>
      <c r="C30" s="27">
        <f>C29-C25</f>
        <v>-379539448.29000002</v>
      </c>
      <c r="D30" s="259"/>
      <c r="E30" s="20"/>
      <c r="F30" s="20"/>
    </row>
    <row r="31" spans="1:6" s="1" customFormat="1" x14ac:dyDescent="0.3">
      <c r="A31" s="30"/>
      <c r="B31" s="254"/>
      <c r="C31" s="30"/>
      <c r="D31" s="260"/>
      <c r="E31" s="223"/>
    </row>
    <row r="32" spans="1:6" s="1" customFormat="1" x14ac:dyDescent="0.3">
      <c r="A32" s="30"/>
      <c r="B32" s="254"/>
      <c r="C32" s="32"/>
      <c r="D32" s="261"/>
      <c r="E32" s="223"/>
    </row>
    <row r="33" spans="1:7" s="1" customFormat="1" x14ac:dyDescent="0.3">
      <c r="A33" s="30"/>
      <c r="B33" s="254"/>
      <c r="C33" s="32"/>
      <c r="D33" s="262"/>
      <c r="E33" s="223"/>
    </row>
    <row r="36" spans="1:7" s="1" customFormat="1" x14ac:dyDescent="0.3">
      <c r="A36" s="30"/>
      <c r="B36" s="254"/>
      <c r="C36" s="30"/>
      <c r="D36" s="263"/>
      <c r="G36"/>
    </row>
    <row r="37" spans="1:7" s="1" customFormat="1" x14ac:dyDescent="0.3">
      <c r="A37" s="30"/>
      <c r="B37" s="254"/>
      <c r="C37" s="30"/>
      <c r="D37" s="263"/>
      <c r="G37"/>
    </row>
    <row r="40" spans="1:7" s="1" customFormat="1" x14ac:dyDescent="0.3">
      <c r="A40" s="30"/>
      <c r="B40" s="254"/>
      <c r="C40" s="30"/>
      <c r="D40" s="262"/>
    </row>
  </sheetData>
  <mergeCells count="9">
    <mergeCell ref="E2:E3"/>
    <mergeCell ref="A25:B25"/>
    <mergeCell ref="A27:B28"/>
    <mergeCell ref="A29:B29"/>
    <mergeCell ref="A30:B30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/>
  <dimension ref="A1:G65"/>
  <sheetViews>
    <sheetView topLeftCell="A37" zoomScaleNormal="100" workbookViewId="0">
      <selection activeCell="B51" sqref="B51"/>
    </sheetView>
  </sheetViews>
  <sheetFormatPr defaultRowHeight="14.4" x14ac:dyDescent="0.3"/>
  <cols>
    <col min="1" max="1" width="7.109375" style="30" customWidth="1"/>
    <col min="2" max="2" width="83.8867187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1066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280" t="s">
        <v>2</v>
      </c>
      <c r="D2" s="523" t="s">
        <v>3</v>
      </c>
      <c r="E2" s="514" t="s">
        <v>4</v>
      </c>
      <c r="F2" s="20"/>
    </row>
    <row r="3" spans="1:6" s="3" customFormat="1" ht="15" thickBot="1" x14ac:dyDescent="0.35">
      <c r="A3" s="522"/>
      <c r="B3" s="524"/>
      <c r="C3" s="281" t="s">
        <v>5</v>
      </c>
      <c r="D3" s="523"/>
      <c r="E3" s="514"/>
      <c r="F3" s="20"/>
    </row>
    <row r="4" spans="1:6" s="271" customFormat="1" ht="26.25" customHeight="1" x14ac:dyDescent="0.3">
      <c r="A4" s="275">
        <v>1</v>
      </c>
      <c r="B4" s="231" t="s">
        <v>6</v>
      </c>
      <c r="C4" s="232">
        <v>17820000</v>
      </c>
      <c r="D4" s="233" t="s">
        <v>259</v>
      </c>
      <c r="E4" s="201"/>
      <c r="F4" s="10"/>
    </row>
    <row r="5" spans="1:6" s="271" customFormat="1" ht="26.25" customHeight="1" x14ac:dyDescent="0.3">
      <c r="A5" s="275">
        <v>2</v>
      </c>
      <c r="B5" s="231" t="s">
        <v>6</v>
      </c>
      <c r="C5" s="232">
        <v>84669760</v>
      </c>
      <c r="D5" s="233" t="s">
        <v>35</v>
      </c>
      <c r="E5" s="201"/>
      <c r="F5" s="10"/>
    </row>
    <row r="6" spans="1:6" s="271" customFormat="1" ht="26.25" customHeight="1" x14ac:dyDescent="0.3">
      <c r="A6" s="275">
        <v>3</v>
      </c>
      <c r="B6" s="231" t="s">
        <v>6</v>
      </c>
      <c r="C6" s="232">
        <v>50980638</v>
      </c>
      <c r="D6" s="233" t="s">
        <v>58</v>
      </c>
      <c r="E6" s="201"/>
      <c r="F6" s="10"/>
    </row>
    <row r="7" spans="1:6" s="271" customFormat="1" ht="26.25" customHeight="1" x14ac:dyDescent="0.3">
      <c r="A7" s="275">
        <v>4</v>
      </c>
      <c r="B7" s="231" t="s">
        <v>6</v>
      </c>
      <c r="C7" s="232">
        <v>70516660</v>
      </c>
      <c r="D7" s="233" t="s">
        <v>259</v>
      </c>
      <c r="E7" s="201"/>
      <c r="F7" s="10"/>
    </row>
    <row r="8" spans="1:6" s="271" customFormat="1" ht="26.25" customHeight="1" x14ac:dyDescent="0.3">
      <c r="A8" s="275">
        <v>5</v>
      </c>
      <c r="B8" s="231" t="s">
        <v>6</v>
      </c>
      <c r="C8" s="232">
        <v>34326720</v>
      </c>
      <c r="D8" s="233" t="s">
        <v>193</v>
      </c>
      <c r="E8" s="201"/>
      <c r="F8" s="10"/>
    </row>
    <row r="9" spans="1:6" s="271" customFormat="1" ht="26.25" customHeight="1" x14ac:dyDescent="0.3">
      <c r="A9" s="275">
        <v>6</v>
      </c>
      <c r="B9" s="231" t="s">
        <v>6</v>
      </c>
      <c r="C9" s="232">
        <v>5153100</v>
      </c>
      <c r="D9" s="233" t="s">
        <v>224</v>
      </c>
      <c r="E9" s="201"/>
      <c r="F9" s="10"/>
    </row>
    <row r="10" spans="1:6" s="271" customFormat="1" ht="26.25" customHeight="1" x14ac:dyDescent="0.3">
      <c r="A10" s="275">
        <v>7</v>
      </c>
      <c r="B10" s="231" t="s">
        <v>6</v>
      </c>
      <c r="C10" s="232">
        <v>55446029</v>
      </c>
      <c r="D10" s="233" t="s">
        <v>58</v>
      </c>
      <c r="E10" s="201"/>
      <c r="F10" s="10"/>
    </row>
    <row r="11" spans="1:6" s="271" customFormat="1" ht="26.25" customHeight="1" x14ac:dyDescent="0.3">
      <c r="A11" s="255">
        <v>8</v>
      </c>
      <c r="B11" s="199" t="s">
        <v>6</v>
      </c>
      <c r="C11" s="198">
        <v>20556264.960000001</v>
      </c>
      <c r="D11" s="200" t="s">
        <v>287</v>
      </c>
      <c r="E11" s="201"/>
      <c r="F11" s="10"/>
    </row>
    <row r="12" spans="1:6" s="271" customFormat="1" ht="26.25" customHeight="1" x14ac:dyDescent="0.3">
      <c r="A12" s="255">
        <v>9</v>
      </c>
      <c r="B12" s="199" t="s">
        <v>6</v>
      </c>
      <c r="C12" s="198">
        <v>1260033.8799999999</v>
      </c>
      <c r="D12" s="200" t="s">
        <v>289</v>
      </c>
      <c r="E12" s="201" t="s">
        <v>383</v>
      </c>
      <c r="F12" s="10"/>
    </row>
    <row r="13" spans="1:6" s="271" customFormat="1" ht="26.25" customHeight="1" x14ac:dyDescent="0.3">
      <c r="A13" s="255">
        <v>10</v>
      </c>
      <c r="B13" s="199" t="s">
        <v>6</v>
      </c>
      <c r="C13" s="198">
        <v>5350655.8</v>
      </c>
      <c r="D13" s="200" t="s">
        <v>289</v>
      </c>
      <c r="E13" s="201" t="s">
        <v>944</v>
      </c>
      <c r="F13" s="10"/>
    </row>
    <row r="14" spans="1:6" s="271" customFormat="1" ht="26.25" customHeight="1" x14ac:dyDescent="0.3">
      <c r="A14" s="255">
        <v>11</v>
      </c>
      <c r="B14" s="199" t="s">
        <v>6</v>
      </c>
      <c r="C14" s="198">
        <v>656891.76</v>
      </c>
      <c r="D14" s="200" t="s">
        <v>289</v>
      </c>
      <c r="E14" s="201" t="s">
        <v>391</v>
      </c>
      <c r="F14" s="10"/>
    </row>
    <row r="15" spans="1:6" s="271" customFormat="1" ht="26.25" customHeight="1" x14ac:dyDescent="0.3">
      <c r="A15" s="255">
        <v>12</v>
      </c>
      <c r="B15" s="199" t="s">
        <v>6</v>
      </c>
      <c r="C15" s="198">
        <v>524595.4</v>
      </c>
      <c r="D15" s="200" t="s">
        <v>289</v>
      </c>
      <c r="E15" s="201" t="s">
        <v>395</v>
      </c>
      <c r="F15" s="10"/>
    </row>
    <row r="16" spans="1:6" s="271" customFormat="1" ht="26.25" customHeight="1" x14ac:dyDescent="0.3">
      <c r="A16" s="255">
        <v>13</v>
      </c>
      <c r="B16" s="199" t="s">
        <v>6</v>
      </c>
      <c r="C16" s="198">
        <v>99079.679999999993</v>
      </c>
      <c r="D16" s="200" t="s">
        <v>289</v>
      </c>
      <c r="E16" s="201" t="s">
        <v>394</v>
      </c>
      <c r="F16" s="10"/>
    </row>
    <row r="17" spans="1:6" s="271" customFormat="1" ht="26.25" customHeight="1" x14ac:dyDescent="0.3">
      <c r="A17" s="255">
        <v>14</v>
      </c>
      <c r="B17" s="199" t="s">
        <v>6</v>
      </c>
      <c r="C17" s="198">
        <v>136397.51999999999</v>
      </c>
      <c r="D17" s="200" t="s">
        <v>289</v>
      </c>
      <c r="E17" s="201" t="s">
        <v>393</v>
      </c>
      <c r="F17" s="10"/>
    </row>
    <row r="18" spans="1:6" s="271" customFormat="1" ht="26.25" customHeight="1" x14ac:dyDescent="0.3">
      <c r="A18" s="255">
        <v>15</v>
      </c>
      <c r="B18" s="199" t="s">
        <v>6</v>
      </c>
      <c r="C18" s="198">
        <v>495316.92</v>
      </c>
      <c r="D18" s="200" t="s">
        <v>289</v>
      </c>
      <c r="E18" s="201" t="s">
        <v>392</v>
      </c>
      <c r="F18" s="10"/>
    </row>
    <row r="19" spans="1:6" s="271" customFormat="1" ht="26.25" customHeight="1" x14ac:dyDescent="0.3">
      <c r="A19" s="255">
        <v>16</v>
      </c>
      <c r="B19" s="199" t="s">
        <v>6</v>
      </c>
      <c r="C19" s="198">
        <v>3841510.4</v>
      </c>
      <c r="D19" s="200" t="s">
        <v>289</v>
      </c>
      <c r="E19" s="201" t="s">
        <v>335</v>
      </c>
      <c r="F19" s="10"/>
    </row>
    <row r="20" spans="1:6" s="271" customFormat="1" ht="26.25" customHeight="1" x14ac:dyDescent="0.3">
      <c r="A20" s="255">
        <v>17</v>
      </c>
      <c r="B20" s="199" t="s">
        <v>6</v>
      </c>
      <c r="C20" s="198">
        <v>2424871.96</v>
      </c>
      <c r="D20" s="200" t="s">
        <v>289</v>
      </c>
      <c r="E20" s="201" t="s">
        <v>335</v>
      </c>
      <c r="F20" s="10"/>
    </row>
    <row r="21" spans="1:6" s="271" customFormat="1" ht="26.25" customHeight="1" x14ac:dyDescent="0.3">
      <c r="A21" s="255">
        <v>18</v>
      </c>
      <c r="B21" s="199" t="s">
        <v>6</v>
      </c>
      <c r="C21" s="198">
        <v>5531432.7599999998</v>
      </c>
      <c r="D21" s="200" t="s">
        <v>289</v>
      </c>
      <c r="E21" s="201" t="s">
        <v>379</v>
      </c>
      <c r="F21" s="10"/>
    </row>
    <row r="22" spans="1:6" s="271" customFormat="1" ht="26.25" customHeight="1" x14ac:dyDescent="0.3">
      <c r="A22" s="255">
        <v>19</v>
      </c>
      <c r="B22" s="199" t="s">
        <v>6</v>
      </c>
      <c r="C22" s="198">
        <v>808960.6</v>
      </c>
      <c r="D22" s="200" t="s">
        <v>289</v>
      </c>
      <c r="E22" s="201" t="s">
        <v>380</v>
      </c>
      <c r="F22" s="10"/>
    </row>
    <row r="23" spans="1:6" s="271" customFormat="1" ht="26.25" customHeight="1" x14ac:dyDescent="0.3">
      <c r="A23" s="255">
        <v>20</v>
      </c>
      <c r="B23" s="199" t="s">
        <v>6</v>
      </c>
      <c r="C23" s="198">
        <v>314241.2</v>
      </c>
      <c r="D23" s="200" t="s">
        <v>289</v>
      </c>
      <c r="E23" s="201" t="s">
        <v>382</v>
      </c>
      <c r="F23" s="10"/>
    </row>
    <row r="24" spans="1:6" s="271" customFormat="1" ht="26.25" customHeight="1" x14ac:dyDescent="0.3">
      <c r="A24" s="255">
        <v>21</v>
      </c>
      <c r="B24" s="199" t="s">
        <v>6</v>
      </c>
      <c r="C24" s="198">
        <v>1015485.24</v>
      </c>
      <c r="D24" s="200" t="s">
        <v>289</v>
      </c>
      <c r="E24" s="201" t="s">
        <v>334</v>
      </c>
      <c r="F24" s="10"/>
    </row>
    <row r="25" spans="1:6" s="271" customFormat="1" ht="26.25" customHeight="1" x14ac:dyDescent="0.3">
      <c r="A25" s="255">
        <v>22</v>
      </c>
      <c r="B25" s="199" t="s">
        <v>6</v>
      </c>
      <c r="C25" s="198">
        <v>1390184.6</v>
      </c>
      <c r="D25" s="200" t="s">
        <v>289</v>
      </c>
      <c r="E25" s="201" t="s">
        <v>383</v>
      </c>
      <c r="F25" s="10"/>
    </row>
    <row r="26" spans="1:6" s="271" customFormat="1" ht="26.25" customHeight="1" x14ac:dyDescent="0.3">
      <c r="A26" s="255">
        <v>23</v>
      </c>
      <c r="B26" s="199" t="s">
        <v>6</v>
      </c>
      <c r="C26" s="198">
        <v>2741231.64</v>
      </c>
      <c r="D26" s="200" t="s">
        <v>289</v>
      </c>
      <c r="E26" s="201" t="s">
        <v>381</v>
      </c>
      <c r="F26" s="10"/>
    </row>
    <row r="27" spans="1:6" s="271" customFormat="1" ht="26.25" customHeight="1" x14ac:dyDescent="0.3">
      <c r="A27" s="255">
        <v>24</v>
      </c>
      <c r="B27" s="199" t="s">
        <v>6</v>
      </c>
      <c r="C27" s="198">
        <v>1595269.76</v>
      </c>
      <c r="D27" s="200" t="s">
        <v>289</v>
      </c>
      <c r="E27" s="201" t="s">
        <v>389</v>
      </c>
      <c r="F27" s="10"/>
    </row>
    <row r="28" spans="1:6" s="271" customFormat="1" ht="26.25" customHeight="1" x14ac:dyDescent="0.3">
      <c r="A28" s="255">
        <v>25</v>
      </c>
      <c r="B28" s="199" t="s">
        <v>6</v>
      </c>
      <c r="C28" s="198">
        <v>1271386.76</v>
      </c>
      <c r="D28" s="200" t="s">
        <v>289</v>
      </c>
      <c r="E28" s="201" t="s">
        <v>385</v>
      </c>
      <c r="F28" s="10"/>
    </row>
    <row r="29" spans="1:6" s="271" customFormat="1" ht="26.25" customHeight="1" x14ac:dyDescent="0.3">
      <c r="A29" s="255">
        <v>26</v>
      </c>
      <c r="B29" s="199" t="s">
        <v>6</v>
      </c>
      <c r="C29" s="198">
        <v>4508234.08</v>
      </c>
      <c r="D29" s="200" t="s">
        <v>289</v>
      </c>
      <c r="E29" s="201" t="s">
        <v>386</v>
      </c>
      <c r="F29" s="10"/>
    </row>
    <row r="30" spans="1:6" s="271" customFormat="1" ht="26.25" customHeight="1" x14ac:dyDescent="0.3">
      <c r="A30" s="255">
        <v>27</v>
      </c>
      <c r="B30" s="199" t="s">
        <v>6</v>
      </c>
      <c r="C30" s="198">
        <v>1392275.92</v>
      </c>
      <c r="D30" s="200" t="s">
        <v>289</v>
      </c>
      <c r="E30" s="201" t="s">
        <v>388</v>
      </c>
      <c r="F30" s="10"/>
    </row>
    <row r="31" spans="1:6" s="271" customFormat="1" ht="26.25" customHeight="1" x14ac:dyDescent="0.3">
      <c r="A31" s="255">
        <v>28</v>
      </c>
      <c r="B31" s="199" t="s">
        <v>6</v>
      </c>
      <c r="C31" s="198">
        <v>732260.76</v>
      </c>
      <c r="D31" s="200" t="s">
        <v>289</v>
      </c>
      <c r="E31" s="201" t="s">
        <v>390</v>
      </c>
      <c r="F31" s="10"/>
    </row>
    <row r="32" spans="1:6" s="271" customFormat="1" ht="26.25" customHeight="1" x14ac:dyDescent="0.3">
      <c r="A32" s="255">
        <v>29</v>
      </c>
      <c r="B32" s="199" t="s">
        <v>6</v>
      </c>
      <c r="C32" s="198">
        <v>1036316.96</v>
      </c>
      <c r="D32" s="200" t="s">
        <v>289</v>
      </c>
      <c r="E32" s="201" t="s">
        <v>333</v>
      </c>
      <c r="F32" s="10"/>
    </row>
    <row r="33" spans="1:6" s="271" customFormat="1" ht="26.25" customHeight="1" x14ac:dyDescent="0.3">
      <c r="A33" s="255">
        <v>30</v>
      </c>
      <c r="B33" s="199" t="s">
        <v>6</v>
      </c>
      <c r="C33" s="198">
        <v>1149900.08</v>
      </c>
      <c r="D33" s="200" t="s">
        <v>289</v>
      </c>
      <c r="E33" s="201" t="s">
        <v>912</v>
      </c>
      <c r="F33" s="10"/>
    </row>
    <row r="34" spans="1:6" s="271" customFormat="1" ht="26.25" customHeight="1" x14ac:dyDescent="0.3">
      <c r="A34" s="255">
        <v>31</v>
      </c>
      <c r="B34" s="199" t="s">
        <v>6</v>
      </c>
      <c r="C34" s="198">
        <v>1184420.44</v>
      </c>
      <c r="D34" s="200" t="s">
        <v>289</v>
      </c>
      <c r="E34" s="201" t="s">
        <v>387</v>
      </c>
      <c r="F34" s="10"/>
    </row>
    <row r="35" spans="1:6" s="271" customFormat="1" ht="26.25" customHeight="1" x14ac:dyDescent="0.3">
      <c r="A35" s="255">
        <v>32</v>
      </c>
      <c r="B35" s="199" t="s">
        <v>6</v>
      </c>
      <c r="C35" s="198">
        <v>1947073.24</v>
      </c>
      <c r="D35" s="200" t="s">
        <v>289</v>
      </c>
      <c r="E35" s="201" t="s">
        <v>384</v>
      </c>
      <c r="F35" s="10"/>
    </row>
    <row r="36" spans="1:6" s="271" customFormat="1" ht="26.25" customHeight="1" x14ac:dyDescent="0.3">
      <c r="A36" s="255">
        <v>33</v>
      </c>
      <c r="B36" s="199" t="s">
        <v>6</v>
      </c>
      <c r="C36" s="198">
        <v>2501870.56</v>
      </c>
      <c r="D36" s="200" t="s">
        <v>289</v>
      </c>
      <c r="E36" s="201" t="s">
        <v>332</v>
      </c>
      <c r="F36" s="10"/>
    </row>
    <row r="37" spans="1:6" s="271" customFormat="1" ht="26.25" customHeight="1" x14ac:dyDescent="0.3">
      <c r="A37" s="255">
        <v>34</v>
      </c>
      <c r="B37" s="199" t="s">
        <v>6</v>
      </c>
      <c r="C37" s="198">
        <v>10706040</v>
      </c>
      <c r="D37" s="200" t="s">
        <v>270</v>
      </c>
      <c r="E37" s="201"/>
      <c r="F37" s="10"/>
    </row>
    <row r="38" spans="1:6" s="271" customFormat="1" ht="26.25" customHeight="1" x14ac:dyDescent="0.3">
      <c r="A38" s="255">
        <v>35</v>
      </c>
      <c r="B38" s="199" t="s">
        <v>6</v>
      </c>
      <c r="C38" s="198">
        <v>12909000</v>
      </c>
      <c r="D38" s="200" t="s">
        <v>812</v>
      </c>
      <c r="E38" s="201"/>
      <c r="F38" s="10"/>
    </row>
    <row r="39" spans="1:6" s="271" customFormat="1" ht="26.25" customHeight="1" x14ac:dyDescent="0.3">
      <c r="A39" s="255">
        <v>36</v>
      </c>
      <c r="B39" s="199" t="s">
        <v>6</v>
      </c>
      <c r="C39" s="198">
        <v>42560600</v>
      </c>
      <c r="D39" s="200" t="s">
        <v>186</v>
      </c>
      <c r="E39" s="201"/>
      <c r="F39" s="10"/>
    </row>
    <row r="40" spans="1:6" s="271" customFormat="1" ht="26.25" customHeight="1" x14ac:dyDescent="0.3">
      <c r="A40" s="255">
        <v>37</v>
      </c>
      <c r="B40" s="199" t="s">
        <v>6</v>
      </c>
      <c r="C40" s="198">
        <v>46122720</v>
      </c>
      <c r="D40" s="200" t="s">
        <v>1067</v>
      </c>
      <c r="E40" s="201"/>
      <c r="F40" s="10"/>
    </row>
    <row r="41" spans="1:6" s="271" customFormat="1" ht="26.25" customHeight="1" x14ac:dyDescent="0.3">
      <c r="A41" s="255">
        <v>38</v>
      </c>
      <c r="B41" s="199" t="s">
        <v>844</v>
      </c>
      <c r="C41" s="198">
        <v>19465000</v>
      </c>
      <c r="D41" s="200" t="s">
        <v>1055</v>
      </c>
      <c r="E41" s="201"/>
      <c r="F41" s="10"/>
    </row>
    <row r="42" spans="1:6" s="271" customFormat="1" ht="26.25" customHeight="1" x14ac:dyDescent="0.3">
      <c r="A42" s="255">
        <v>39</v>
      </c>
      <c r="B42" s="199" t="s">
        <v>951</v>
      </c>
      <c r="C42" s="198">
        <v>37000000</v>
      </c>
      <c r="D42" s="200" t="s">
        <v>953</v>
      </c>
      <c r="E42" s="279"/>
      <c r="F42" s="10"/>
    </row>
    <row r="43" spans="1:6" s="271" customFormat="1" ht="26.25" customHeight="1" x14ac:dyDescent="0.3">
      <c r="A43" s="255">
        <v>40</v>
      </c>
      <c r="B43" s="199" t="s">
        <v>1045</v>
      </c>
      <c r="C43" s="198">
        <v>37000000</v>
      </c>
      <c r="D43" s="200" t="s">
        <v>1047</v>
      </c>
      <c r="E43" s="279"/>
      <c r="F43" s="10"/>
    </row>
    <row r="44" spans="1:6" s="271" customFormat="1" ht="26.25" customHeight="1" x14ac:dyDescent="0.3">
      <c r="A44" s="255">
        <v>41</v>
      </c>
      <c r="B44" s="199" t="s">
        <v>1046</v>
      </c>
      <c r="C44" s="198">
        <v>37000000</v>
      </c>
      <c r="D44" s="200" t="s">
        <v>1048</v>
      </c>
      <c r="E44" s="279"/>
      <c r="F44" s="10"/>
    </row>
    <row r="45" spans="1:6" s="271" customFormat="1" ht="26.25" customHeight="1" x14ac:dyDescent="0.3">
      <c r="A45" s="255">
        <v>42</v>
      </c>
      <c r="B45" s="199" t="s">
        <v>1068</v>
      </c>
      <c r="C45" s="198">
        <v>9640000</v>
      </c>
      <c r="D45" s="200" t="s">
        <v>1069</v>
      </c>
      <c r="E45" s="282"/>
      <c r="F45" s="10"/>
    </row>
    <row r="46" spans="1:6" s="271" customFormat="1" ht="26.25" customHeight="1" x14ac:dyDescent="0.3">
      <c r="A46" s="255">
        <v>43</v>
      </c>
      <c r="B46" s="199" t="s">
        <v>1061</v>
      </c>
      <c r="C46" s="198">
        <v>15000000</v>
      </c>
      <c r="D46" s="200" t="s">
        <v>26</v>
      </c>
      <c r="E46" s="279"/>
      <c r="F46" s="10"/>
    </row>
    <row r="47" spans="1:6" s="271" customFormat="1" ht="26.25" customHeight="1" x14ac:dyDescent="0.3">
      <c r="A47" s="255">
        <v>44</v>
      </c>
      <c r="B47" s="199" t="s">
        <v>1061</v>
      </c>
      <c r="C47" s="198">
        <v>20000000</v>
      </c>
      <c r="D47" s="200" t="s">
        <v>27</v>
      </c>
      <c r="E47" s="279"/>
      <c r="F47" s="10"/>
    </row>
    <row r="48" spans="1:6" s="271" customFormat="1" ht="26.25" customHeight="1" x14ac:dyDescent="0.3">
      <c r="A48" s="255">
        <v>45</v>
      </c>
      <c r="B48" s="199" t="s">
        <v>1062</v>
      </c>
      <c r="C48" s="198">
        <v>30350000</v>
      </c>
      <c r="D48" s="200" t="s">
        <v>1064</v>
      </c>
      <c r="E48" s="279"/>
      <c r="F48" s="10"/>
    </row>
    <row r="49" spans="1:7" s="271" customFormat="1" ht="26.25" customHeight="1" thickBot="1" x14ac:dyDescent="0.35">
      <c r="A49" s="255">
        <v>46</v>
      </c>
      <c r="B49" s="199" t="s">
        <v>842</v>
      </c>
      <c r="C49" s="198">
        <v>450000</v>
      </c>
      <c r="D49" s="200" t="s">
        <v>847</v>
      </c>
      <c r="E49" s="201"/>
      <c r="F49" s="10"/>
    </row>
    <row r="50" spans="1:7" s="3" customFormat="1" ht="15" thickBot="1" x14ac:dyDescent="0.35">
      <c r="A50" s="515"/>
      <c r="B50" s="516"/>
      <c r="C50" s="13">
        <f>SUM(C4:C49)</f>
        <v>701582429.87999988</v>
      </c>
      <c r="D50" s="256"/>
      <c r="E50" s="15"/>
      <c r="F50" s="20"/>
    </row>
    <row r="51" spans="1:7" s="3" customFormat="1" ht="29.25" customHeight="1" x14ac:dyDescent="0.3">
      <c r="A51" s="85"/>
      <c r="B51" s="252"/>
      <c r="C51" s="18"/>
      <c r="D51" s="252"/>
      <c r="E51" s="20"/>
      <c r="F51" s="20"/>
    </row>
    <row r="52" spans="1:7" s="3" customFormat="1" ht="20.25" customHeight="1" x14ac:dyDescent="0.2">
      <c r="A52" s="525"/>
      <c r="B52" s="525"/>
      <c r="C52" s="25" t="s">
        <v>7</v>
      </c>
      <c r="D52" s="257"/>
      <c r="E52" s="20"/>
      <c r="F52" s="20"/>
    </row>
    <row r="53" spans="1:7" s="3" customFormat="1" ht="20.25" customHeight="1" x14ac:dyDescent="0.3">
      <c r="A53" s="525"/>
      <c r="B53" s="525"/>
      <c r="C53" s="25" t="s">
        <v>5</v>
      </c>
      <c r="D53" s="258"/>
      <c r="E53" s="20"/>
      <c r="F53" s="20"/>
    </row>
    <row r="54" spans="1:7" s="3" customFormat="1" ht="20.25" customHeight="1" x14ac:dyDescent="0.3">
      <c r="A54" s="518" t="s">
        <v>8</v>
      </c>
      <c r="B54" s="518"/>
      <c r="C54" s="35">
        <v>727175407.04999995</v>
      </c>
      <c r="D54" s="259"/>
      <c r="E54" s="20"/>
      <c r="F54" s="20"/>
    </row>
    <row r="55" spans="1:7" s="3" customFormat="1" ht="20.25" customHeight="1" x14ac:dyDescent="0.3">
      <c r="A55" s="519" t="s">
        <v>9</v>
      </c>
      <c r="B55" s="519"/>
      <c r="C55" s="27">
        <f>C54-C50</f>
        <v>25592977.170000076</v>
      </c>
      <c r="D55" s="259"/>
      <c r="E55" s="20"/>
      <c r="F55" s="20"/>
    </row>
    <row r="56" spans="1:7" s="1" customFormat="1" x14ac:dyDescent="0.3">
      <c r="A56" s="30"/>
      <c r="B56" s="254"/>
      <c r="C56" s="30"/>
      <c r="D56" s="260"/>
      <c r="E56" s="223"/>
    </row>
    <row r="57" spans="1:7" s="1" customFormat="1" x14ac:dyDescent="0.3">
      <c r="A57" s="30"/>
      <c r="B57" s="254"/>
      <c r="C57" s="32"/>
      <c r="D57" s="261"/>
      <c r="E57" s="223"/>
    </row>
    <row r="58" spans="1:7" s="1" customFormat="1" x14ac:dyDescent="0.3">
      <c r="A58" s="30"/>
      <c r="B58" s="254"/>
      <c r="C58" s="32"/>
      <c r="D58" s="262"/>
      <c r="E58" s="223"/>
    </row>
    <row r="61" spans="1:7" s="1" customFormat="1" x14ac:dyDescent="0.3">
      <c r="A61" s="30"/>
      <c r="B61" s="254"/>
      <c r="C61" s="30"/>
      <c r="D61" s="263"/>
      <c r="G61"/>
    </row>
    <row r="62" spans="1:7" s="1" customFormat="1" x14ac:dyDescent="0.3">
      <c r="A62" s="30"/>
      <c r="B62" s="254"/>
      <c r="C62" s="30"/>
      <c r="D62" s="263"/>
      <c r="G62"/>
    </row>
    <row r="65" spans="1:4" s="1" customFormat="1" x14ac:dyDescent="0.3">
      <c r="A65" s="30"/>
      <c r="B65" s="254"/>
      <c r="C65" s="30"/>
      <c r="D65" s="262"/>
    </row>
  </sheetData>
  <mergeCells count="9">
    <mergeCell ref="E2:E3"/>
    <mergeCell ref="A50:B50"/>
    <mergeCell ref="A52:B53"/>
    <mergeCell ref="A54:B54"/>
    <mergeCell ref="A55:B55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/>
  <dimension ref="A1:G29"/>
  <sheetViews>
    <sheetView zoomScaleNormal="100" workbookViewId="0">
      <selection activeCell="B8" sqref="B8:C8"/>
    </sheetView>
  </sheetViews>
  <sheetFormatPr defaultRowHeight="14.4" x14ac:dyDescent="0.3"/>
  <cols>
    <col min="1" max="1" width="7.109375" style="30" customWidth="1"/>
    <col min="2" max="2" width="49.4414062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1070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284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3"/>
      <c r="C3" s="285" t="s">
        <v>5</v>
      </c>
      <c r="D3" s="523"/>
      <c r="E3" s="514"/>
      <c r="F3" s="20"/>
    </row>
    <row r="4" spans="1:6" s="271" customFormat="1" ht="26.25" customHeight="1" x14ac:dyDescent="0.3">
      <c r="A4" s="286">
        <v>1</v>
      </c>
      <c r="B4" s="288" t="s">
        <v>1076</v>
      </c>
      <c r="C4" s="287">
        <v>123500000</v>
      </c>
      <c r="D4" s="200" t="s">
        <v>44</v>
      </c>
      <c r="E4" s="201"/>
      <c r="F4" s="10"/>
    </row>
    <row r="5" spans="1:6" s="271" customFormat="1" ht="26.25" customHeight="1" x14ac:dyDescent="0.3">
      <c r="A5" s="286">
        <v>2</v>
      </c>
      <c r="B5" s="289" t="s">
        <v>1076</v>
      </c>
      <c r="C5" s="287">
        <v>973821.3</v>
      </c>
      <c r="D5" s="200" t="s">
        <v>415</v>
      </c>
      <c r="E5" s="201"/>
      <c r="F5" s="10"/>
    </row>
    <row r="6" spans="1:6" s="271" customFormat="1" ht="26.25" customHeight="1" x14ac:dyDescent="0.3">
      <c r="A6" s="286">
        <v>3</v>
      </c>
      <c r="B6" s="289" t="s">
        <v>1076</v>
      </c>
      <c r="C6" s="287">
        <v>10388000</v>
      </c>
      <c r="D6" s="200" t="s">
        <v>46</v>
      </c>
      <c r="E6" s="201"/>
      <c r="F6" s="10"/>
    </row>
    <row r="7" spans="1:6" s="271" customFormat="1" ht="26.25" customHeight="1" x14ac:dyDescent="0.3">
      <c r="A7" s="286">
        <v>4</v>
      </c>
      <c r="B7" s="308" t="s">
        <v>1077</v>
      </c>
      <c r="C7" s="309">
        <v>644088604.53999996</v>
      </c>
      <c r="D7" s="200" t="s">
        <v>47</v>
      </c>
      <c r="E7" s="201" t="s">
        <v>1084</v>
      </c>
      <c r="F7" s="10"/>
    </row>
    <row r="8" spans="1:6" s="271" customFormat="1" ht="26.25" customHeight="1" x14ac:dyDescent="0.3">
      <c r="A8" s="286">
        <v>5</v>
      </c>
      <c r="B8" s="308" t="s">
        <v>1078</v>
      </c>
      <c r="C8" s="309">
        <v>2904152</v>
      </c>
      <c r="D8" s="200" t="s">
        <v>47</v>
      </c>
      <c r="E8" s="201" t="s">
        <v>1080</v>
      </c>
      <c r="F8" s="10"/>
    </row>
    <row r="9" spans="1:6" s="271" customFormat="1" ht="26.25" customHeight="1" x14ac:dyDescent="0.3">
      <c r="A9" s="286">
        <v>6</v>
      </c>
      <c r="B9" s="308" t="s">
        <v>1079</v>
      </c>
      <c r="C9" s="309">
        <v>13227094.130000001</v>
      </c>
      <c r="D9" s="200" t="s">
        <v>47</v>
      </c>
      <c r="E9" s="201" t="s">
        <v>1081</v>
      </c>
      <c r="F9" s="10"/>
    </row>
    <row r="10" spans="1:6" s="271" customFormat="1" ht="26.25" customHeight="1" x14ac:dyDescent="0.3">
      <c r="A10" s="293">
        <v>7</v>
      </c>
      <c r="B10" s="294" t="s">
        <v>1083</v>
      </c>
      <c r="C10" s="295">
        <v>2288000</v>
      </c>
      <c r="D10" s="296" t="s">
        <v>47</v>
      </c>
      <c r="E10" s="297" t="s">
        <v>1082</v>
      </c>
      <c r="F10" s="10"/>
    </row>
    <row r="11" spans="1:6" s="271" customFormat="1" ht="26.25" customHeight="1" x14ac:dyDescent="0.3">
      <c r="A11" s="255">
        <v>8</v>
      </c>
      <c r="B11" s="231" t="s">
        <v>1072</v>
      </c>
      <c r="C11" s="198">
        <v>1643670.52</v>
      </c>
      <c r="D11" s="200" t="s">
        <v>1071</v>
      </c>
      <c r="E11" s="283"/>
      <c r="F11" s="10"/>
    </row>
    <row r="12" spans="1:6" s="271" customFormat="1" ht="26.25" customHeight="1" x14ac:dyDescent="0.3">
      <c r="A12" s="255">
        <v>9</v>
      </c>
      <c r="B12" s="231" t="s">
        <v>1073</v>
      </c>
      <c r="C12" s="198">
        <v>1601600</v>
      </c>
      <c r="D12" s="200" t="s">
        <v>928</v>
      </c>
      <c r="E12" s="283"/>
      <c r="F12" s="10"/>
    </row>
    <row r="13" spans="1:6" s="271" customFormat="1" ht="26.25" customHeight="1" thickBot="1" x14ac:dyDescent="0.35">
      <c r="A13" s="255">
        <v>10</v>
      </c>
      <c r="B13" s="231" t="s">
        <v>1074</v>
      </c>
      <c r="C13" s="198">
        <v>1127323.1200000001</v>
      </c>
      <c r="D13" s="200" t="s">
        <v>1075</v>
      </c>
      <c r="E13" s="283"/>
      <c r="F13" s="10"/>
    </row>
    <row r="14" spans="1:6" s="3" customFormat="1" ht="15" thickBot="1" x14ac:dyDescent="0.35">
      <c r="A14" s="515"/>
      <c r="B14" s="516"/>
      <c r="C14" s="13">
        <f>SUM(C4:C13)</f>
        <v>801742265.6099999</v>
      </c>
      <c r="D14" s="256"/>
      <c r="E14" s="15"/>
      <c r="F14" s="20"/>
    </row>
    <row r="15" spans="1:6" s="3" customFormat="1" ht="29.25" customHeight="1" x14ac:dyDescent="0.3">
      <c r="A15" s="85"/>
      <c r="B15" s="252"/>
      <c r="C15" s="18"/>
      <c r="D15" s="252"/>
      <c r="E15" s="20"/>
      <c r="F15" s="20"/>
    </row>
    <row r="16" spans="1:6" s="3" customFormat="1" ht="20.25" customHeight="1" x14ac:dyDescent="0.2">
      <c r="A16" s="525"/>
      <c r="B16" s="525"/>
      <c r="C16" s="25" t="s">
        <v>7</v>
      </c>
      <c r="D16" s="257">
        <f>C7+C9</f>
        <v>657315698.66999996</v>
      </c>
      <c r="E16" s="20"/>
      <c r="F16" s="20"/>
    </row>
    <row r="17" spans="1:7" s="3" customFormat="1" ht="20.25" customHeight="1" x14ac:dyDescent="0.3">
      <c r="A17" s="525"/>
      <c r="B17" s="525"/>
      <c r="C17" s="25" t="s">
        <v>5</v>
      </c>
      <c r="D17" s="258">
        <f>C8</f>
        <v>2904152</v>
      </c>
      <c r="E17" s="20"/>
      <c r="F17" s="20"/>
    </row>
    <row r="18" spans="1:7" s="3" customFormat="1" ht="20.25" customHeight="1" x14ac:dyDescent="0.3">
      <c r="A18" s="518" t="s">
        <v>8</v>
      </c>
      <c r="B18" s="518"/>
      <c r="C18" s="35">
        <v>725888232.97000003</v>
      </c>
      <c r="D18" s="259">
        <f>SUM(D16:D17)</f>
        <v>660219850.66999996</v>
      </c>
      <c r="E18" s="20"/>
      <c r="F18" s="20"/>
    </row>
    <row r="19" spans="1:7" s="3" customFormat="1" ht="20.25" customHeight="1" x14ac:dyDescent="0.3">
      <c r="A19" s="519" t="s">
        <v>9</v>
      </c>
      <c r="B19" s="519"/>
      <c r="C19" s="27">
        <f>C18-C14</f>
        <v>-75854032.639999866</v>
      </c>
      <c r="D19" s="259"/>
      <c r="E19" s="20"/>
      <c r="F19" s="20"/>
    </row>
    <row r="20" spans="1:7" s="1" customFormat="1" x14ac:dyDescent="0.3">
      <c r="A20" s="30"/>
      <c r="B20" s="254"/>
      <c r="C20" s="30"/>
      <c r="D20" s="260"/>
      <c r="E20" s="223"/>
    </row>
    <row r="21" spans="1:7" s="1" customFormat="1" x14ac:dyDescent="0.3">
      <c r="A21" s="30"/>
      <c r="B21" s="254"/>
      <c r="C21" s="32"/>
      <c r="D21" s="261"/>
      <c r="E21" s="223"/>
    </row>
    <row r="22" spans="1:7" s="1" customFormat="1" x14ac:dyDescent="0.3">
      <c r="A22" s="30"/>
      <c r="B22" s="254"/>
      <c r="C22" s="32"/>
      <c r="D22" s="262"/>
      <c r="E22" s="223"/>
    </row>
    <row r="25" spans="1:7" s="1" customFormat="1" x14ac:dyDescent="0.3">
      <c r="A25" s="30"/>
      <c r="B25" s="254"/>
      <c r="C25" s="30"/>
      <c r="D25" s="263"/>
      <c r="G25"/>
    </row>
    <row r="26" spans="1:7" s="1" customFormat="1" x14ac:dyDescent="0.3">
      <c r="A26" s="30"/>
      <c r="B26" s="254"/>
      <c r="C26" s="30"/>
      <c r="D26" s="263"/>
      <c r="G26"/>
    </row>
    <row r="29" spans="1:7" s="1" customFormat="1" x14ac:dyDescent="0.3">
      <c r="A29" s="30"/>
      <c r="B29" s="254"/>
      <c r="C29" s="30"/>
      <c r="D29" s="262"/>
    </row>
  </sheetData>
  <mergeCells count="9">
    <mergeCell ref="E2:E3"/>
    <mergeCell ref="A14:B14"/>
    <mergeCell ref="A16:B17"/>
    <mergeCell ref="A18:B18"/>
    <mergeCell ref="A19:B19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/>
  <dimension ref="A1:G74"/>
  <sheetViews>
    <sheetView topLeftCell="A46" zoomScaleNormal="100" workbookViewId="0">
      <selection activeCell="B41" sqref="B41:D41"/>
    </sheetView>
  </sheetViews>
  <sheetFormatPr defaultRowHeight="14.4" x14ac:dyDescent="0.3"/>
  <cols>
    <col min="1" max="1" width="7.109375" style="30" customWidth="1"/>
    <col min="2" max="2" width="83.8867187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1093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291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292" t="s">
        <v>5</v>
      </c>
      <c r="D3" s="523"/>
      <c r="E3" s="514"/>
      <c r="F3" s="20"/>
    </row>
    <row r="4" spans="1:6" s="271" customFormat="1" ht="26.25" customHeight="1" x14ac:dyDescent="0.3">
      <c r="A4" s="275">
        <v>1</v>
      </c>
      <c r="B4" s="231" t="s">
        <v>6</v>
      </c>
      <c r="C4" s="232">
        <v>17820000</v>
      </c>
      <c r="D4" s="233" t="s">
        <v>259</v>
      </c>
      <c r="E4" s="201"/>
      <c r="F4" s="10"/>
    </row>
    <row r="5" spans="1:6" s="271" customFormat="1" ht="26.25" customHeight="1" x14ac:dyDescent="0.3">
      <c r="A5" s="275">
        <v>2</v>
      </c>
      <c r="B5" s="231" t="s">
        <v>6</v>
      </c>
      <c r="C5" s="232">
        <v>84669760</v>
      </c>
      <c r="D5" s="233" t="s">
        <v>1094</v>
      </c>
      <c r="E5" s="201"/>
      <c r="F5" s="10"/>
    </row>
    <row r="6" spans="1:6" s="271" customFormat="1" ht="26.25" customHeight="1" x14ac:dyDescent="0.3">
      <c r="A6" s="275">
        <v>3</v>
      </c>
      <c r="B6" s="231" t="s">
        <v>6</v>
      </c>
      <c r="C6" s="232">
        <v>50980638</v>
      </c>
      <c r="D6" s="233" t="s">
        <v>58</v>
      </c>
      <c r="E6" s="201"/>
      <c r="F6" s="10"/>
    </row>
    <row r="7" spans="1:6" s="271" customFormat="1" ht="26.25" customHeight="1" x14ac:dyDescent="0.3">
      <c r="A7" s="275">
        <v>4</v>
      </c>
      <c r="B7" s="231" t="s">
        <v>6</v>
      </c>
      <c r="C7" s="232">
        <v>70516660</v>
      </c>
      <c r="D7" s="233" t="s">
        <v>259</v>
      </c>
      <c r="E7" s="201"/>
      <c r="F7" s="10"/>
    </row>
    <row r="8" spans="1:6" s="271" customFormat="1" ht="26.25" customHeight="1" x14ac:dyDescent="0.3">
      <c r="A8" s="275">
        <v>5</v>
      </c>
      <c r="B8" s="231" t="s">
        <v>6</v>
      </c>
      <c r="C8" s="232">
        <v>34326720</v>
      </c>
      <c r="D8" s="233" t="s">
        <v>193</v>
      </c>
      <c r="E8" s="201"/>
      <c r="F8" s="10"/>
    </row>
    <row r="9" spans="1:6" s="271" customFormat="1" ht="26.25" customHeight="1" x14ac:dyDescent="0.3">
      <c r="A9" s="275">
        <v>6</v>
      </c>
      <c r="B9" s="231" t="s">
        <v>6</v>
      </c>
      <c r="C9" s="232">
        <v>5153100</v>
      </c>
      <c r="D9" s="233" t="s">
        <v>224</v>
      </c>
      <c r="E9" s="201"/>
      <c r="F9" s="10"/>
    </row>
    <row r="10" spans="1:6" s="271" customFormat="1" ht="26.25" customHeight="1" x14ac:dyDescent="0.3">
      <c r="A10" s="275">
        <v>7</v>
      </c>
      <c r="B10" s="231" t="s">
        <v>6</v>
      </c>
      <c r="C10" s="232">
        <v>55446029</v>
      </c>
      <c r="D10" s="233" t="s">
        <v>58</v>
      </c>
      <c r="E10" s="201"/>
      <c r="F10" s="10"/>
    </row>
    <row r="11" spans="1:6" s="271" customFormat="1" ht="26.25" customHeight="1" x14ac:dyDescent="0.3">
      <c r="A11" s="255">
        <v>8</v>
      </c>
      <c r="B11" s="199" t="s">
        <v>6</v>
      </c>
      <c r="C11" s="198">
        <v>20556264.960000001</v>
      </c>
      <c r="D11" s="200" t="s">
        <v>287</v>
      </c>
      <c r="E11" s="201"/>
      <c r="F11" s="10"/>
    </row>
    <row r="12" spans="1:6" s="271" customFormat="1" ht="26.25" customHeight="1" x14ac:dyDescent="0.3">
      <c r="A12" s="255">
        <v>9</v>
      </c>
      <c r="B12" s="199" t="s">
        <v>6</v>
      </c>
      <c r="C12" s="198">
        <v>1260033.8799999999</v>
      </c>
      <c r="D12" s="200" t="s">
        <v>289</v>
      </c>
      <c r="E12" s="201" t="s">
        <v>383</v>
      </c>
      <c r="F12" s="10"/>
    </row>
    <row r="13" spans="1:6" s="271" customFormat="1" ht="26.25" customHeight="1" x14ac:dyDescent="0.3">
      <c r="A13" s="255">
        <v>10</v>
      </c>
      <c r="B13" s="199" t="s">
        <v>6</v>
      </c>
      <c r="C13" s="198">
        <v>5350655.8</v>
      </c>
      <c r="D13" s="200" t="s">
        <v>289</v>
      </c>
      <c r="E13" s="201" t="s">
        <v>944</v>
      </c>
      <c r="F13" s="10"/>
    </row>
    <row r="14" spans="1:6" s="271" customFormat="1" ht="26.25" customHeight="1" x14ac:dyDescent="0.3">
      <c r="A14" s="255">
        <v>11</v>
      </c>
      <c r="B14" s="199" t="s">
        <v>6</v>
      </c>
      <c r="C14" s="198">
        <v>656891.76</v>
      </c>
      <c r="D14" s="200" t="s">
        <v>289</v>
      </c>
      <c r="E14" s="201" t="s">
        <v>391</v>
      </c>
      <c r="F14" s="10"/>
    </row>
    <row r="15" spans="1:6" s="271" customFormat="1" ht="26.25" customHeight="1" x14ac:dyDescent="0.3">
      <c r="A15" s="255">
        <v>12</v>
      </c>
      <c r="B15" s="199" t="s">
        <v>6</v>
      </c>
      <c r="C15" s="198">
        <v>524595.4</v>
      </c>
      <c r="D15" s="200" t="s">
        <v>289</v>
      </c>
      <c r="E15" s="201" t="s">
        <v>395</v>
      </c>
      <c r="F15" s="10"/>
    </row>
    <row r="16" spans="1:6" s="271" customFormat="1" ht="26.25" customHeight="1" x14ac:dyDescent="0.3">
      <c r="A16" s="255">
        <v>13</v>
      </c>
      <c r="B16" s="199" t="s">
        <v>6</v>
      </c>
      <c r="C16" s="198">
        <v>99079.679999999993</v>
      </c>
      <c r="D16" s="200" t="s">
        <v>289</v>
      </c>
      <c r="E16" s="201" t="s">
        <v>394</v>
      </c>
      <c r="F16" s="10"/>
    </row>
    <row r="17" spans="1:6" s="271" customFormat="1" ht="26.25" customHeight="1" x14ac:dyDescent="0.3">
      <c r="A17" s="255">
        <v>14</v>
      </c>
      <c r="B17" s="199" t="s">
        <v>6</v>
      </c>
      <c r="C17" s="198">
        <v>136397.51999999999</v>
      </c>
      <c r="D17" s="200" t="s">
        <v>289</v>
      </c>
      <c r="E17" s="201" t="s">
        <v>393</v>
      </c>
      <c r="F17" s="10"/>
    </row>
    <row r="18" spans="1:6" s="271" customFormat="1" ht="26.25" customHeight="1" x14ac:dyDescent="0.3">
      <c r="A18" s="255">
        <v>15</v>
      </c>
      <c r="B18" s="199" t="s">
        <v>6</v>
      </c>
      <c r="C18" s="198">
        <v>495316.92</v>
      </c>
      <c r="D18" s="200" t="s">
        <v>289</v>
      </c>
      <c r="E18" s="201" t="s">
        <v>392</v>
      </c>
      <c r="F18" s="10"/>
    </row>
    <row r="19" spans="1:6" s="271" customFormat="1" ht="26.25" customHeight="1" x14ac:dyDescent="0.3">
      <c r="A19" s="255">
        <v>16</v>
      </c>
      <c r="B19" s="199" t="s">
        <v>6</v>
      </c>
      <c r="C19" s="198">
        <v>3841510.4</v>
      </c>
      <c r="D19" s="200" t="s">
        <v>289</v>
      </c>
      <c r="E19" s="201" t="s">
        <v>335</v>
      </c>
      <c r="F19" s="10"/>
    </row>
    <row r="20" spans="1:6" s="271" customFormat="1" ht="26.25" customHeight="1" x14ac:dyDescent="0.3">
      <c r="A20" s="255">
        <v>17</v>
      </c>
      <c r="B20" s="199" t="s">
        <v>6</v>
      </c>
      <c r="C20" s="198">
        <v>2424871.96</v>
      </c>
      <c r="D20" s="200" t="s">
        <v>289</v>
      </c>
      <c r="E20" s="201" t="s">
        <v>335</v>
      </c>
      <c r="F20" s="10"/>
    </row>
    <row r="21" spans="1:6" s="271" customFormat="1" ht="26.25" customHeight="1" x14ac:dyDescent="0.3">
      <c r="A21" s="255">
        <v>18</v>
      </c>
      <c r="B21" s="199" t="s">
        <v>6</v>
      </c>
      <c r="C21" s="198">
        <v>5531432.7599999998</v>
      </c>
      <c r="D21" s="200" t="s">
        <v>289</v>
      </c>
      <c r="E21" s="201" t="s">
        <v>379</v>
      </c>
      <c r="F21" s="10"/>
    </row>
    <row r="22" spans="1:6" s="271" customFormat="1" ht="26.25" customHeight="1" x14ac:dyDescent="0.3">
      <c r="A22" s="255">
        <v>19</v>
      </c>
      <c r="B22" s="199" t="s">
        <v>6</v>
      </c>
      <c r="C22" s="198">
        <v>808960.6</v>
      </c>
      <c r="D22" s="200" t="s">
        <v>289</v>
      </c>
      <c r="E22" s="201" t="s">
        <v>380</v>
      </c>
      <c r="F22" s="10"/>
    </row>
    <row r="23" spans="1:6" s="271" customFormat="1" ht="26.25" customHeight="1" x14ac:dyDescent="0.3">
      <c r="A23" s="255">
        <v>20</v>
      </c>
      <c r="B23" s="199" t="s">
        <v>6</v>
      </c>
      <c r="C23" s="198">
        <v>314241.2</v>
      </c>
      <c r="D23" s="200" t="s">
        <v>289</v>
      </c>
      <c r="E23" s="201" t="s">
        <v>382</v>
      </c>
      <c r="F23" s="10"/>
    </row>
    <row r="24" spans="1:6" s="271" customFormat="1" ht="26.25" customHeight="1" x14ac:dyDescent="0.3">
      <c r="A24" s="255">
        <v>21</v>
      </c>
      <c r="B24" s="199" t="s">
        <v>6</v>
      </c>
      <c r="C24" s="198">
        <v>1015485.24</v>
      </c>
      <c r="D24" s="200" t="s">
        <v>289</v>
      </c>
      <c r="E24" s="201" t="s">
        <v>334</v>
      </c>
      <c r="F24" s="10"/>
    </row>
    <row r="25" spans="1:6" s="271" customFormat="1" ht="26.25" customHeight="1" x14ac:dyDescent="0.3">
      <c r="A25" s="255">
        <v>22</v>
      </c>
      <c r="B25" s="199" t="s">
        <v>6</v>
      </c>
      <c r="C25" s="198">
        <v>1390184.6</v>
      </c>
      <c r="D25" s="200" t="s">
        <v>289</v>
      </c>
      <c r="E25" s="201" t="s">
        <v>383</v>
      </c>
      <c r="F25" s="10"/>
    </row>
    <row r="26" spans="1:6" s="271" customFormat="1" ht="26.25" customHeight="1" x14ac:dyDescent="0.3">
      <c r="A26" s="255">
        <v>23</v>
      </c>
      <c r="B26" s="199" t="s">
        <v>6</v>
      </c>
      <c r="C26" s="198">
        <v>2741231.64</v>
      </c>
      <c r="D26" s="200" t="s">
        <v>289</v>
      </c>
      <c r="E26" s="201" t="s">
        <v>381</v>
      </c>
      <c r="F26" s="10"/>
    </row>
    <row r="27" spans="1:6" s="271" customFormat="1" ht="26.25" customHeight="1" x14ac:dyDescent="0.3">
      <c r="A27" s="255">
        <v>24</v>
      </c>
      <c r="B27" s="199" t="s">
        <v>6</v>
      </c>
      <c r="C27" s="198">
        <v>1595269.76</v>
      </c>
      <c r="D27" s="200" t="s">
        <v>289</v>
      </c>
      <c r="E27" s="201" t="s">
        <v>389</v>
      </c>
      <c r="F27" s="10"/>
    </row>
    <row r="28" spans="1:6" s="271" customFormat="1" ht="26.25" customHeight="1" x14ac:dyDescent="0.3">
      <c r="A28" s="255">
        <v>25</v>
      </c>
      <c r="B28" s="199" t="s">
        <v>6</v>
      </c>
      <c r="C28" s="198">
        <v>1271386.76</v>
      </c>
      <c r="D28" s="200" t="s">
        <v>289</v>
      </c>
      <c r="E28" s="201" t="s">
        <v>385</v>
      </c>
      <c r="F28" s="10"/>
    </row>
    <row r="29" spans="1:6" s="271" customFormat="1" ht="26.25" customHeight="1" x14ac:dyDescent="0.3">
      <c r="A29" s="255">
        <v>26</v>
      </c>
      <c r="B29" s="199" t="s">
        <v>6</v>
      </c>
      <c r="C29" s="198">
        <v>4508234.08</v>
      </c>
      <c r="D29" s="200" t="s">
        <v>289</v>
      </c>
      <c r="E29" s="201" t="s">
        <v>386</v>
      </c>
      <c r="F29" s="10"/>
    </row>
    <row r="30" spans="1:6" s="271" customFormat="1" ht="26.25" customHeight="1" x14ac:dyDescent="0.3">
      <c r="A30" s="255">
        <v>27</v>
      </c>
      <c r="B30" s="199" t="s">
        <v>6</v>
      </c>
      <c r="C30" s="198">
        <v>1392275.92</v>
      </c>
      <c r="D30" s="200" t="s">
        <v>289</v>
      </c>
      <c r="E30" s="201" t="s">
        <v>388</v>
      </c>
      <c r="F30" s="10"/>
    </row>
    <row r="31" spans="1:6" s="271" customFormat="1" ht="26.25" customHeight="1" x14ac:dyDescent="0.3">
      <c r="A31" s="255">
        <v>28</v>
      </c>
      <c r="B31" s="199" t="s">
        <v>6</v>
      </c>
      <c r="C31" s="198">
        <v>732260.76</v>
      </c>
      <c r="D31" s="200" t="s">
        <v>289</v>
      </c>
      <c r="E31" s="201" t="s">
        <v>390</v>
      </c>
      <c r="F31" s="10"/>
    </row>
    <row r="32" spans="1:6" s="271" customFormat="1" ht="26.25" customHeight="1" x14ac:dyDescent="0.3">
      <c r="A32" s="255">
        <v>29</v>
      </c>
      <c r="B32" s="199" t="s">
        <v>6</v>
      </c>
      <c r="C32" s="198">
        <v>1036316.96</v>
      </c>
      <c r="D32" s="200" t="s">
        <v>289</v>
      </c>
      <c r="E32" s="201" t="s">
        <v>333</v>
      </c>
      <c r="F32" s="10"/>
    </row>
    <row r="33" spans="1:6" s="271" customFormat="1" ht="26.25" customHeight="1" x14ac:dyDescent="0.3">
      <c r="A33" s="255">
        <v>30</v>
      </c>
      <c r="B33" s="199" t="s">
        <v>6</v>
      </c>
      <c r="C33" s="198">
        <v>1149900.08</v>
      </c>
      <c r="D33" s="200" t="s">
        <v>289</v>
      </c>
      <c r="E33" s="201" t="s">
        <v>912</v>
      </c>
      <c r="F33" s="10"/>
    </row>
    <row r="34" spans="1:6" s="271" customFormat="1" ht="26.25" customHeight="1" x14ac:dyDescent="0.3">
      <c r="A34" s="255">
        <v>31</v>
      </c>
      <c r="B34" s="199" t="s">
        <v>6</v>
      </c>
      <c r="C34" s="198">
        <v>1184420.44</v>
      </c>
      <c r="D34" s="200" t="s">
        <v>289</v>
      </c>
      <c r="E34" s="201" t="s">
        <v>387</v>
      </c>
      <c r="F34" s="10"/>
    </row>
    <row r="35" spans="1:6" s="271" customFormat="1" ht="26.25" customHeight="1" x14ac:dyDescent="0.3">
      <c r="A35" s="255">
        <v>32</v>
      </c>
      <c r="B35" s="199" t="s">
        <v>6</v>
      </c>
      <c r="C35" s="198">
        <v>1947073.24</v>
      </c>
      <c r="D35" s="200" t="s">
        <v>289</v>
      </c>
      <c r="E35" s="201" t="s">
        <v>384</v>
      </c>
      <c r="F35" s="10"/>
    </row>
    <row r="36" spans="1:6" s="271" customFormat="1" ht="26.25" customHeight="1" x14ac:dyDescent="0.3">
      <c r="A36" s="255">
        <v>33</v>
      </c>
      <c r="B36" s="199" t="s">
        <v>6</v>
      </c>
      <c r="C36" s="198">
        <v>2501870.56</v>
      </c>
      <c r="D36" s="200" t="s">
        <v>289</v>
      </c>
      <c r="E36" s="201" t="s">
        <v>332</v>
      </c>
      <c r="F36" s="10"/>
    </row>
    <row r="37" spans="1:6" s="271" customFormat="1" ht="26.25" customHeight="1" x14ac:dyDescent="0.3">
      <c r="A37" s="255">
        <v>34</v>
      </c>
      <c r="B37" s="199" t="s">
        <v>6</v>
      </c>
      <c r="C37" s="198">
        <v>10706040</v>
      </c>
      <c r="D37" s="200" t="s">
        <v>270</v>
      </c>
      <c r="E37" s="201"/>
      <c r="F37" s="10"/>
    </row>
    <row r="38" spans="1:6" s="271" customFormat="1" ht="26.25" customHeight="1" x14ac:dyDescent="0.3">
      <c r="A38" s="255">
        <v>35</v>
      </c>
      <c r="B38" s="199" t="s">
        <v>6</v>
      </c>
      <c r="C38" s="198">
        <v>12909000</v>
      </c>
      <c r="D38" s="200" t="s">
        <v>812</v>
      </c>
      <c r="E38" s="201"/>
      <c r="F38" s="10"/>
    </row>
    <row r="39" spans="1:6" s="271" customFormat="1" ht="26.25" customHeight="1" x14ac:dyDescent="0.3">
      <c r="A39" s="255">
        <v>36</v>
      </c>
      <c r="B39" s="199" t="s">
        <v>6</v>
      </c>
      <c r="C39" s="198">
        <v>42560600</v>
      </c>
      <c r="D39" s="200" t="s">
        <v>186</v>
      </c>
      <c r="E39" s="201"/>
      <c r="F39" s="10"/>
    </row>
    <row r="40" spans="1:6" s="271" customFormat="1" ht="26.25" customHeight="1" x14ac:dyDescent="0.3">
      <c r="A40" s="255">
        <v>37</v>
      </c>
      <c r="B40" s="199" t="s">
        <v>6</v>
      </c>
      <c r="C40" s="198">
        <v>46122720</v>
      </c>
      <c r="D40" s="200" t="s">
        <v>1067</v>
      </c>
      <c r="E40" s="201"/>
      <c r="F40" s="10"/>
    </row>
    <row r="41" spans="1:6" s="271" customFormat="1" ht="26.25" customHeight="1" x14ac:dyDescent="0.3">
      <c r="A41" s="255">
        <v>38</v>
      </c>
      <c r="B41" s="199" t="s">
        <v>844</v>
      </c>
      <c r="C41" s="198">
        <v>19465000</v>
      </c>
      <c r="D41" s="200" t="s">
        <v>1055</v>
      </c>
      <c r="E41" s="201"/>
      <c r="F41" s="10"/>
    </row>
    <row r="42" spans="1:6" s="271" customFormat="1" ht="26.25" customHeight="1" x14ac:dyDescent="0.3">
      <c r="A42" s="255">
        <v>39</v>
      </c>
      <c r="B42" s="199" t="s">
        <v>951</v>
      </c>
      <c r="C42" s="198">
        <v>37000000</v>
      </c>
      <c r="D42" s="200" t="s">
        <v>953</v>
      </c>
      <c r="E42" s="290"/>
      <c r="F42" s="10"/>
    </row>
    <row r="43" spans="1:6" s="271" customFormat="1" ht="26.25" customHeight="1" x14ac:dyDescent="0.3">
      <c r="A43" s="255">
        <v>40</v>
      </c>
      <c r="B43" s="199" t="s">
        <v>1045</v>
      </c>
      <c r="C43" s="198">
        <v>37000000</v>
      </c>
      <c r="D43" s="200" t="s">
        <v>1047</v>
      </c>
      <c r="E43" s="290"/>
      <c r="F43" s="10"/>
    </row>
    <row r="44" spans="1:6" s="271" customFormat="1" ht="26.25" customHeight="1" x14ac:dyDescent="0.3">
      <c r="A44" s="255">
        <v>41</v>
      </c>
      <c r="B44" s="199" t="s">
        <v>1046</v>
      </c>
      <c r="C44" s="198">
        <v>37000000</v>
      </c>
      <c r="D44" s="200" t="s">
        <v>1048</v>
      </c>
      <c r="E44" s="290"/>
      <c r="F44" s="10"/>
    </row>
    <row r="45" spans="1:6" s="271" customFormat="1" ht="26.25" customHeight="1" x14ac:dyDescent="0.3">
      <c r="A45" s="275">
        <v>42</v>
      </c>
      <c r="B45" s="231" t="s">
        <v>1068</v>
      </c>
      <c r="C45" s="232">
        <v>9640000</v>
      </c>
      <c r="D45" s="233" t="s">
        <v>1069</v>
      </c>
      <c r="E45" s="290"/>
      <c r="F45" s="10"/>
    </row>
    <row r="46" spans="1:6" s="271" customFormat="1" ht="26.25" customHeight="1" x14ac:dyDescent="0.3">
      <c r="A46" s="275">
        <v>43</v>
      </c>
      <c r="B46" s="231" t="s">
        <v>1041</v>
      </c>
      <c r="C46" s="232">
        <v>30200000</v>
      </c>
      <c r="D46" s="233" t="s">
        <v>1038</v>
      </c>
      <c r="E46" s="290"/>
      <c r="F46" s="10"/>
    </row>
    <row r="47" spans="1:6" s="271" customFormat="1" ht="26.25" customHeight="1" x14ac:dyDescent="0.3">
      <c r="A47" s="255">
        <v>44</v>
      </c>
      <c r="B47" s="199" t="s">
        <v>428</v>
      </c>
      <c r="C47" s="198">
        <v>1120000</v>
      </c>
      <c r="D47" s="200" t="s">
        <v>1089</v>
      </c>
      <c r="E47" s="290"/>
      <c r="F47" s="10"/>
    </row>
    <row r="48" spans="1:6" s="271" customFormat="1" ht="26.25" customHeight="1" x14ac:dyDescent="0.3">
      <c r="A48" s="275">
        <v>45</v>
      </c>
      <c r="B48" s="231" t="s">
        <v>1085</v>
      </c>
      <c r="C48" s="232">
        <v>20664000</v>
      </c>
      <c r="D48" s="233" t="s">
        <v>1090</v>
      </c>
      <c r="E48" s="290"/>
      <c r="F48" s="10"/>
    </row>
    <row r="49" spans="1:6" s="271" customFormat="1" ht="26.25" customHeight="1" x14ac:dyDescent="0.3">
      <c r="A49" s="275">
        <v>47</v>
      </c>
      <c r="B49" s="231" t="s">
        <v>1087</v>
      </c>
      <c r="C49" s="232">
        <v>6199200</v>
      </c>
      <c r="D49" s="233" t="s">
        <v>1092</v>
      </c>
      <c r="E49" s="290"/>
      <c r="F49" s="10"/>
    </row>
    <row r="50" spans="1:6" s="271" customFormat="1" ht="26.25" customHeight="1" x14ac:dyDescent="0.3">
      <c r="A50" s="255">
        <v>46</v>
      </c>
      <c r="B50" s="199" t="s">
        <v>1086</v>
      </c>
      <c r="C50" s="198">
        <v>1079423.5</v>
      </c>
      <c r="D50" s="200" t="s">
        <v>1091</v>
      </c>
      <c r="E50" s="290"/>
      <c r="F50" s="10"/>
    </row>
    <row r="51" spans="1:6" s="271" customFormat="1" ht="26.25" customHeight="1" x14ac:dyDescent="0.3">
      <c r="A51" s="275">
        <v>48</v>
      </c>
      <c r="B51" s="231" t="s">
        <v>1088</v>
      </c>
      <c r="C51" s="232">
        <v>3106880</v>
      </c>
      <c r="D51" s="233" t="s">
        <v>1039</v>
      </c>
      <c r="E51" s="290"/>
      <c r="F51" s="10"/>
    </row>
    <row r="52" spans="1:6" s="271" customFormat="1" ht="26.25" customHeight="1" x14ac:dyDescent="0.3">
      <c r="A52" s="255">
        <v>49</v>
      </c>
      <c r="B52" s="199" t="s">
        <v>1061</v>
      </c>
      <c r="C52" s="198">
        <v>15000000</v>
      </c>
      <c r="D52" s="200" t="s">
        <v>26</v>
      </c>
      <c r="E52" s="290"/>
      <c r="F52" s="10"/>
    </row>
    <row r="53" spans="1:6" s="271" customFormat="1" ht="26.25" customHeight="1" x14ac:dyDescent="0.3">
      <c r="A53" s="255">
        <v>50</v>
      </c>
      <c r="B53" s="199" t="s">
        <v>1061</v>
      </c>
      <c r="C53" s="198">
        <v>20000000</v>
      </c>
      <c r="D53" s="200" t="s">
        <v>27</v>
      </c>
      <c r="E53" s="290"/>
      <c r="F53" s="10"/>
    </row>
    <row r="54" spans="1:6" s="271" customFormat="1" ht="26.25" customHeight="1" x14ac:dyDescent="0.3">
      <c r="A54" s="255">
        <v>51</v>
      </c>
      <c r="B54" s="199" t="s">
        <v>1062</v>
      </c>
      <c r="C54" s="198">
        <v>30350000</v>
      </c>
      <c r="D54" s="200" t="s">
        <v>1064</v>
      </c>
      <c r="E54" s="290"/>
      <c r="F54" s="10"/>
    </row>
    <row r="55" spans="1:6" s="271" customFormat="1" ht="26.25" customHeight="1" x14ac:dyDescent="0.3">
      <c r="A55" s="275">
        <v>52</v>
      </c>
      <c r="B55" s="231" t="s">
        <v>842</v>
      </c>
      <c r="C55" s="232">
        <v>450000</v>
      </c>
      <c r="D55" s="302" t="s">
        <v>847</v>
      </c>
      <c r="E55" s="201"/>
      <c r="F55" s="10"/>
    </row>
    <row r="56" spans="1:6" s="271" customFormat="1" ht="26.25" customHeight="1" x14ac:dyDescent="0.3">
      <c r="A56" s="275">
        <v>53</v>
      </c>
      <c r="B56" s="303" t="s">
        <v>1076</v>
      </c>
      <c r="C56" s="304">
        <v>123500000</v>
      </c>
      <c r="D56" s="303" t="s">
        <v>44</v>
      </c>
      <c r="E56" s="301"/>
      <c r="F56" s="10"/>
    </row>
    <row r="57" spans="1:6" s="271" customFormat="1" ht="26.25" customHeight="1" x14ac:dyDescent="0.3">
      <c r="A57" s="275">
        <v>54</v>
      </c>
      <c r="B57" s="303" t="s">
        <v>1076</v>
      </c>
      <c r="C57" s="304">
        <v>973821.3</v>
      </c>
      <c r="D57" s="303" t="s">
        <v>415</v>
      </c>
      <c r="E57" s="301"/>
      <c r="F57" s="10"/>
    </row>
    <row r="58" spans="1:6" s="271" customFormat="1" ht="26.25" customHeight="1" thickBot="1" x14ac:dyDescent="0.35">
      <c r="A58" s="275">
        <v>54</v>
      </c>
      <c r="B58" s="298" t="s">
        <v>1076</v>
      </c>
      <c r="C58" s="299">
        <v>10388000</v>
      </c>
      <c r="D58" s="300" t="s">
        <v>46</v>
      </c>
      <c r="E58" s="301"/>
      <c r="F58" s="10"/>
    </row>
    <row r="59" spans="1:6" s="3" customFormat="1" ht="15" thickBot="1" x14ac:dyDescent="0.35">
      <c r="A59" s="515"/>
      <c r="B59" s="516"/>
      <c r="C59" s="13">
        <f>SUM(C4:C58)</f>
        <v>898813754.67999983</v>
      </c>
      <c r="D59" s="256"/>
      <c r="E59" s="15"/>
      <c r="F59" s="20"/>
    </row>
    <row r="60" spans="1:6" s="3" customFormat="1" ht="29.25" customHeight="1" x14ac:dyDescent="0.3">
      <c r="A60" s="85"/>
      <c r="B60" s="252"/>
      <c r="C60" s="18"/>
      <c r="D60" s="252"/>
      <c r="E60" s="20"/>
      <c r="F60" s="20"/>
    </row>
    <row r="61" spans="1:6" s="3" customFormat="1" ht="20.25" customHeight="1" x14ac:dyDescent="0.2">
      <c r="A61" s="525"/>
      <c r="B61" s="525"/>
      <c r="C61" s="25" t="s">
        <v>7</v>
      </c>
      <c r="D61" s="257"/>
      <c r="E61" s="20"/>
      <c r="F61" s="20"/>
    </row>
    <row r="62" spans="1:6" s="3" customFormat="1" ht="20.25" customHeight="1" x14ac:dyDescent="0.3">
      <c r="A62" s="525"/>
      <c r="B62" s="525"/>
      <c r="C62" s="25" t="s">
        <v>5</v>
      </c>
      <c r="D62" s="258"/>
      <c r="E62" s="20"/>
      <c r="F62" s="20"/>
    </row>
    <row r="63" spans="1:6" s="3" customFormat="1" ht="20.25" customHeight="1" x14ac:dyDescent="0.3">
      <c r="A63" s="518" t="s">
        <v>8</v>
      </c>
      <c r="B63" s="518"/>
      <c r="C63" s="35">
        <v>727175407.04999995</v>
      </c>
      <c r="D63" s="259"/>
      <c r="E63" s="20"/>
      <c r="F63" s="20"/>
    </row>
    <row r="64" spans="1:6" s="3" customFormat="1" ht="20.25" customHeight="1" x14ac:dyDescent="0.3">
      <c r="A64" s="519" t="s">
        <v>9</v>
      </c>
      <c r="B64" s="519"/>
      <c r="C64" s="27">
        <f>C63-C59</f>
        <v>-171638347.62999988</v>
      </c>
      <c r="D64" s="259"/>
      <c r="E64" s="20"/>
      <c r="F64" s="20"/>
    </row>
    <row r="65" spans="1:7" s="1" customFormat="1" x14ac:dyDescent="0.3">
      <c r="A65" s="30"/>
      <c r="B65" s="254"/>
      <c r="C65" s="30"/>
      <c r="D65" s="260"/>
      <c r="E65" s="223"/>
    </row>
    <row r="66" spans="1:7" s="1" customFormat="1" x14ac:dyDescent="0.3">
      <c r="A66" s="30"/>
      <c r="B66" s="254"/>
      <c r="C66" s="32"/>
      <c r="D66" s="261"/>
      <c r="E66" s="223"/>
    </row>
    <row r="67" spans="1:7" s="1" customFormat="1" x14ac:dyDescent="0.3">
      <c r="A67" s="30"/>
      <c r="B67" s="254"/>
      <c r="C67" s="32"/>
      <c r="D67" s="262"/>
      <c r="E67" s="223"/>
    </row>
    <row r="70" spans="1:7" s="1" customFormat="1" x14ac:dyDescent="0.3">
      <c r="A70" s="30"/>
      <c r="B70" s="254"/>
      <c r="C70" s="30"/>
      <c r="D70" s="263"/>
      <c r="G70"/>
    </row>
    <row r="71" spans="1:7" s="1" customFormat="1" x14ac:dyDescent="0.3">
      <c r="A71" s="30"/>
      <c r="B71" s="254"/>
      <c r="C71" s="30"/>
      <c r="D71" s="263"/>
      <c r="G71"/>
    </row>
    <row r="74" spans="1:7" s="1" customFormat="1" x14ac:dyDescent="0.3">
      <c r="A74" s="30"/>
      <c r="B74" s="254"/>
      <c r="C74" s="30"/>
      <c r="D74" s="262"/>
    </row>
  </sheetData>
  <mergeCells count="9">
    <mergeCell ref="E2:E3"/>
    <mergeCell ref="A59:B59"/>
    <mergeCell ref="A61:B62"/>
    <mergeCell ref="A63:B63"/>
    <mergeCell ref="A64:B64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/>
  <dimension ref="A1:G30"/>
  <sheetViews>
    <sheetView zoomScaleNormal="100" workbookViewId="0">
      <selection activeCell="D20" sqref="D20"/>
    </sheetView>
  </sheetViews>
  <sheetFormatPr defaultRowHeight="14.4" x14ac:dyDescent="0.3"/>
  <cols>
    <col min="1" max="1" width="7.109375" style="30" customWidth="1"/>
    <col min="2" max="2" width="83.8867187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1103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06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07" t="s">
        <v>5</v>
      </c>
      <c r="D3" s="523"/>
      <c r="E3" s="514"/>
      <c r="F3" s="20"/>
    </row>
    <row r="4" spans="1:6" s="266" customFormat="1" ht="26.25" customHeight="1" x14ac:dyDescent="0.3">
      <c r="A4" s="264">
        <v>1</v>
      </c>
      <c r="B4" s="205" t="s">
        <v>1068</v>
      </c>
      <c r="C4" s="206">
        <v>9640000</v>
      </c>
      <c r="D4" s="207" t="s">
        <v>1069</v>
      </c>
      <c r="E4" s="265"/>
      <c r="F4" s="243"/>
    </row>
    <row r="5" spans="1:6" s="266" customFormat="1" ht="26.25" customHeight="1" x14ac:dyDescent="0.3">
      <c r="A5" s="264">
        <v>2</v>
      </c>
      <c r="B5" s="205" t="s">
        <v>1041</v>
      </c>
      <c r="C5" s="206">
        <v>30200000</v>
      </c>
      <c r="D5" s="207" t="s">
        <v>1038</v>
      </c>
      <c r="E5" s="265"/>
      <c r="F5" s="243"/>
    </row>
    <row r="6" spans="1:6" s="266" customFormat="1" ht="26.25" customHeight="1" x14ac:dyDescent="0.3">
      <c r="A6" s="264">
        <v>3</v>
      </c>
      <c r="B6" s="205" t="s">
        <v>842</v>
      </c>
      <c r="C6" s="206">
        <v>450000</v>
      </c>
      <c r="D6" s="207" t="s">
        <v>847</v>
      </c>
      <c r="E6" s="265"/>
      <c r="F6" s="243"/>
    </row>
    <row r="7" spans="1:6" s="276" customFormat="1" ht="26.25" customHeight="1" x14ac:dyDescent="0.3">
      <c r="A7" s="275">
        <v>4</v>
      </c>
      <c r="B7" s="231" t="s">
        <v>1076</v>
      </c>
      <c r="C7" s="232">
        <v>123500000</v>
      </c>
      <c r="D7" s="233" t="s">
        <v>44</v>
      </c>
      <c r="E7" s="277"/>
      <c r="F7" s="48"/>
    </row>
    <row r="8" spans="1:6" s="276" customFormat="1" ht="26.25" customHeight="1" x14ac:dyDescent="0.3">
      <c r="A8" s="275">
        <v>5</v>
      </c>
      <c r="B8" s="231" t="s">
        <v>1076</v>
      </c>
      <c r="C8" s="232">
        <v>10388000</v>
      </c>
      <c r="D8" s="233" t="s">
        <v>46</v>
      </c>
      <c r="E8" s="277"/>
      <c r="F8" s="48"/>
    </row>
    <row r="9" spans="1:6" s="276" customFormat="1" ht="26.25" customHeight="1" x14ac:dyDescent="0.3">
      <c r="A9" s="275">
        <v>6</v>
      </c>
      <c r="B9" s="231" t="s">
        <v>1095</v>
      </c>
      <c r="C9" s="232">
        <v>20000000</v>
      </c>
      <c r="D9" s="233" t="s">
        <v>1096</v>
      </c>
      <c r="E9" s="277"/>
      <c r="F9" s="48"/>
    </row>
    <row r="10" spans="1:6" s="276" customFormat="1" ht="26.25" customHeight="1" x14ac:dyDescent="0.3">
      <c r="A10" s="275">
        <v>7</v>
      </c>
      <c r="B10" s="231" t="s">
        <v>502</v>
      </c>
      <c r="C10" s="232">
        <v>20000000</v>
      </c>
      <c r="D10" s="233" t="s">
        <v>1097</v>
      </c>
      <c r="E10" s="277"/>
      <c r="F10" s="48"/>
    </row>
    <row r="11" spans="1:6" s="276" customFormat="1" ht="26.25" customHeight="1" x14ac:dyDescent="0.3">
      <c r="A11" s="275">
        <v>8</v>
      </c>
      <c r="B11" s="231" t="s">
        <v>1099</v>
      </c>
      <c r="C11" s="232">
        <f>419100*145</f>
        <v>60769500</v>
      </c>
      <c r="D11" s="233" t="s">
        <v>1098</v>
      </c>
      <c r="E11" s="277"/>
      <c r="F11" s="48"/>
    </row>
    <row r="12" spans="1:6" s="276" customFormat="1" ht="26.25" customHeight="1" x14ac:dyDescent="0.3">
      <c r="A12" s="275">
        <v>9</v>
      </c>
      <c r="B12" s="231" t="s">
        <v>1100</v>
      </c>
      <c r="C12" s="232">
        <v>6821103.96</v>
      </c>
      <c r="D12" s="233" t="s">
        <v>494</v>
      </c>
      <c r="E12" s="277"/>
      <c r="F12" s="48"/>
    </row>
    <row r="13" spans="1:6" s="271" customFormat="1" ht="26.25" customHeight="1" thickBot="1" x14ac:dyDescent="0.35">
      <c r="A13" s="255">
        <v>10</v>
      </c>
      <c r="B13" s="199" t="s">
        <v>1102</v>
      </c>
      <c r="C13" s="198">
        <v>26069180</v>
      </c>
      <c r="D13" s="200" t="s">
        <v>1101</v>
      </c>
      <c r="E13" s="305"/>
      <c r="F13" s="10"/>
    </row>
    <row r="14" spans="1:6" s="276" customFormat="1" ht="26.25" customHeight="1" thickBot="1" x14ac:dyDescent="0.35">
      <c r="A14" s="275">
        <v>11</v>
      </c>
      <c r="B14" s="231" t="s">
        <v>1105</v>
      </c>
      <c r="C14" s="232">
        <v>1449711526.6099999</v>
      </c>
      <c r="D14" s="302" t="s">
        <v>1104</v>
      </c>
      <c r="E14" s="234"/>
      <c r="F14" s="48"/>
    </row>
    <row r="15" spans="1:6" s="3" customFormat="1" ht="15" thickBot="1" x14ac:dyDescent="0.35">
      <c r="A15" s="515"/>
      <c r="B15" s="516"/>
      <c r="C15" s="13">
        <f>SUM(C4:C14)</f>
        <v>1757549310.5699999</v>
      </c>
      <c r="D15" s="256"/>
      <c r="E15" s="15"/>
      <c r="F15" s="20"/>
    </row>
    <row r="16" spans="1:6" s="3" customFormat="1" ht="29.25" customHeight="1" x14ac:dyDescent="0.3">
      <c r="A16" s="85"/>
      <c r="B16" s="252"/>
      <c r="C16" s="18"/>
      <c r="D16" s="252"/>
      <c r="E16" s="20"/>
      <c r="F16" s="20"/>
    </row>
    <row r="17" spans="1:7" s="3" customFormat="1" ht="20.25" customHeight="1" x14ac:dyDescent="0.2">
      <c r="A17" s="525"/>
      <c r="B17" s="525"/>
      <c r="C17" s="25" t="s">
        <v>7</v>
      </c>
      <c r="D17" s="257"/>
      <c r="E17" s="20"/>
      <c r="F17" s="20"/>
    </row>
    <row r="18" spans="1:7" s="3" customFormat="1" ht="20.25" customHeight="1" x14ac:dyDescent="0.3">
      <c r="A18" s="525"/>
      <c r="B18" s="525"/>
      <c r="C18" s="25" t="s">
        <v>5</v>
      </c>
      <c r="D18" s="258"/>
      <c r="E18" s="20"/>
      <c r="F18" s="20"/>
    </row>
    <row r="19" spans="1:7" s="3" customFormat="1" ht="20.25" customHeight="1" x14ac:dyDescent="0.3">
      <c r="A19" s="518" t="s">
        <v>8</v>
      </c>
      <c r="B19" s="518"/>
      <c r="C19" s="35">
        <v>1884244924.5599999</v>
      </c>
      <c r="D19" s="259"/>
      <c r="E19" s="20"/>
      <c r="F19" s="20"/>
    </row>
    <row r="20" spans="1:7" s="3" customFormat="1" ht="20.25" customHeight="1" x14ac:dyDescent="0.3">
      <c r="A20" s="519" t="s">
        <v>9</v>
      </c>
      <c r="B20" s="519"/>
      <c r="C20" s="27">
        <f>C19-C15</f>
        <v>126695613.99000001</v>
      </c>
      <c r="D20" s="259"/>
      <c r="E20" s="20"/>
      <c r="F20" s="20"/>
    </row>
    <row r="21" spans="1:7" s="1" customFormat="1" x14ac:dyDescent="0.3">
      <c r="A21" s="30"/>
      <c r="B21" s="254"/>
      <c r="C21" s="30"/>
      <c r="D21" s="260"/>
      <c r="E21" s="223"/>
    </row>
    <row r="22" spans="1:7" s="1" customFormat="1" x14ac:dyDescent="0.3">
      <c r="A22" s="30"/>
      <c r="B22" s="254"/>
      <c r="C22" s="32"/>
      <c r="D22" s="261"/>
      <c r="E22" s="223"/>
    </row>
    <row r="23" spans="1:7" s="1" customFormat="1" x14ac:dyDescent="0.3">
      <c r="A23" s="30"/>
      <c r="B23" s="254"/>
      <c r="C23" s="32"/>
      <c r="D23" s="262"/>
      <c r="E23" s="223"/>
    </row>
    <row r="26" spans="1:7" s="1" customFormat="1" x14ac:dyDescent="0.3">
      <c r="A26" s="30"/>
      <c r="B26" s="254"/>
      <c r="C26" s="30"/>
      <c r="D26" s="263"/>
      <c r="G26"/>
    </row>
    <row r="27" spans="1:7" s="1" customFormat="1" x14ac:dyDescent="0.3">
      <c r="A27" s="30"/>
      <c r="B27" s="254"/>
      <c r="C27" s="30"/>
      <c r="D27" s="263"/>
      <c r="G27"/>
    </row>
    <row r="30" spans="1:7" s="1" customFormat="1" x14ac:dyDescent="0.3">
      <c r="A30" s="30"/>
      <c r="B30" s="254"/>
      <c r="C30" s="30"/>
      <c r="D30" s="262"/>
    </row>
  </sheetData>
  <mergeCells count="9">
    <mergeCell ref="E2:E3"/>
    <mergeCell ref="A15:B15"/>
    <mergeCell ref="A17:B18"/>
    <mergeCell ref="A19:B19"/>
    <mergeCell ref="A20:B20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"/>
  <dimension ref="A1:G97"/>
  <sheetViews>
    <sheetView topLeftCell="A68" zoomScaleNormal="100" workbookViewId="0">
      <selection activeCell="D92" sqref="D92"/>
    </sheetView>
  </sheetViews>
  <sheetFormatPr defaultRowHeight="14.4" x14ac:dyDescent="0.3"/>
  <cols>
    <col min="1" max="1" width="7.109375" style="30" customWidth="1"/>
    <col min="2" max="2" width="62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1106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10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12" t="s">
        <v>5</v>
      </c>
      <c r="D3" s="523"/>
      <c r="E3" s="514"/>
      <c r="F3" s="20"/>
    </row>
    <row r="4" spans="1:6" s="276" customFormat="1" ht="26.25" customHeight="1" x14ac:dyDescent="0.3">
      <c r="A4" s="275">
        <v>1</v>
      </c>
      <c r="B4" s="231" t="s">
        <v>6</v>
      </c>
      <c r="C4" s="232">
        <v>15092122</v>
      </c>
      <c r="D4" s="233" t="s">
        <v>35</v>
      </c>
      <c r="E4" s="277" t="s">
        <v>1107</v>
      </c>
      <c r="F4" s="48"/>
    </row>
    <row r="5" spans="1:6" s="276" customFormat="1" ht="26.25" customHeight="1" x14ac:dyDescent="0.3">
      <c r="A5" s="275">
        <v>2</v>
      </c>
      <c r="B5" s="231" t="s">
        <v>6</v>
      </c>
      <c r="C5" s="232">
        <v>50980638</v>
      </c>
      <c r="D5" s="233" t="s">
        <v>58</v>
      </c>
      <c r="E5" s="277"/>
      <c r="F5" s="48"/>
    </row>
    <row r="6" spans="1:6" s="276" customFormat="1" ht="26.25" customHeight="1" x14ac:dyDescent="0.3">
      <c r="A6" s="275">
        <v>3</v>
      </c>
      <c r="B6" s="231" t="s">
        <v>6</v>
      </c>
      <c r="C6" s="232">
        <v>70516660</v>
      </c>
      <c r="D6" s="233" t="s">
        <v>259</v>
      </c>
      <c r="E6" s="277"/>
      <c r="F6" s="48"/>
    </row>
    <row r="7" spans="1:6" s="276" customFormat="1" ht="26.25" customHeight="1" x14ac:dyDescent="0.3">
      <c r="A7" s="275">
        <v>4</v>
      </c>
      <c r="B7" s="231" t="s">
        <v>6</v>
      </c>
      <c r="C7" s="232">
        <v>34326720</v>
      </c>
      <c r="D7" s="233" t="s">
        <v>193</v>
      </c>
      <c r="E7" s="277"/>
      <c r="F7" s="48"/>
    </row>
    <row r="8" spans="1:6" s="276" customFormat="1" ht="26.25" customHeight="1" x14ac:dyDescent="0.3">
      <c r="A8" s="275">
        <v>5</v>
      </c>
      <c r="B8" s="231" t="s">
        <v>6</v>
      </c>
      <c r="C8" s="232">
        <v>5153100</v>
      </c>
      <c r="D8" s="233" t="s">
        <v>224</v>
      </c>
      <c r="E8" s="277"/>
      <c r="F8" s="48"/>
    </row>
    <row r="9" spans="1:6" s="276" customFormat="1" ht="26.25" customHeight="1" x14ac:dyDescent="0.3">
      <c r="A9" s="275">
        <v>6</v>
      </c>
      <c r="B9" s="231" t="s">
        <v>6</v>
      </c>
      <c r="C9" s="232">
        <v>55446029</v>
      </c>
      <c r="D9" s="233" t="s">
        <v>58</v>
      </c>
      <c r="E9" s="277"/>
      <c r="F9" s="48"/>
    </row>
    <row r="10" spans="1:6" s="271" customFormat="1" ht="26.25" customHeight="1" x14ac:dyDescent="0.3">
      <c r="A10" s="255">
        <v>7</v>
      </c>
      <c r="B10" s="199" t="s">
        <v>6</v>
      </c>
      <c r="C10" s="198">
        <v>20556264.960000001</v>
      </c>
      <c r="D10" s="200" t="s">
        <v>287</v>
      </c>
      <c r="E10" s="313"/>
      <c r="F10" s="10"/>
    </row>
    <row r="11" spans="1:6" s="271" customFormat="1" ht="26.25" customHeight="1" x14ac:dyDescent="0.3">
      <c r="A11" s="255">
        <v>8</v>
      </c>
      <c r="B11" s="199" t="s">
        <v>6</v>
      </c>
      <c r="C11" s="198">
        <v>1260033.8799999999</v>
      </c>
      <c r="D11" s="200" t="s">
        <v>289</v>
      </c>
      <c r="E11" s="313" t="s">
        <v>383</v>
      </c>
      <c r="F11" s="10"/>
    </row>
    <row r="12" spans="1:6" s="271" customFormat="1" ht="26.25" customHeight="1" x14ac:dyDescent="0.3">
      <c r="A12" s="255">
        <v>9</v>
      </c>
      <c r="B12" s="199" t="s">
        <v>6</v>
      </c>
      <c r="C12" s="198">
        <v>5350655.8</v>
      </c>
      <c r="D12" s="200" t="s">
        <v>289</v>
      </c>
      <c r="E12" s="313" t="s">
        <v>944</v>
      </c>
      <c r="F12" s="10"/>
    </row>
    <row r="13" spans="1:6" s="271" customFormat="1" ht="26.25" customHeight="1" x14ac:dyDescent="0.3">
      <c r="A13" s="255">
        <v>10</v>
      </c>
      <c r="B13" s="199" t="s">
        <v>6</v>
      </c>
      <c r="C13" s="198">
        <v>656891.76</v>
      </c>
      <c r="D13" s="200" t="s">
        <v>289</v>
      </c>
      <c r="E13" s="313" t="s">
        <v>391</v>
      </c>
      <c r="F13" s="10"/>
    </row>
    <row r="14" spans="1:6" s="271" customFormat="1" ht="26.25" customHeight="1" x14ac:dyDescent="0.3">
      <c r="A14" s="255">
        <v>11</v>
      </c>
      <c r="B14" s="199" t="s">
        <v>6</v>
      </c>
      <c r="C14" s="198">
        <v>524595.4</v>
      </c>
      <c r="D14" s="200" t="s">
        <v>289</v>
      </c>
      <c r="E14" s="313" t="s">
        <v>395</v>
      </c>
      <c r="F14" s="10"/>
    </row>
    <row r="15" spans="1:6" s="271" customFormat="1" ht="26.25" customHeight="1" x14ac:dyDescent="0.3">
      <c r="A15" s="255">
        <v>12</v>
      </c>
      <c r="B15" s="199" t="s">
        <v>6</v>
      </c>
      <c r="C15" s="198">
        <v>99079.679999999993</v>
      </c>
      <c r="D15" s="200" t="s">
        <v>289</v>
      </c>
      <c r="E15" s="313" t="s">
        <v>394</v>
      </c>
      <c r="F15" s="10"/>
    </row>
    <row r="16" spans="1:6" s="271" customFormat="1" ht="26.25" customHeight="1" x14ac:dyDescent="0.3">
      <c r="A16" s="255">
        <v>13</v>
      </c>
      <c r="B16" s="199" t="s">
        <v>6</v>
      </c>
      <c r="C16" s="198">
        <v>136397.51999999999</v>
      </c>
      <c r="D16" s="200" t="s">
        <v>289</v>
      </c>
      <c r="E16" s="313" t="s">
        <v>393</v>
      </c>
      <c r="F16" s="10"/>
    </row>
    <row r="17" spans="1:6" s="271" customFormat="1" ht="26.25" customHeight="1" x14ac:dyDescent="0.3">
      <c r="A17" s="255">
        <v>14</v>
      </c>
      <c r="B17" s="199" t="s">
        <v>6</v>
      </c>
      <c r="C17" s="198">
        <v>495316.92</v>
      </c>
      <c r="D17" s="200" t="s">
        <v>289</v>
      </c>
      <c r="E17" s="313" t="s">
        <v>392</v>
      </c>
      <c r="F17" s="10"/>
    </row>
    <row r="18" spans="1:6" s="271" customFormat="1" ht="26.25" customHeight="1" x14ac:dyDescent="0.3">
      <c r="A18" s="255">
        <v>15</v>
      </c>
      <c r="B18" s="199" t="s">
        <v>6</v>
      </c>
      <c r="C18" s="198">
        <v>3841510.4</v>
      </c>
      <c r="D18" s="200" t="s">
        <v>289</v>
      </c>
      <c r="E18" s="313" t="s">
        <v>335</v>
      </c>
      <c r="F18" s="10"/>
    </row>
    <row r="19" spans="1:6" s="271" customFormat="1" ht="26.25" customHeight="1" x14ac:dyDescent="0.3">
      <c r="A19" s="255">
        <v>16</v>
      </c>
      <c r="B19" s="199" t="s">
        <v>6</v>
      </c>
      <c r="C19" s="198">
        <v>2424871.96</v>
      </c>
      <c r="D19" s="200" t="s">
        <v>289</v>
      </c>
      <c r="E19" s="313" t="s">
        <v>335</v>
      </c>
      <c r="F19" s="10"/>
    </row>
    <row r="20" spans="1:6" s="271" customFormat="1" ht="26.25" customHeight="1" x14ac:dyDescent="0.3">
      <c r="A20" s="255">
        <v>17</v>
      </c>
      <c r="B20" s="199" t="s">
        <v>6</v>
      </c>
      <c r="C20" s="198">
        <v>5531432.7599999998</v>
      </c>
      <c r="D20" s="200" t="s">
        <v>289</v>
      </c>
      <c r="E20" s="313" t="s">
        <v>379</v>
      </c>
      <c r="F20" s="10"/>
    </row>
    <row r="21" spans="1:6" s="271" customFormat="1" ht="26.25" customHeight="1" x14ac:dyDescent="0.3">
      <c r="A21" s="255">
        <v>18</v>
      </c>
      <c r="B21" s="199" t="s">
        <v>6</v>
      </c>
      <c r="C21" s="198">
        <v>808960.6</v>
      </c>
      <c r="D21" s="200" t="s">
        <v>289</v>
      </c>
      <c r="E21" s="313" t="s">
        <v>380</v>
      </c>
      <c r="F21" s="10"/>
    </row>
    <row r="22" spans="1:6" s="271" customFormat="1" ht="26.25" customHeight="1" x14ac:dyDescent="0.3">
      <c r="A22" s="255">
        <v>19</v>
      </c>
      <c r="B22" s="199" t="s">
        <v>6</v>
      </c>
      <c r="C22" s="198">
        <v>314241.2</v>
      </c>
      <c r="D22" s="200" t="s">
        <v>289</v>
      </c>
      <c r="E22" s="313" t="s">
        <v>382</v>
      </c>
      <c r="F22" s="10"/>
    </row>
    <row r="23" spans="1:6" s="271" customFormat="1" ht="26.25" customHeight="1" x14ac:dyDescent="0.3">
      <c r="A23" s="255">
        <v>20</v>
      </c>
      <c r="B23" s="199" t="s">
        <v>6</v>
      </c>
      <c r="C23" s="198">
        <v>1015485.24</v>
      </c>
      <c r="D23" s="200" t="s">
        <v>289</v>
      </c>
      <c r="E23" s="313" t="s">
        <v>334</v>
      </c>
      <c r="F23" s="10"/>
    </row>
    <row r="24" spans="1:6" s="271" customFormat="1" ht="26.25" customHeight="1" x14ac:dyDescent="0.3">
      <c r="A24" s="255">
        <v>21</v>
      </c>
      <c r="B24" s="199" t="s">
        <v>6</v>
      </c>
      <c r="C24" s="198">
        <v>1390184.6</v>
      </c>
      <c r="D24" s="200" t="s">
        <v>289</v>
      </c>
      <c r="E24" s="313" t="s">
        <v>383</v>
      </c>
      <c r="F24" s="10"/>
    </row>
    <row r="25" spans="1:6" s="271" customFormat="1" ht="26.25" customHeight="1" x14ac:dyDescent="0.3">
      <c r="A25" s="255">
        <v>22</v>
      </c>
      <c r="B25" s="199" t="s">
        <v>6</v>
      </c>
      <c r="C25" s="198">
        <v>2741231.64</v>
      </c>
      <c r="D25" s="200" t="s">
        <v>289</v>
      </c>
      <c r="E25" s="313" t="s">
        <v>381</v>
      </c>
      <c r="F25" s="10"/>
    </row>
    <row r="26" spans="1:6" s="271" customFormat="1" ht="26.25" customHeight="1" x14ac:dyDescent="0.3">
      <c r="A26" s="255">
        <v>23</v>
      </c>
      <c r="B26" s="199" t="s">
        <v>6</v>
      </c>
      <c r="C26" s="198">
        <v>1595269.76</v>
      </c>
      <c r="D26" s="200" t="s">
        <v>289</v>
      </c>
      <c r="E26" s="313" t="s">
        <v>389</v>
      </c>
      <c r="F26" s="10"/>
    </row>
    <row r="27" spans="1:6" s="271" customFormat="1" ht="26.25" customHeight="1" x14ac:dyDescent="0.3">
      <c r="A27" s="255">
        <v>24</v>
      </c>
      <c r="B27" s="199" t="s">
        <v>6</v>
      </c>
      <c r="C27" s="198">
        <v>1271386.76</v>
      </c>
      <c r="D27" s="200" t="s">
        <v>289</v>
      </c>
      <c r="E27" s="313" t="s">
        <v>385</v>
      </c>
      <c r="F27" s="10"/>
    </row>
    <row r="28" spans="1:6" s="271" customFormat="1" ht="26.25" customHeight="1" x14ac:dyDescent="0.3">
      <c r="A28" s="255">
        <v>25</v>
      </c>
      <c r="B28" s="199" t="s">
        <v>6</v>
      </c>
      <c r="C28" s="198">
        <v>4508234.08</v>
      </c>
      <c r="D28" s="200" t="s">
        <v>289</v>
      </c>
      <c r="E28" s="313" t="s">
        <v>386</v>
      </c>
      <c r="F28" s="10"/>
    </row>
    <row r="29" spans="1:6" s="271" customFormat="1" ht="26.25" customHeight="1" x14ac:dyDescent="0.3">
      <c r="A29" s="255">
        <v>26</v>
      </c>
      <c r="B29" s="199" t="s">
        <v>6</v>
      </c>
      <c r="C29" s="198">
        <v>1392275.92</v>
      </c>
      <c r="D29" s="200" t="s">
        <v>289</v>
      </c>
      <c r="E29" s="313" t="s">
        <v>388</v>
      </c>
      <c r="F29" s="10"/>
    </row>
    <row r="30" spans="1:6" s="271" customFormat="1" ht="26.25" customHeight="1" x14ac:dyDescent="0.3">
      <c r="A30" s="255">
        <v>27</v>
      </c>
      <c r="B30" s="199" t="s">
        <v>6</v>
      </c>
      <c r="C30" s="198">
        <v>732260.76</v>
      </c>
      <c r="D30" s="200" t="s">
        <v>289</v>
      </c>
      <c r="E30" s="313" t="s">
        <v>390</v>
      </c>
      <c r="F30" s="10"/>
    </row>
    <row r="31" spans="1:6" s="271" customFormat="1" ht="26.25" customHeight="1" x14ac:dyDescent="0.3">
      <c r="A31" s="255">
        <v>28</v>
      </c>
      <c r="B31" s="199" t="s">
        <v>6</v>
      </c>
      <c r="C31" s="198">
        <v>1036316.96</v>
      </c>
      <c r="D31" s="200" t="s">
        <v>289</v>
      </c>
      <c r="E31" s="313" t="s">
        <v>333</v>
      </c>
      <c r="F31" s="10"/>
    </row>
    <row r="32" spans="1:6" s="271" customFormat="1" ht="26.25" customHeight="1" x14ac:dyDescent="0.3">
      <c r="A32" s="255">
        <v>29</v>
      </c>
      <c r="B32" s="199" t="s">
        <v>6</v>
      </c>
      <c r="C32" s="198">
        <v>1149900.08</v>
      </c>
      <c r="D32" s="200" t="s">
        <v>289</v>
      </c>
      <c r="E32" s="313" t="s">
        <v>912</v>
      </c>
      <c r="F32" s="10"/>
    </row>
    <row r="33" spans="1:6" s="271" customFormat="1" ht="26.25" customHeight="1" x14ac:dyDescent="0.3">
      <c r="A33" s="255">
        <v>30</v>
      </c>
      <c r="B33" s="199" t="s">
        <v>6</v>
      </c>
      <c r="C33" s="198">
        <v>1184420.44</v>
      </c>
      <c r="D33" s="200" t="s">
        <v>289</v>
      </c>
      <c r="E33" s="313" t="s">
        <v>387</v>
      </c>
      <c r="F33" s="10"/>
    </row>
    <row r="34" spans="1:6" s="271" customFormat="1" ht="26.25" customHeight="1" x14ac:dyDescent="0.3">
      <c r="A34" s="255">
        <v>31</v>
      </c>
      <c r="B34" s="199" t="s">
        <v>6</v>
      </c>
      <c r="C34" s="198">
        <v>1947073.24</v>
      </c>
      <c r="D34" s="200" t="s">
        <v>289</v>
      </c>
      <c r="E34" s="313" t="s">
        <v>384</v>
      </c>
      <c r="F34" s="10"/>
    </row>
    <row r="35" spans="1:6" s="271" customFormat="1" ht="26.25" customHeight="1" x14ac:dyDescent="0.3">
      <c r="A35" s="255">
        <v>32</v>
      </c>
      <c r="B35" s="199" t="s">
        <v>6</v>
      </c>
      <c r="C35" s="198">
        <v>2501870.56</v>
      </c>
      <c r="D35" s="200" t="s">
        <v>289</v>
      </c>
      <c r="E35" s="313" t="s">
        <v>332</v>
      </c>
      <c r="F35" s="10"/>
    </row>
    <row r="36" spans="1:6" s="271" customFormat="1" ht="26.25" customHeight="1" x14ac:dyDescent="0.3">
      <c r="A36" s="255">
        <v>33</v>
      </c>
      <c r="B36" s="199" t="s">
        <v>6</v>
      </c>
      <c r="C36" s="198">
        <v>10706040</v>
      </c>
      <c r="D36" s="200" t="s">
        <v>270</v>
      </c>
      <c r="E36" s="313"/>
      <c r="F36" s="10"/>
    </row>
    <row r="37" spans="1:6" s="271" customFormat="1" ht="26.25" customHeight="1" x14ac:dyDescent="0.3">
      <c r="A37" s="255">
        <v>34</v>
      </c>
      <c r="B37" s="199" t="s">
        <v>6</v>
      </c>
      <c r="C37" s="198">
        <v>12909000</v>
      </c>
      <c r="D37" s="200" t="s">
        <v>812</v>
      </c>
      <c r="E37" s="313"/>
      <c r="F37" s="10"/>
    </row>
    <row r="38" spans="1:6" s="271" customFormat="1" ht="26.25" customHeight="1" x14ac:dyDescent="0.3">
      <c r="A38" s="255">
        <v>35</v>
      </c>
      <c r="B38" s="199" t="s">
        <v>6</v>
      </c>
      <c r="C38" s="198">
        <v>42560600</v>
      </c>
      <c r="D38" s="200" t="s">
        <v>186</v>
      </c>
      <c r="E38" s="313"/>
      <c r="F38" s="10"/>
    </row>
    <row r="39" spans="1:6" s="271" customFormat="1" ht="26.25" customHeight="1" x14ac:dyDescent="0.3">
      <c r="A39" s="255">
        <v>36</v>
      </c>
      <c r="B39" s="199" t="s">
        <v>6</v>
      </c>
      <c r="C39" s="198">
        <v>46122720</v>
      </c>
      <c r="D39" s="200" t="s">
        <v>1067</v>
      </c>
      <c r="E39" s="313"/>
      <c r="F39" s="10"/>
    </row>
    <row r="40" spans="1:6" s="271" customFormat="1" ht="26.25" customHeight="1" x14ac:dyDescent="0.3">
      <c r="A40" s="255">
        <v>37</v>
      </c>
      <c r="B40" s="199" t="s">
        <v>951</v>
      </c>
      <c r="C40" s="198">
        <v>37000000</v>
      </c>
      <c r="D40" s="200" t="s">
        <v>953</v>
      </c>
      <c r="E40" s="311"/>
      <c r="F40" s="10"/>
    </row>
    <row r="41" spans="1:6" s="271" customFormat="1" ht="26.25" customHeight="1" x14ac:dyDescent="0.3">
      <c r="A41" s="255">
        <v>38</v>
      </c>
      <c r="B41" s="199" t="s">
        <v>1045</v>
      </c>
      <c r="C41" s="198">
        <v>37000000</v>
      </c>
      <c r="D41" s="200" t="s">
        <v>1047</v>
      </c>
      <c r="E41" s="311"/>
      <c r="F41" s="10"/>
    </row>
    <row r="42" spans="1:6" s="271" customFormat="1" ht="26.25" customHeight="1" x14ac:dyDescent="0.3">
      <c r="A42" s="255">
        <v>39</v>
      </c>
      <c r="B42" s="199" t="s">
        <v>1046</v>
      </c>
      <c r="C42" s="198">
        <v>37000000</v>
      </c>
      <c r="D42" s="200" t="s">
        <v>1048</v>
      </c>
      <c r="E42" s="311"/>
      <c r="F42" s="10"/>
    </row>
    <row r="43" spans="1:6" s="271" customFormat="1" ht="26.25" customHeight="1" x14ac:dyDescent="0.3">
      <c r="A43" s="255">
        <v>40</v>
      </c>
      <c r="B43" s="199" t="s">
        <v>1108</v>
      </c>
      <c r="C43" s="198">
        <v>36800000</v>
      </c>
      <c r="D43" s="200" t="s">
        <v>1114</v>
      </c>
      <c r="E43" s="311"/>
      <c r="F43" s="10"/>
    </row>
    <row r="44" spans="1:6" s="271" customFormat="1" ht="26.25" customHeight="1" x14ac:dyDescent="0.3">
      <c r="A44" s="255">
        <v>41</v>
      </c>
      <c r="B44" s="199" t="s">
        <v>1109</v>
      </c>
      <c r="C44" s="198">
        <v>36800000</v>
      </c>
      <c r="D44" s="200" t="s">
        <v>1115</v>
      </c>
      <c r="E44" s="311"/>
      <c r="F44" s="10"/>
    </row>
    <row r="45" spans="1:6" s="271" customFormat="1" ht="26.25" customHeight="1" x14ac:dyDescent="0.3">
      <c r="A45" s="255">
        <v>42</v>
      </c>
      <c r="B45" s="199" t="s">
        <v>1110</v>
      </c>
      <c r="C45" s="198">
        <v>36800000</v>
      </c>
      <c r="D45" s="200" t="s">
        <v>1116</v>
      </c>
      <c r="E45" s="311"/>
      <c r="F45" s="10"/>
    </row>
    <row r="46" spans="1:6" s="271" customFormat="1" ht="26.25" customHeight="1" x14ac:dyDescent="0.3">
      <c r="A46" s="255">
        <v>43</v>
      </c>
      <c r="B46" s="199" t="s">
        <v>1111</v>
      </c>
      <c r="C46" s="198">
        <v>36800000</v>
      </c>
      <c r="D46" s="200" t="s">
        <v>1117</v>
      </c>
      <c r="E46" s="311"/>
      <c r="F46" s="10"/>
    </row>
    <row r="47" spans="1:6" s="271" customFormat="1" ht="26.25" customHeight="1" x14ac:dyDescent="0.3">
      <c r="A47" s="255">
        <v>44</v>
      </c>
      <c r="B47" s="199" t="s">
        <v>1112</v>
      </c>
      <c r="C47" s="198">
        <v>36800000</v>
      </c>
      <c r="D47" s="200" t="s">
        <v>1118</v>
      </c>
      <c r="E47" s="311"/>
      <c r="F47" s="10"/>
    </row>
    <row r="48" spans="1:6" s="276" customFormat="1" ht="26.25" customHeight="1" x14ac:dyDescent="0.3">
      <c r="A48" s="275">
        <v>45</v>
      </c>
      <c r="B48" s="231" t="s">
        <v>986</v>
      </c>
      <c r="C48" s="232">
        <v>4132000</v>
      </c>
      <c r="D48" s="233" t="s">
        <v>1119</v>
      </c>
      <c r="E48" s="277"/>
      <c r="F48" s="48"/>
    </row>
    <row r="49" spans="1:6" s="276" customFormat="1" ht="26.25" customHeight="1" x14ac:dyDescent="0.3">
      <c r="A49" s="275">
        <v>46</v>
      </c>
      <c r="B49" s="231" t="s">
        <v>1113</v>
      </c>
      <c r="C49" s="232">
        <v>7464000</v>
      </c>
      <c r="D49" s="233" t="s">
        <v>1120</v>
      </c>
      <c r="E49" s="277"/>
      <c r="F49" s="48"/>
    </row>
    <row r="50" spans="1:6" s="271" customFormat="1" ht="26.25" customHeight="1" x14ac:dyDescent="0.3">
      <c r="A50" s="255">
        <v>47</v>
      </c>
      <c r="B50" s="199" t="s">
        <v>913</v>
      </c>
      <c r="C50" s="198">
        <v>68267500</v>
      </c>
      <c r="D50" s="200" t="s">
        <v>1121</v>
      </c>
      <c r="E50" s="313"/>
      <c r="F50" s="10"/>
    </row>
    <row r="51" spans="1:6" s="276" customFormat="1" ht="26.25" customHeight="1" x14ac:dyDescent="0.3">
      <c r="A51" s="275">
        <v>48</v>
      </c>
      <c r="B51" s="231" t="s">
        <v>1122</v>
      </c>
      <c r="C51" s="232">
        <v>55000000</v>
      </c>
      <c r="D51" s="233" t="s">
        <v>148</v>
      </c>
      <c r="E51" s="277"/>
      <c r="F51" s="48"/>
    </row>
    <row r="52" spans="1:6" s="276" customFormat="1" ht="26.25" customHeight="1" x14ac:dyDescent="0.3">
      <c r="A52" s="275">
        <v>49</v>
      </c>
      <c r="B52" s="231" t="s">
        <v>1123</v>
      </c>
      <c r="C52" s="232">
        <v>48000000</v>
      </c>
      <c r="D52" s="233" t="s">
        <v>149</v>
      </c>
      <c r="E52" s="277"/>
      <c r="F52" s="48"/>
    </row>
    <row r="53" spans="1:6" s="276" customFormat="1" ht="26.25" customHeight="1" x14ac:dyDescent="0.3">
      <c r="A53" s="275">
        <v>50</v>
      </c>
      <c r="B53" s="231" t="s">
        <v>1124</v>
      </c>
      <c r="C53" s="232">
        <v>30500000</v>
      </c>
      <c r="D53" s="233" t="s">
        <v>150</v>
      </c>
      <c r="E53" s="277"/>
      <c r="F53" s="48"/>
    </row>
    <row r="54" spans="1:6" s="276" customFormat="1" ht="26.25" customHeight="1" x14ac:dyDescent="0.3">
      <c r="A54" s="275">
        <v>51</v>
      </c>
      <c r="B54" s="231" t="s">
        <v>1125</v>
      </c>
      <c r="C54" s="232">
        <v>22360800</v>
      </c>
      <c r="D54" s="233" t="s">
        <v>981</v>
      </c>
      <c r="E54" s="277"/>
      <c r="F54" s="48"/>
    </row>
    <row r="55" spans="1:6" s="320" customFormat="1" ht="26.25" customHeight="1" x14ac:dyDescent="0.3">
      <c r="A55" s="314">
        <v>52</v>
      </c>
      <c r="B55" s="315" t="s">
        <v>961</v>
      </c>
      <c r="C55" s="316">
        <v>3049200</v>
      </c>
      <c r="D55" s="317" t="s">
        <v>982</v>
      </c>
      <c r="E55" s="318"/>
      <c r="F55" s="319"/>
    </row>
    <row r="56" spans="1:6" s="276" customFormat="1" ht="26.25" customHeight="1" x14ac:dyDescent="0.3">
      <c r="A56" s="275">
        <v>53</v>
      </c>
      <c r="B56" s="231" t="s">
        <v>1126</v>
      </c>
      <c r="C56" s="232">
        <v>37000800</v>
      </c>
      <c r="D56" s="233" t="s">
        <v>153</v>
      </c>
      <c r="E56" s="277"/>
      <c r="F56" s="48"/>
    </row>
    <row r="57" spans="1:6" s="276" customFormat="1" ht="26.25" customHeight="1" x14ac:dyDescent="0.3">
      <c r="A57" s="275">
        <v>54</v>
      </c>
      <c r="B57" s="231" t="s">
        <v>1127</v>
      </c>
      <c r="C57" s="232">
        <v>38083000</v>
      </c>
      <c r="D57" s="233" t="s">
        <v>154</v>
      </c>
      <c r="E57" s="277"/>
      <c r="F57" s="48"/>
    </row>
    <row r="58" spans="1:6" s="276" customFormat="1" ht="26.25" customHeight="1" x14ac:dyDescent="0.3">
      <c r="A58" s="275">
        <v>55</v>
      </c>
      <c r="B58" s="231" t="s">
        <v>1128</v>
      </c>
      <c r="C58" s="232">
        <v>35000000</v>
      </c>
      <c r="D58" s="233" t="s">
        <v>155</v>
      </c>
      <c r="E58" s="277"/>
      <c r="F58" s="48"/>
    </row>
    <row r="59" spans="1:6" s="276" customFormat="1" ht="26.25" customHeight="1" x14ac:dyDescent="0.3">
      <c r="A59" s="275">
        <v>56</v>
      </c>
      <c r="B59" s="231" t="s">
        <v>1129</v>
      </c>
      <c r="C59" s="232">
        <v>27280000</v>
      </c>
      <c r="D59" s="233" t="s">
        <v>156</v>
      </c>
      <c r="E59" s="277"/>
      <c r="F59" s="48"/>
    </row>
    <row r="60" spans="1:6" s="320" customFormat="1" ht="26.25" customHeight="1" x14ac:dyDescent="0.3">
      <c r="A60" s="314">
        <v>57</v>
      </c>
      <c r="B60" s="315" t="s">
        <v>1130</v>
      </c>
      <c r="C60" s="316">
        <v>3720000</v>
      </c>
      <c r="D60" s="317" t="s">
        <v>318</v>
      </c>
      <c r="E60" s="318"/>
      <c r="F60" s="319"/>
    </row>
    <row r="61" spans="1:6" s="276" customFormat="1" ht="26.25" customHeight="1" x14ac:dyDescent="0.3">
      <c r="A61" s="275">
        <v>58</v>
      </c>
      <c r="B61" s="231" t="s">
        <v>1131</v>
      </c>
      <c r="C61" s="232">
        <v>27825000</v>
      </c>
      <c r="D61" s="233" t="s">
        <v>157</v>
      </c>
      <c r="E61" s="277"/>
      <c r="F61" s="48"/>
    </row>
    <row r="62" spans="1:6" s="276" customFormat="1" ht="26.25" customHeight="1" x14ac:dyDescent="0.3">
      <c r="A62" s="275">
        <v>59</v>
      </c>
      <c r="B62" s="231" t="s">
        <v>1132</v>
      </c>
      <c r="C62" s="232">
        <v>22942500</v>
      </c>
      <c r="D62" s="233" t="s">
        <v>158</v>
      </c>
      <c r="E62" s="277"/>
      <c r="F62" s="48"/>
    </row>
    <row r="63" spans="1:6" s="276" customFormat="1" ht="26.25" customHeight="1" x14ac:dyDescent="0.3">
      <c r="A63" s="275">
        <v>60</v>
      </c>
      <c r="B63" s="231" t="s">
        <v>1133</v>
      </c>
      <c r="C63" s="232">
        <v>22000000</v>
      </c>
      <c r="D63" s="233" t="s">
        <v>159</v>
      </c>
      <c r="E63" s="277"/>
      <c r="F63" s="48"/>
    </row>
    <row r="64" spans="1:6" s="276" customFormat="1" ht="26.25" customHeight="1" x14ac:dyDescent="0.3">
      <c r="A64" s="275">
        <v>61</v>
      </c>
      <c r="B64" s="231" t="s">
        <v>1134</v>
      </c>
      <c r="C64" s="232">
        <v>18112500</v>
      </c>
      <c r="D64" s="233" t="s">
        <v>161</v>
      </c>
      <c r="E64" s="277"/>
      <c r="F64" s="48"/>
    </row>
    <row r="65" spans="1:6" s="276" customFormat="1" ht="26.25" customHeight="1" x14ac:dyDescent="0.3">
      <c r="A65" s="275">
        <v>62</v>
      </c>
      <c r="B65" s="231" t="s">
        <v>1135</v>
      </c>
      <c r="C65" s="232">
        <v>24000000</v>
      </c>
      <c r="D65" s="233" t="s">
        <v>162</v>
      </c>
      <c r="E65" s="277"/>
      <c r="F65" s="48"/>
    </row>
    <row r="66" spans="1:6" s="174" customFormat="1" ht="26.25" customHeight="1" x14ac:dyDescent="0.3">
      <c r="A66" s="321">
        <v>63</v>
      </c>
      <c r="B66" s="322" t="s">
        <v>1136</v>
      </c>
      <c r="C66" s="323">
        <v>35000000</v>
      </c>
      <c r="D66" s="324" t="s">
        <v>163</v>
      </c>
      <c r="E66" s="325"/>
    </row>
    <row r="67" spans="1:6" s="276" customFormat="1" ht="26.25" customHeight="1" x14ac:dyDescent="0.3">
      <c r="A67" s="275">
        <v>64</v>
      </c>
      <c r="B67" s="231" t="s">
        <v>1137</v>
      </c>
      <c r="C67" s="232">
        <v>21500000</v>
      </c>
      <c r="D67" s="233" t="s">
        <v>164</v>
      </c>
      <c r="E67" s="277"/>
      <c r="F67" s="48"/>
    </row>
    <row r="68" spans="1:6" s="276" customFormat="1" ht="26.25" customHeight="1" x14ac:dyDescent="0.3">
      <c r="A68" s="275">
        <v>65</v>
      </c>
      <c r="B68" s="231" t="s">
        <v>1138</v>
      </c>
      <c r="C68" s="232">
        <v>27000000</v>
      </c>
      <c r="D68" s="233" t="s">
        <v>165</v>
      </c>
      <c r="E68" s="277"/>
      <c r="F68" s="48"/>
    </row>
    <row r="69" spans="1:6" s="174" customFormat="1" ht="26.25" customHeight="1" x14ac:dyDescent="0.3">
      <c r="A69" s="321">
        <v>66</v>
      </c>
      <c r="B69" s="322" t="s">
        <v>1139</v>
      </c>
      <c r="C69" s="323">
        <v>40000000</v>
      </c>
      <c r="D69" s="324" t="s">
        <v>166</v>
      </c>
      <c r="E69" s="325"/>
    </row>
    <row r="70" spans="1:6" s="174" customFormat="1" ht="26.25" customHeight="1" x14ac:dyDescent="0.3">
      <c r="A70" s="321">
        <v>67</v>
      </c>
      <c r="B70" s="322" t="s">
        <v>1140</v>
      </c>
      <c r="C70" s="323">
        <v>54217400</v>
      </c>
      <c r="D70" s="324" t="s">
        <v>167</v>
      </c>
      <c r="E70" s="325"/>
    </row>
    <row r="71" spans="1:6" s="276" customFormat="1" ht="26.25" customHeight="1" x14ac:dyDescent="0.3">
      <c r="A71" s="275">
        <v>68</v>
      </c>
      <c r="B71" s="231" t="s">
        <v>1141</v>
      </c>
      <c r="C71" s="232">
        <v>73585600</v>
      </c>
      <c r="D71" s="233" t="s">
        <v>168</v>
      </c>
      <c r="E71" s="277"/>
      <c r="F71" s="48"/>
    </row>
    <row r="72" spans="1:6" s="276" customFormat="1" ht="26.25" customHeight="1" x14ac:dyDescent="0.3">
      <c r="A72" s="275">
        <v>69</v>
      </c>
      <c r="B72" s="231" t="s">
        <v>1142</v>
      </c>
      <c r="C72" s="232">
        <v>32000000</v>
      </c>
      <c r="D72" s="233" t="s">
        <v>983</v>
      </c>
      <c r="E72" s="277"/>
      <c r="F72" s="48"/>
    </row>
    <row r="73" spans="1:6" s="276" customFormat="1" ht="26.25" customHeight="1" x14ac:dyDescent="0.3">
      <c r="A73" s="275">
        <v>70</v>
      </c>
      <c r="B73" s="231" t="s">
        <v>1143</v>
      </c>
      <c r="C73" s="232">
        <v>35750231</v>
      </c>
      <c r="D73" s="233" t="s">
        <v>1152</v>
      </c>
      <c r="E73" s="277"/>
      <c r="F73" s="48"/>
    </row>
    <row r="74" spans="1:6" s="276" customFormat="1" ht="26.25" customHeight="1" x14ac:dyDescent="0.3">
      <c r="A74" s="275">
        <v>71</v>
      </c>
      <c r="B74" s="231" t="s">
        <v>1144</v>
      </c>
      <c r="C74" s="232">
        <v>3106880</v>
      </c>
      <c r="D74" s="233" t="s">
        <v>1039</v>
      </c>
      <c r="E74" s="277"/>
      <c r="F74" s="48"/>
    </row>
    <row r="75" spans="1:6" s="276" customFormat="1" ht="26.25" customHeight="1" x14ac:dyDescent="0.3">
      <c r="A75" s="275">
        <v>72</v>
      </c>
      <c r="B75" s="231" t="s">
        <v>1145</v>
      </c>
      <c r="C75" s="232">
        <v>20664000</v>
      </c>
      <c r="D75" s="233" t="s">
        <v>1153</v>
      </c>
      <c r="E75" s="277"/>
      <c r="F75" s="48"/>
    </row>
    <row r="76" spans="1:6" s="276" customFormat="1" ht="26.25" customHeight="1" x14ac:dyDescent="0.3">
      <c r="A76" s="275">
        <v>73</v>
      </c>
      <c r="B76" s="231" t="s">
        <v>1146</v>
      </c>
      <c r="C76" s="232">
        <v>6199200</v>
      </c>
      <c r="D76" s="233" t="s">
        <v>1153</v>
      </c>
      <c r="E76" s="277"/>
      <c r="F76" s="48"/>
    </row>
    <row r="77" spans="1:6" s="276" customFormat="1" ht="26.25" customHeight="1" x14ac:dyDescent="0.3">
      <c r="A77" s="275">
        <v>74</v>
      </c>
      <c r="B77" s="231" t="s">
        <v>1147</v>
      </c>
      <c r="C77" s="232">
        <v>2939248.5</v>
      </c>
      <c r="D77" s="233" t="s">
        <v>440</v>
      </c>
      <c r="E77" s="277"/>
      <c r="F77" s="48"/>
    </row>
    <row r="78" spans="1:6" s="276" customFormat="1" ht="26.25" customHeight="1" x14ac:dyDescent="0.3">
      <c r="A78" s="275">
        <v>75</v>
      </c>
      <c r="B78" s="231" t="s">
        <v>1148</v>
      </c>
      <c r="C78" s="232">
        <v>19350064</v>
      </c>
      <c r="D78" s="233" t="s">
        <v>1154</v>
      </c>
      <c r="E78" s="277"/>
      <c r="F78" s="48"/>
    </row>
    <row r="79" spans="1:6" s="276" customFormat="1" ht="26.25" customHeight="1" x14ac:dyDescent="0.3">
      <c r="A79" s="275">
        <v>76</v>
      </c>
      <c r="B79" s="231" t="s">
        <v>1149</v>
      </c>
      <c r="C79" s="232">
        <v>1120000</v>
      </c>
      <c r="D79" s="233" t="s">
        <v>1155</v>
      </c>
      <c r="E79" s="277"/>
      <c r="F79" s="48"/>
    </row>
    <row r="80" spans="1:6" s="276" customFormat="1" ht="26.25" customHeight="1" x14ac:dyDescent="0.3">
      <c r="A80" s="275">
        <v>77</v>
      </c>
      <c r="B80" s="231" t="s">
        <v>1150</v>
      </c>
      <c r="C80" s="232">
        <v>13415946.470000001</v>
      </c>
      <c r="D80" s="233" t="s">
        <v>1156</v>
      </c>
      <c r="E80" s="277"/>
      <c r="F80" s="48"/>
    </row>
    <row r="81" spans="1:7" s="276" customFormat="1" ht="26.25" customHeight="1" thickBot="1" x14ac:dyDescent="0.35">
      <c r="A81" s="275">
        <v>78</v>
      </c>
      <c r="B81" s="231" t="s">
        <v>1151</v>
      </c>
      <c r="C81" s="232">
        <v>22500000</v>
      </c>
      <c r="D81" s="233" t="s">
        <v>1157</v>
      </c>
      <c r="E81" s="277"/>
      <c r="F81" s="48"/>
    </row>
    <row r="82" spans="1:7" s="3" customFormat="1" ht="15" thickBot="1" x14ac:dyDescent="0.35">
      <c r="A82" s="515"/>
      <c r="B82" s="516"/>
      <c r="C82" s="13">
        <f>SUM(C4:C81)</f>
        <v>1606365661.8500001</v>
      </c>
      <c r="D82" s="256"/>
      <c r="E82" s="15"/>
      <c r="F82" s="20"/>
    </row>
    <row r="83" spans="1:7" s="3" customFormat="1" ht="29.25" customHeight="1" x14ac:dyDescent="0.3">
      <c r="A83" s="85"/>
      <c r="B83" s="252"/>
      <c r="C83" s="155"/>
      <c r="D83" s="252"/>
      <c r="E83" s="20"/>
      <c r="F83" s="20"/>
    </row>
    <row r="84" spans="1:7" s="3" customFormat="1" ht="20.25" customHeight="1" x14ac:dyDescent="0.2">
      <c r="A84" s="525"/>
      <c r="B84" s="525"/>
      <c r="C84" s="25" t="s">
        <v>7</v>
      </c>
      <c r="D84" s="257">
        <f>C55+C60</f>
        <v>6769200</v>
      </c>
      <c r="E84" s="20"/>
      <c r="F84" s="20"/>
    </row>
    <row r="85" spans="1:7" s="3" customFormat="1" ht="20.25" customHeight="1" x14ac:dyDescent="0.3">
      <c r="A85" s="525"/>
      <c r="B85" s="525"/>
      <c r="C85" s="25" t="s">
        <v>5</v>
      </c>
      <c r="D85" s="258"/>
      <c r="E85" s="20"/>
      <c r="F85" s="20"/>
    </row>
    <row r="86" spans="1:7" s="3" customFormat="1" ht="20.25" customHeight="1" x14ac:dyDescent="0.3">
      <c r="A86" s="518" t="s">
        <v>8</v>
      </c>
      <c r="B86" s="518"/>
      <c r="C86" s="35">
        <v>971958362.05999994</v>
      </c>
      <c r="D86" s="259">
        <f>C4+C5+C6+C7+C8+C9+C48+C49+C51+C52+C53+C54+C56+C57+C58+C59+C61+C62+C63+C64+C65+C66+C67+C68+C69+C70+C71+C72+C73+C74+C75+C76+C77+C78+C79+C80+C81-C70-C69-C66</f>
        <v>930347038.97000003</v>
      </c>
      <c r="E86" s="20"/>
      <c r="F86" s="20"/>
    </row>
    <row r="87" spans="1:7" s="3" customFormat="1" ht="20.25" customHeight="1" x14ac:dyDescent="0.3">
      <c r="A87" s="519" t="s">
        <v>9</v>
      </c>
      <c r="B87" s="519"/>
      <c r="C87" s="27">
        <f>C86-C82</f>
        <v>-634407299.7900002</v>
      </c>
      <c r="D87" s="259"/>
      <c r="E87" s="20"/>
      <c r="F87" s="20"/>
    </row>
    <row r="88" spans="1:7" s="1" customFormat="1" x14ac:dyDescent="0.3">
      <c r="A88" s="30"/>
      <c r="B88" s="254"/>
      <c r="C88" s="30"/>
      <c r="D88" s="260"/>
      <c r="E88" s="223"/>
    </row>
    <row r="89" spans="1:7" s="1" customFormat="1" x14ac:dyDescent="0.3">
      <c r="A89" s="30"/>
      <c r="B89" s="254"/>
      <c r="C89" s="32"/>
      <c r="D89" s="261"/>
      <c r="E89" s="223"/>
    </row>
    <row r="90" spans="1:7" s="1" customFormat="1" x14ac:dyDescent="0.3">
      <c r="A90" s="30"/>
      <c r="B90" s="254"/>
      <c r="C90" s="32"/>
      <c r="D90" s="262">
        <v>6769200</v>
      </c>
      <c r="E90" s="223"/>
    </row>
    <row r="92" spans="1:7" x14ac:dyDescent="0.3">
      <c r="D92" s="263">
        <f>C66+C69+C70</f>
        <v>129217400</v>
      </c>
    </row>
    <row r="93" spans="1:7" s="1" customFormat="1" x14ac:dyDescent="0.3">
      <c r="A93" s="30"/>
      <c r="B93" s="254"/>
      <c r="C93" s="30"/>
      <c r="D93" s="263"/>
      <c r="G93"/>
    </row>
    <row r="94" spans="1:7" s="1" customFormat="1" x14ac:dyDescent="0.3">
      <c r="A94" s="30"/>
      <c r="B94" s="254"/>
      <c r="C94" s="30"/>
      <c r="D94" s="263"/>
      <c r="G94"/>
    </row>
    <row r="97" spans="1:4" s="1" customFormat="1" x14ac:dyDescent="0.3">
      <c r="A97" s="30"/>
      <c r="B97" s="254"/>
      <c r="C97" s="30"/>
      <c r="D97" s="262"/>
    </row>
  </sheetData>
  <mergeCells count="9">
    <mergeCell ref="A82:B82"/>
    <mergeCell ref="A84:B85"/>
    <mergeCell ref="A86:B86"/>
    <mergeCell ref="A87:B87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26" zoomScaleNormal="100" workbookViewId="0">
      <selection activeCell="B41" sqref="B41"/>
    </sheetView>
  </sheetViews>
  <sheetFormatPr defaultRowHeight="14.4" x14ac:dyDescent="0.3"/>
  <cols>
    <col min="1" max="1" width="7.109375" style="30" customWidth="1"/>
    <col min="2" max="2" width="81.664062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1158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27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28" t="s">
        <v>5</v>
      </c>
      <c r="D3" s="523"/>
      <c r="E3" s="514"/>
      <c r="F3" s="20"/>
    </row>
    <row r="4" spans="1:6" s="271" customFormat="1" ht="26.25" customHeight="1" x14ac:dyDescent="0.3">
      <c r="A4" s="255">
        <v>1</v>
      </c>
      <c r="B4" s="199" t="s">
        <v>6</v>
      </c>
      <c r="C4" s="198">
        <v>20556264.960000001</v>
      </c>
      <c r="D4" s="200" t="s">
        <v>287</v>
      </c>
      <c r="E4" s="326"/>
      <c r="F4" s="10"/>
    </row>
    <row r="5" spans="1:6" s="271" customFormat="1" ht="26.25" customHeight="1" x14ac:dyDescent="0.3">
      <c r="A5" s="255">
        <v>2</v>
      </c>
      <c r="B5" s="199" t="s">
        <v>6</v>
      </c>
      <c r="C5" s="198">
        <v>1260033.8799999999</v>
      </c>
      <c r="D5" s="200" t="s">
        <v>289</v>
      </c>
      <c r="E5" s="326" t="s">
        <v>383</v>
      </c>
      <c r="F5" s="10"/>
    </row>
    <row r="6" spans="1:6" s="271" customFormat="1" ht="26.25" customHeight="1" x14ac:dyDescent="0.3">
      <c r="A6" s="255">
        <v>3</v>
      </c>
      <c r="B6" s="199" t="s">
        <v>6</v>
      </c>
      <c r="C6" s="198">
        <v>5350655.8</v>
      </c>
      <c r="D6" s="200" t="s">
        <v>289</v>
      </c>
      <c r="E6" s="326" t="s">
        <v>944</v>
      </c>
      <c r="F6" s="10"/>
    </row>
    <row r="7" spans="1:6" s="271" customFormat="1" ht="26.25" customHeight="1" x14ac:dyDescent="0.3">
      <c r="A7" s="255">
        <v>4</v>
      </c>
      <c r="B7" s="199" t="s">
        <v>6</v>
      </c>
      <c r="C7" s="198">
        <v>656891.76</v>
      </c>
      <c r="D7" s="200" t="s">
        <v>289</v>
      </c>
      <c r="E7" s="326" t="s">
        <v>391</v>
      </c>
      <c r="F7" s="10"/>
    </row>
    <row r="8" spans="1:6" s="271" customFormat="1" ht="26.25" customHeight="1" x14ac:dyDescent="0.3">
      <c r="A8" s="255">
        <v>5</v>
      </c>
      <c r="B8" s="199" t="s">
        <v>6</v>
      </c>
      <c r="C8" s="198">
        <v>524595.4</v>
      </c>
      <c r="D8" s="200" t="s">
        <v>289</v>
      </c>
      <c r="E8" s="326" t="s">
        <v>395</v>
      </c>
      <c r="F8" s="10"/>
    </row>
    <row r="9" spans="1:6" s="271" customFormat="1" ht="26.25" customHeight="1" x14ac:dyDescent="0.3">
      <c r="A9" s="255">
        <v>6</v>
      </c>
      <c r="B9" s="199" t="s">
        <v>6</v>
      </c>
      <c r="C9" s="198">
        <v>99079.679999999993</v>
      </c>
      <c r="D9" s="200" t="s">
        <v>289</v>
      </c>
      <c r="E9" s="326" t="s">
        <v>394</v>
      </c>
      <c r="F9" s="10"/>
    </row>
    <row r="10" spans="1:6" s="271" customFormat="1" ht="26.25" customHeight="1" x14ac:dyDescent="0.3">
      <c r="A10" s="255">
        <v>7</v>
      </c>
      <c r="B10" s="199" t="s">
        <v>6</v>
      </c>
      <c r="C10" s="198">
        <v>136397.51999999999</v>
      </c>
      <c r="D10" s="200" t="s">
        <v>289</v>
      </c>
      <c r="E10" s="326" t="s">
        <v>393</v>
      </c>
      <c r="F10" s="10"/>
    </row>
    <row r="11" spans="1:6" s="271" customFormat="1" ht="26.25" customHeight="1" x14ac:dyDescent="0.3">
      <c r="A11" s="255">
        <v>8</v>
      </c>
      <c r="B11" s="199" t="s">
        <v>6</v>
      </c>
      <c r="C11" s="198">
        <v>495316.92</v>
      </c>
      <c r="D11" s="200" t="s">
        <v>289</v>
      </c>
      <c r="E11" s="326" t="s">
        <v>392</v>
      </c>
      <c r="F11" s="10"/>
    </row>
    <row r="12" spans="1:6" s="271" customFormat="1" ht="26.25" customHeight="1" x14ac:dyDescent="0.3">
      <c r="A12" s="255">
        <v>9</v>
      </c>
      <c r="B12" s="199" t="s">
        <v>6</v>
      </c>
      <c r="C12" s="198">
        <v>3841510.4</v>
      </c>
      <c r="D12" s="200" t="s">
        <v>289</v>
      </c>
      <c r="E12" s="326" t="s">
        <v>335</v>
      </c>
      <c r="F12" s="10"/>
    </row>
    <row r="13" spans="1:6" s="271" customFormat="1" ht="26.25" customHeight="1" x14ac:dyDescent="0.3">
      <c r="A13" s="255">
        <v>10</v>
      </c>
      <c r="B13" s="199" t="s">
        <v>6</v>
      </c>
      <c r="C13" s="198">
        <v>2424871.96</v>
      </c>
      <c r="D13" s="200" t="s">
        <v>289</v>
      </c>
      <c r="E13" s="326" t="s">
        <v>335</v>
      </c>
      <c r="F13" s="10"/>
    </row>
    <row r="14" spans="1:6" s="271" customFormat="1" ht="26.25" customHeight="1" x14ac:dyDescent="0.3">
      <c r="A14" s="255">
        <v>11</v>
      </c>
      <c r="B14" s="199" t="s">
        <v>6</v>
      </c>
      <c r="C14" s="198">
        <v>5531432.7599999998</v>
      </c>
      <c r="D14" s="200" t="s">
        <v>289</v>
      </c>
      <c r="E14" s="326" t="s">
        <v>379</v>
      </c>
      <c r="F14" s="10"/>
    </row>
    <row r="15" spans="1:6" s="271" customFormat="1" ht="26.25" customHeight="1" x14ac:dyDescent="0.3">
      <c r="A15" s="255">
        <v>12</v>
      </c>
      <c r="B15" s="199" t="s">
        <v>6</v>
      </c>
      <c r="C15" s="198">
        <v>808960.6</v>
      </c>
      <c r="D15" s="200" t="s">
        <v>289</v>
      </c>
      <c r="E15" s="326" t="s">
        <v>380</v>
      </c>
      <c r="F15" s="10"/>
    </row>
    <row r="16" spans="1:6" s="271" customFormat="1" ht="26.25" customHeight="1" x14ac:dyDescent="0.3">
      <c r="A16" s="255">
        <v>13</v>
      </c>
      <c r="B16" s="199" t="s">
        <v>6</v>
      </c>
      <c r="C16" s="198">
        <v>314241.2</v>
      </c>
      <c r="D16" s="200" t="s">
        <v>289</v>
      </c>
      <c r="E16" s="326" t="s">
        <v>382</v>
      </c>
      <c r="F16" s="10"/>
    </row>
    <row r="17" spans="1:6" s="271" customFormat="1" ht="26.25" customHeight="1" x14ac:dyDescent="0.3">
      <c r="A17" s="255">
        <v>14</v>
      </c>
      <c r="B17" s="199" t="s">
        <v>6</v>
      </c>
      <c r="C17" s="198">
        <v>1015485.24</v>
      </c>
      <c r="D17" s="200" t="s">
        <v>289</v>
      </c>
      <c r="E17" s="326" t="s">
        <v>334</v>
      </c>
      <c r="F17" s="10"/>
    </row>
    <row r="18" spans="1:6" s="271" customFormat="1" ht="26.25" customHeight="1" x14ac:dyDescent="0.3">
      <c r="A18" s="255">
        <v>15</v>
      </c>
      <c r="B18" s="199" t="s">
        <v>6</v>
      </c>
      <c r="C18" s="198">
        <v>1390184.6</v>
      </c>
      <c r="D18" s="200" t="s">
        <v>289</v>
      </c>
      <c r="E18" s="326" t="s">
        <v>383</v>
      </c>
      <c r="F18" s="10"/>
    </row>
    <row r="19" spans="1:6" s="271" customFormat="1" ht="26.25" customHeight="1" x14ac:dyDescent="0.3">
      <c r="A19" s="255">
        <v>16</v>
      </c>
      <c r="B19" s="199" t="s">
        <v>6</v>
      </c>
      <c r="C19" s="198">
        <v>2741231.64</v>
      </c>
      <c r="D19" s="200" t="s">
        <v>289</v>
      </c>
      <c r="E19" s="326" t="s">
        <v>381</v>
      </c>
      <c r="F19" s="10"/>
    </row>
    <row r="20" spans="1:6" s="271" customFormat="1" ht="26.25" customHeight="1" x14ac:dyDescent="0.3">
      <c r="A20" s="255">
        <v>17</v>
      </c>
      <c r="B20" s="199" t="s">
        <v>6</v>
      </c>
      <c r="C20" s="198">
        <v>1595269.76</v>
      </c>
      <c r="D20" s="200" t="s">
        <v>289</v>
      </c>
      <c r="E20" s="326" t="s">
        <v>389</v>
      </c>
      <c r="F20" s="10"/>
    </row>
    <row r="21" spans="1:6" s="271" customFormat="1" ht="26.25" customHeight="1" x14ac:dyDescent="0.3">
      <c r="A21" s="255">
        <v>18</v>
      </c>
      <c r="B21" s="199" t="s">
        <v>6</v>
      </c>
      <c r="C21" s="198">
        <v>1271386.76</v>
      </c>
      <c r="D21" s="200" t="s">
        <v>289</v>
      </c>
      <c r="E21" s="326" t="s">
        <v>385</v>
      </c>
      <c r="F21" s="10"/>
    </row>
    <row r="22" spans="1:6" s="271" customFormat="1" ht="26.25" customHeight="1" x14ac:dyDescent="0.3">
      <c r="A22" s="255">
        <v>19</v>
      </c>
      <c r="B22" s="199" t="s">
        <v>6</v>
      </c>
      <c r="C22" s="198">
        <v>4508234.08</v>
      </c>
      <c r="D22" s="200" t="s">
        <v>289</v>
      </c>
      <c r="E22" s="326" t="s">
        <v>386</v>
      </c>
      <c r="F22" s="10"/>
    </row>
    <row r="23" spans="1:6" s="271" customFormat="1" ht="26.25" customHeight="1" x14ac:dyDescent="0.3">
      <c r="A23" s="255">
        <v>20</v>
      </c>
      <c r="B23" s="199" t="s">
        <v>6</v>
      </c>
      <c r="C23" s="198">
        <v>1392275.92</v>
      </c>
      <c r="D23" s="200" t="s">
        <v>289</v>
      </c>
      <c r="E23" s="326" t="s">
        <v>388</v>
      </c>
      <c r="F23" s="10"/>
    </row>
    <row r="24" spans="1:6" s="271" customFormat="1" ht="26.25" customHeight="1" x14ac:dyDescent="0.3">
      <c r="A24" s="255">
        <v>21</v>
      </c>
      <c r="B24" s="199" t="s">
        <v>6</v>
      </c>
      <c r="C24" s="198">
        <v>732260.76</v>
      </c>
      <c r="D24" s="200" t="s">
        <v>289</v>
      </c>
      <c r="E24" s="326" t="s">
        <v>390</v>
      </c>
      <c r="F24" s="10"/>
    </row>
    <row r="25" spans="1:6" s="271" customFormat="1" ht="26.25" customHeight="1" x14ac:dyDescent="0.3">
      <c r="A25" s="255">
        <v>22</v>
      </c>
      <c r="B25" s="199" t="s">
        <v>6</v>
      </c>
      <c r="C25" s="198">
        <v>1036316.96</v>
      </c>
      <c r="D25" s="200" t="s">
        <v>289</v>
      </c>
      <c r="E25" s="326" t="s">
        <v>333</v>
      </c>
      <c r="F25" s="10"/>
    </row>
    <row r="26" spans="1:6" s="271" customFormat="1" ht="26.25" customHeight="1" x14ac:dyDescent="0.3">
      <c r="A26" s="255">
        <v>23</v>
      </c>
      <c r="B26" s="199" t="s">
        <v>6</v>
      </c>
      <c r="C26" s="198">
        <v>1149900.08</v>
      </c>
      <c r="D26" s="200" t="s">
        <v>289</v>
      </c>
      <c r="E26" s="326" t="s">
        <v>912</v>
      </c>
      <c r="F26" s="10"/>
    </row>
    <row r="27" spans="1:6" s="271" customFormat="1" ht="26.25" customHeight="1" x14ac:dyDescent="0.3">
      <c r="A27" s="255">
        <v>24</v>
      </c>
      <c r="B27" s="199" t="s">
        <v>6</v>
      </c>
      <c r="C27" s="198">
        <v>1184420.44</v>
      </c>
      <c r="D27" s="200" t="s">
        <v>289</v>
      </c>
      <c r="E27" s="326" t="s">
        <v>387</v>
      </c>
      <c r="F27" s="10"/>
    </row>
    <row r="28" spans="1:6" s="271" customFormat="1" ht="26.25" customHeight="1" x14ac:dyDescent="0.3">
      <c r="A28" s="255">
        <v>25</v>
      </c>
      <c r="B28" s="199" t="s">
        <v>6</v>
      </c>
      <c r="C28" s="198">
        <v>1947073.24</v>
      </c>
      <c r="D28" s="200" t="s">
        <v>289</v>
      </c>
      <c r="E28" s="326" t="s">
        <v>384</v>
      </c>
      <c r="F28" s="10"/>
    </row>
    <row r="29" spans="1:6" s="271" customFormat="1" ht="26.25" customHeight="1" x14ac:dyDescent="0.3">
      <c r="A29" s="255">
        <v>26</v>
      </c>
      <c r="B29" s="199" t="s">
        <v>6</v>
      </c>
      <c r="C29" s="198">
        <v>2501870.56</v>
      </c>
      <c r="D29" s="200" t="s">
        <v>289</v>
      </c>
      <c r="E29" s="326" t="s">
        <v>332</v>
      </c>
      <c r="F29" s="10"/>
    </row>
    <row r="30" spans="1:6" s="271" customFormat="1" ht="26.25" customHeight="1" x14ac:dyDescent="0.3">
      <c r="A30" s="255">
        <v>27</v>
      </c>
      <c r="B30" s="199" t="s">
        <v>6</v>
      </c>
      <c r="C30" s="198">
        <v>10706040</v>
      </c>
      <c r="D30" s="200" t="s">
        <v>270</v>
      </c>
      <c r="E30" s="326"/>
      <c r="F30" s="10"/>
    </row>
    <row r="31" spans="1:6" s="271" customFormat="1" ht="26.25" customHeight="1" x14ac:dyDescent="0.3">
      <c r="A31" s="255">
        <v>28</v>
      </c>
      <c r="B31" s="199" t="s">
        <v>6</v>
      </c>
      <c r="C31" s="198">
        <v>12909000</v>
      </c>
      <c r="D31" s="200" t="s">
        <v>812</v>
      </c>
      <c r="E31" s="326"/>
      <c r="F31" s="10"/>
    </row>
    <row r="32" spans="1:6" s="271" customFormat="1" ht="26.25" customHeight="1" x14ac:dyDescent="0.3">
      <c r="A32" s="255">
        <v>29</v>
      </c>
      <c r="B32" s="199" t="s">
        <v>6</v>
      </c>
      <c r="C32" s="198">
        <v>42560600</v>
      </c>
      <c r="D32" s="200" t="s">
        <v>186</v>
      </c>
      <c r="E32" s="326"/>
      <c r="F32" s="10"/>
    </row>
    <row r="33" spans="1:6" s="271" customFormat="1" ht="26.25" customHeight="1" x14ac:dyDescent="0.3">
      <c r="A33" s="255">
        <v>30</v>
      </c>
      <c r="B33" s="199" t="s">
        <v>6</v>
      </c>
      <c r="C33" s="198">
        <v>46122720</v>
      </c>
      <c r="D33" s="200" t="s">
        <v>1067</v>
      </c>
      <c r="E33" s="326"/>
      <c r="F33" s="10"/>
    </row>
    <row r="34" spans="1:6" s="271" customFormat="1" ht="26.25" customHeight="1" x14ac:dyDescent="0.3">
      <c r="A34" s="255">
        <v>31</v>
      </c>
      <c r="B34" s="199" t="s">
        <v>951</v>
      </c>
      <c r="C34" s="198">
        <v>37000000</v>
      </c>
      <c r="D34" s="200" t="s">
        <v>953</v>
      </c>
      <c r="E34" s="326"/>
      <c r="F34" s="10"/>
    </row>
    <row r="35" spans="1:6" s="271" customFormat="1" ht="26.25" customHeight="1" x14ac:dyDescent="0.3">
      <c r="A35" s="255">
        <v>32</v>
      </c>
      <c r="B35" s="199" t="s">
        <v>1045</v>
      </c>
      <c r="C35" s="198">
        <v>37000000</v>
      </c>
      <c r="D35" s="200" t="s">
        <v>1047</v>
      </c>
      <c r="E35" s="326"/>
      <c r="F35" s="10"/>
    </row>
    <row r="36" spans="1:6" s="271" customFormat="1" ht="26.25" customHeight="1" x14ac:dyDescent="0.3">
      <c r="A36" s="255">
        <v>33</v>
      </c>
      <c r="B36" s="199" t="s">
        <v>1046</v>
      </c>
      <c r="C36" s="198">
        <v>37000000</v>
      </c>
      <c r="D36" s="200" t="s">
        <v>1048</v>
      </c>
      <c r="E36" s="326"/>
      <c r="F36" s="10"/>
    </row>
    <row r="37" spans="1:6" s="271" customFormat="1" ht="26.25" customHeight="1" x14ac:dyDescent="0.3">
      <c r="A37" s="255">
        <v>34</v>
      </c>
      <c r="B37" s="199" t="s">
        <v>1108</v>
      </c>
      <c r="C37" s="198">
        <v>36800000</v>
      </c>
      <c r="D37" s="200" t="s">
        <v>1114</v>
      </c>
      <c r="E37" s="326"/>
      <c r="F37" s="10"/>
    </row>
    <row r="38" spans="1:6" s="271" customFormat="1" ht="26.25" customHeight="1" x14ac:dyDescent="0.3">
      <c r="A38" s="255">
        <v>35</v>
      </c>
      <c r="B38" s="199" t="s">
        <v>1109</v>
      </c>
      <c r="C38" s="198">
        <v>36800000</v>
      </c>
      <c r="D38" s="200" t="s">
        <v>1115</v>
      </c>
      <c r="E38" s="326"/>
      <c r="F38" s="10"/>
    </row>
    <row r="39" spans="1:6" s="271" customFormat="1" ht="26.25" customHeight="1" x14ac:dyDescent="0.3">
      <c r="A39" s="255">
        <v>36</v>
      </c>
      <c r="B39" s="199" t="s">
        <v>1110</v>
      </c>
      <c r="C39" s="198">
        <v>36800000</v>
      </c>
      <c r="D39" s="200" t="s">
        <v>1116</v>
      </c>
      <c r="E39" s="326"/>
      <c r="F39" s="10"/>
    </row>
    <row r="40" spans="1:6" s="271" customFormat="1" ht="26.25" customHeight="1" x14ac:dyDescent="0.3">
      <c r="A40" s="255">
        <v>37</v>
      </c>
      <c r="B40" s="199" t="s">
        <v>1111</v>
      </c>
      <c r="C40" s="198">
        <v>36800000</v>
      </c>
      <c r="D40" s="200" t="s">
        <v>1117</v>
      </c>
      <c r="E40" s="326"/>
      <c r="F40" s="10"/>
    </row>
    <row r="41" spans="1:6" s="271" customFormat="1" ht="26.25" customHeight="1" x14ac:dyDescent="0.3">
      <c r="A41" s="255">
        <v>38</v>
      </c>
      <c r="B41" s="199" t="s">
        <v>1112</v>
      </c>
      <c r="C41" s="198">
        <v>36800000</v>
      </c>
      <c r="D41" s="200" t="s">
        <v>1118</v>
      </c>
      <c r="E41" s="326"/>
      <c r="F41" s="10"/>
    </row>
    <row r="42" spans="1:6" s="271" customFormat="1" ht="26.25" customHeight="1" x14ac:dyDescent="0.3">
      <c r="A42" s="255">
        <v>39</v>
      </c>
      <c r="B42" s="199" t="s">
        <v>1161</v>
      </c>
      <c r="C42" s="198">
        <v>30000000</v>
      </c>
      <c r="D42" s="200" t="s">
        <v>1160</v>
      </c>
      <c r="E42" s="329"/>
      <c r="F42" s="10"/>
    </row>
    <row r="43" spans="1:6" s="271" customFormat="1" ht="26.25" customHeight="1" x14ac:dyDescent="0.3">
      <c r="A43" s="255">
        <v>40</v>
      </c>
      <c r="B43" s="199" t="s">
        <v>1161</v>
      </c>
      <c r="C43" s="198">
        <v>40000000</v>
      </c>
      <c r="D43" s="200" t="s">
        <v>1159</v>
      </c>
      <c r="E43" s="329"/>
      <c r="F43" s="10"/>
    </row>
    <row r="44" spans="1:6" s="271" customFormat="1" ht="26.25" customHeight="1" x14ac:dyDescent="0.3">
      <c r="A44" s="255">
        <v>41</v>
      </c>
      <c r="B44" s="199" t="s">
        <v>913</v>
      </c>
      <c r="C44" s="198">
        <v>68267500</v>
      </c>
      <c r="D44" s="200" t="s">
        <v>1121</v>
      </c>
      <c r="E44" s="329"/>
      <c r="F44" s="10"/>
    </row>
    <row r="45" spans="1:6" s="10" customFormat="1" ht="26.25" customHeight="1" x14ac:dyDescent="0.3">
      <c r="A45" s="275">
        <v>42</v>
      </c>
      <c r="B45" s="231" t="s">
        <v>1136</v>
      </c>
      <c r="C45" s="232">
        <v>35000000</v>
      </c>
      <c r="D45" s="233" t="s">
        <v>163</v>
      </c>
      <c r="E45" s="326"/>
    </row>
    <row r="46" spans="1:6" s="10" customFormat="1" ht="26.25" customHeight="1" x14ac:dyDescent="0.3">
      <c r="A46" s="275">
        <v>43</v>
      </c>
      <c r="B46" s="231" t="s">
        <v>1139</v>
      </c>
      <c r="C46" s="232">
        <v>40000000</v>
      </c>
      <c r="D46" s="233" t="s">
        <v>166</v>
      </c>
      <c r="E46" s="326"/>
    </row>
    <row r="47" spans="1:6" s="10" customFormat="1" ht="26.25" customHeight="1" thickBot="1" x14ac:dyDescent="0.35">
      <c r="A47" s="275">
        <v>44</v>
      </c>
      <c r="B47" s="231" t="s">
        <v>1140</v>
      </c>
      <c r="C47" s="232">
        <v>54217400</v>
      </c>
      <c r="D47" s="233" t="s">
        <v>167</v>
      </c>
      <c r="E47" s="326"/>
    </row>
    <row r="48" spans="1:6" s="3" customFormat="1" ht="15" thickBot="1" x14ac:dyDescent="0.35">
      <c r="A48" s="515"/>
      <c r="B48" s="516"/>
      <c r="C48" s="13">
        <f>SUM(C4:C47)</f>
        <v>739249422.88</v>
      </c>
      <c r="D48" s="256"/>
      <c r="E48" s="15"/>
      <c r="F48" s="20"/>
    </row>
    <row r="49" spans="1:7" s="3" customFormat="1" ht="29.25" customHeight="1" x14ac:dyDescent="0.3">
      <c r="A49" s="85"/>
      <c r="B49" s="252"/>
      <c r="C49" s="155"/>
      <c r="D49" s="252"/>
      <c r="E49" s="20"/>
      <c r="F49" s="20"/>
    </row>
    <row r="50" spans="1:7" s="3" customFormat="1" ht="20.25" customHeight="1" x14ac:dyDescent="0.2">
      <c r="A50" s="525"/>
      <c r="B50" s="525"/>
      <c r="C50" s="25" t="s">
        <v>7</v>
      </c>
      <c r="D50" s="257"/>
      <c r="E50" s="20"/>
      <c r="F50" s="20"/>
    </row>
    <row r="51" spans="1:7" s="3" customFormat="1" ht="20.25" customHeight="1" x14ac:dyDescent="0.3">
      <c r="A51" s="525"/>
      <c r="B51" s="525"/>
      <c r="C51" s="25" t="s">
        <v>5</v>
      </c>
      <c r="D51" s="258"/>
      <c r="E51" s="20"/>
      <c r="F51" s="20"/>
    </row>
    <row r="52" spans="1:7" s="3" customFormat="1" ht="20.25" customHeight="1" x14ac:dyDescent="0.3">
      <c r="A52" s="518" t="s">
        <v>8</v>
      </c>
      <c r="B52" s="518"/>
      <c r="C52" s="49">
        <v>303098123.98000002</v>
      </c>
      <c r="D52" s="259"/>
      <c r="E52" s="20"/>
      <c r="F52" s="20"/>
    </row>
    <row r="53" spans="1:7" s="3" customFormat="1" ht="20.25" customHeight="1" x14ac:dyDescent="0.3">
      <c r="A53" s="519" t="s">
        <v>9</v>
      </c>
      <c r="B53" s="519"/>
      <c r="C53" s="27">
        <f>C52-C48</f>
        <v>-436151298.89999998</v>
      </c>
      <c r="D53" s="259"/>
      <c r="E53" s="20"/>
      <c r="F53" s="20"/>
    </row>
    <row r="54" spans="1:7" s="1" customFormat="1" x14ac:dyDescent="0.3">
      <c r="A54" s="30"/>
      <c r="B54" s="254"/>
      <c r="C54" s="30"/>
      <c r="D54" s="260"/>
      <c r="E54" s="223"/>
    </row>
    <row r="55" spans="1:7" s="1" customFormat="1" x14ac:dyDescent="0.3">
      <c r="A55" s="30"/>
      <c r="B55" s="254"/>
      <c r="C55" s="32"/>
      <c r="D55" s="261"/>
      <c r="E55" s="223"/>
    </row>
    <row r="56" spans="1:7" s="1" customFormat="1" x14ac:dyDescent="0.3">
      <c r="A56" s="30"/>
      <c r="B56" s="254"/>
      <c r="C56" s="32"/>
      <c r="D56" s="262"/>
      <c r="E56" s="223"/>
    </row>
    <row r="58" spans="1:7" x14ac:dyDescent="0.3">
      <c r="D58" s="263"/>
    </row>
    <row r="59" spans="1:7" s="1" customFormat="1" x14ac:dyDescent="0.3">
      <c r="A59" s="30"/>
      <c r="B59" s="254"/>
      <c r="C59" s="30"/>
      <c r="D59" s="263"/>
      <c r="G59"/>
    </row>
    <row r="60" spans="1:7" s="1" customFormat="1" x14ac:dyDescent="0.3">
      <c r="A60" s="30"/>
      <c r="B60" s="254"/>
      <c r="C60" s="30"/>
      <c r="D60" s="263"/>
      <c r="G60"/>
    </row>
    <row r="63" spans="1:7" s="1" customFormat="1" x14ac:dyDescent="0.3">
      <c r="A63" s="30"/>
      <c r="B63" s="254"/>
      <c r="C63" s="30"/>
      <c r="D63" s="262"/>
    </row>
  </sheetData>
  <mergeCells count="9">
    <mergeCell ref="E2:E3"/>
    <mergeCell ref="A48:B48"/>
    <mergeCell ref="A50:B51"/>
    <mergeCell ref="A52:B52"/>
    <mergeCell ref="A53:B53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opLeftCell="A119" zoomScaleNormal="100" workbookViewId="0">
      <selection activeCell="B137" sqref="B137:D137"/>
    </sheetView>
  </sheetViews>
  <sheetFormatPr defaultRowHeight="14.4" x14ac:dyDescent="0.3"/>
  <cols>
    <col min="1" max="1" width="7.109375" style="30" customWidth="1"/>
    <col min="2" max="2" width="6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1162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30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32" t="s">
        <v>5</v>
      </c>
      <c r="D3" s="523"/>
      <c r="E3" s="514"/>
      <c r="F3" s="20"/>
    </row>
    <row r="4" spans="1:6" s="271" customFormat="1" ht="26.25" customHeight="1" x14ac:dyDescent="0.3">
      <c r="A4" s="275">
        <v>1</v>
      </c>
      <c r="B4" s="231" t="s">
        <v>6</v>
      </c>
      <c r="C4" s="232">
        <v>3786048</v>
      </c>
      <c r="D4" s="233" t="s">
        <v>56</v>
      </c>
      <c r="E4" s="277" t="s">
        <v>1171</v>
      </c>
      <c r="F4" s="10"/>
    </row>
    <row r="5" spans="1:6" s="271" customFormat="1" ht="26.25" customHeight="1" x14ac:dyDescent="0.3">
      <c r="A5" s="275">
        <v>2</v>
      </c>
      <c r="B5" s="231" t="s">
        <v>6</v>
      </c>
      <c r="C5" s="232">
        <v>5048064</v>
      </c>
      <c r="D5" s="233" t="s">
        <v>56</v>
      </c>
      <c r="E5" s="277" t="s">
        <v>1172</v>
      </c>
      <c r="F5" s="10"/>
    </row>
    <row r="6" spans="1:6" s="271" customFormat="1" ht="26.25" customHeight="1" x14ac:dyDescent="0.3">
      <c r="A6" s="275">
        <v>3</v>
      </c>
      <c r="B6" s="231" t="s">
        <v>6</v>
      </c>
      <c r="C6" s="232">
        <v>3786048</v>
      </c>
      <c r="D6" s="233" t="s">
        <v>56</v>
      </c>
      <c r="E6" s="277" t="s">
        <v>1173</v>
      </c>
      <c r="F6" s="10"/>
    </row>
    <row r="7" spans="1:6" s="271" customFormat="1" ht="26.25" customHeight="1" x14ac:dyDescent="0.3">
      <c r="A7" s="275">
        <v>4</v>
      </c>
      <c r="B7" s="231" t="s">
        <v>6</v>
      </c>
      <c r="C7" s="232">
        <v>3786048</v>
      </c>
      <c r="D7" s="233" t="s">
        <v>56</v>
      </c>
      <c r="E7" s="277" t="s">
        <v>1174</v>
      </c>
      <c r="F7" s="10"/>
    </row>
    <row r="8" spans="1:6" s="271" customFormat="1" ht="26.25" customHeight="1" x14ac:dyDescent="0.3">
      <c r="A8" s="275">
        <v>5</v>
      </c>
      <c r="B8" s="231" t="s">
        <v>6</v>
      </c>
      <c r="C8" s="232">
        <v>5163120</v>
      </c>
      <c r="D8" s="233" t="s">
        <v>56</v>
      </c>
      <c r="E8" s="277" t="s">
        <v>1175</v>
      </c>
      <c r="F8" s="10"/>
    </row>
    <row r="9" spans="1:6" s="271" customFormat="1" ht="26.25" customHeight="1" x14ac:dyDescent="0.3">
      <c r="A9" s="275">
        <v>6</v>
      </c>
      <c r="B9" s="231" t="s">
        <v>6</v>
      </c>
      <c r="C9" s="232">
        <v>6310080</v>
      </c>
      <c r="D9" s="233" t="s">
        <v>56</v>
      </c>
      <c r="E9" s="277" t="s">
        <v>1176</v>
      </c>
      <c r="F9" s="10"/>
    </row>
    <row r="10" spans="1:6" s="271" customFormat="1" ht="26.25" customHeight="1" x14ac:dyDescent="0.3">
      <c r="A10" s="275">
        <v>7</v>
      </c>
      <c r="B10" s="231" t="s">
        <v>6</v>
      </c>
      <c r="C10" s="232">
        <v>1644576</v>
      </c>
      <c r="D10" s="233" t="s">
        <v>56</v>
      </c>
      <c r="E10" s="277" t="s">
        <v>1177</v>
      </c>
      <c r="F10" s="10"/>
    </row>
    <row r="11" spans="1:6" s="271" customFormat="1" ht="26.25" customHeight="1" x14ac:dyDescent="0.3">
      <c r="A11" s="275">
        <v>8</v>
      </c>
      <c r="B11" s="231" t="s">
        <v>6</v>
      </c>
      <c r="C11" s="232">
        <v>2524032</v>
      </c>
      <c r="D11" s="233" t="s">
        <v>56</v>
      </c>
      <c r="E11" s="277" t="s">
        <v>1178</v>
      </c>
      <c r="F11" s="10"/>
    </row>
    <row r="12" spans="1:6" s="271" customFormat="1" ht="26.25" customHeight="1" x14ac:dyDescent="0.3">
      <c r="A12" s="275">
        <v>9</v>
      </c>
      <c r="B12" s="231" t="s">
        <v>6</v>
      </c>
      <c r="C12" s="232">
        <v>4818672</v>
      </c>
      <c r="D12" s="233" t="s">
        <v>56</v>
      </c>
      <c r="E12" s="277" t="s">
        <v>1179</v>
      </c>
      <c r="F12" s="10"/>
    </row>
    <row r="13" spans="1:6" s="271" customFormat="1" ht="26.25" customHeight="1" x14ac:dyDescent="0.3">
      <c r="A13" s="275">
        <v>10</v>
      </c>
      <c r="B13" s="231" t="s">
        <v>6</v>
      </c>
      <c r="C13" s="232">
        <v>5048064</v>
      </c>
      <c r="D13" s="233" t="s">
        <v>56</v>
      </c>
      <c r="E13" s="277" t="s">
        <v>1180</v>
      </c>
      <c r="F13" s="10"/>
    </row>
    <row r="14" spans="1:6" s="271" customFormat="1" ht="26.25" customHeight="1" x14ac:dyDescent="0.3">
      <c r="A14" s="275">
        <v>11</v>
      </c>
      <c r="B14" s="231" t="s">
        <v>6</v>
      </c>
      <c r="C14" s="232">
        <v>3786048</v>
      </c>
      <c r="D14" s="233" t="s">
        <v>56</v>
      </c>
      <c r="E14" s="277" t="s">
        <v>1181</v>
      </c>
      <c r="F14" s="10"/>
    </row>
    <row r="15" spans="1:6" s="271" customFormat="1" ht="26.25" customHeight="1" x14ac:dyDescent="0.3">
      <c r="A15" s="275">
        <v>12</v>
      </c>
      <c r="B15" s="231" t="s">
        <v>6</v>
      </c>
      <c r="C15" s="232">
        <v>5411568</v>
      </c>
      <c r="D15" s="233" t="s">
        <v>56</v>
      </c>
      <c r="E15" s="277" t="s">
        <v>1182</v>
      </c>
      <c r="F15" s="10"/>
    </row>
    <row r="16" spans="1:6" s="271" customFormat="1" ht="26.25" customHeight="1" x14ac:dyDescent="0.3">
      <c r="A16" s="275">
        <v>13</v>
      </c>
      <c r="B16" s="231" t="s">
        <v>6</v>
      </c>
      <c r="C16" s="232">
        <v>3556656</v>
      </c>
      <c r="D16" s="233" t="s">
        <v>56</v>
      </c>
      <c r="E16" s="277" t="s">
        <v>1183</v>
      </c>
      <c r="F16" s="10"/>
    </row>
    <row r="17" spans="1:6" s="271" customFormat="1" ht="26.25" customHeight="1" x14ac:dyDescent="0.3">
      <c r="A17" s="275">
        <v>14</v>
      </c>
      <c r="B17" s="231" t="s">
        <v>6</v>
      </c>
      <c r="C17" s="232">
        <v>5048064</v>
      </c>
      <c r="D17" s="233" t="s">
        <v>56</v>
      </c>
      <c r="E17" s="277" t="s">
        <v>1184</v>
      </c>
      <c r="F17" s="10"/>
    </row>
    <row r="18" spans="1:6" s="271" customFormat="1" ht="26.25" customHeight="1" x14ac:dyDescent="0.3">
      <c r="A18" s="275">
        <v>15</v>
      </c>
      <c r="B18" s="231" t="s">
        <v>6</v>
      </c>
      <c r="C18" s="232">
        <v>2141472</v>
      </c>
      <c r="D18" s="233" t="s">
        <v>56</v>
      </c>
      <c r="E18" s="277" t="s">
        <v>1185</v>
      </c>
      <c r="F18" s="10"/>
    </row>
    <row r="19" spans="1:6" s="271" customFormat="1" ht="26.25" customHeight="1" x14ac:dyDescent="0.3">
      <c r="A19" s="275">
        <v>16</v>
      </c>
      <c r="B19" s="231" t="s">
        <v>6</v>
      </c>
      <c r="C19" s="232">
        <v>2982816</v>
      </c>
      <c r="D19" s="233" t="s">
        <v>56</v>
      </c>
      <c r="E19" s="277" t="s">
        <v>1186</v>
      </c>
      <c r="F19" s="10"/>
    </row>
    <row r="20" spans="1:6" s="271" customFormat="1" ht="26.25" customHeight="1" x14ac:dyDescent="0.3">
      <c r="A20" s="275">
        <v>17</v>
      </c>
      <c r="B20" s="231" t="s">
        <v>6</v>
      </c>
      <c r="C20" s="232">
        <v>2103360</v>
      </c>
      <c r="D20" s="233" t="s">
        <v>56</v>
      </c>
      <c r="E20" s="277" t="s">
        <v>1187</v>
      </c>
      <c r="F20" s="10"/>
    </row>
    <row r="21" spans="1:6" s="271" customFormat="1" ht="26.25" customHeight="1" x14ac:dyDescent="0.3">
      <c r="A21" s="255">
        <v>18</v>
      </c>
      <c r="B21" s="199" t="s">
        <v>6</v>
      </c>
      <c r="C21" s="198">
        <v>2469250</v>
      </c>
      <c r="D21" s="200" t="s">
        <v>507</v>
      </c>
      <c r="E21" s="333" t="s">
        <v>1188</v>
      </c>
      <c r="F21" s="10"/>
    </row>
    <row r="22" spans="1:6" s="271" customFormat="1" ht="26.25" customHeight="1" x14ac:dyDescent="0.3">
      <c r="A22" s="255">
        <v>19</v>
      </c>
      <c r="B22" s="199" t="s">
        <v>6</v>
      </c>
      <c r="C22" s="198">
        <v>1461250</v>
      </c>
      <c r="D22" s="200" t="s">
        <v>507</v>
      </c>
      <c r="E22" s="333" t="s">
        <v>509</v>
      </c>
      <c r="F22" s="10"/>
    </row>
    <row r="23" spans="1:6" s="271" customFormat="1" ht="26.25" customHeight="1" x14ac:dyDescent="0.3">
      <c r="A23" s="255">
        <v>20</v>
      </c>
      <c r="B23" s="199" t="s">
        <v>6</v>
      </c>
      <c r="C23" s="198">
        <v>2478000</v>
      </c>
      <c r="D23" s="200" t="s">
        <v>507</v>
      </c>
      <c r="E23" s="333" t="s">
        <v>526</v>
      </c>
      <c r="F23" s="10"/>
    </row>
    <row r="24" spans="1:6" s="271" customFormat="1" ht="26.25" customHeight="1" x14ac:dyDescent="0.3">
      <c r="A24" s="255">
        <v>21</v>
      </c>
      <c r="B24" s="199" t="s">
        <v>6</v>
      </c>
      <c r="C24" s="198">
        <v>2091250</v>
      </c>
      <c r="D24" s="200" t="s">
        <v>507</v>
      </c>
      <c r="E24" s="333" t="s">
        <v>516</v>
      </c>
      <c r="F24" s="10"/>
    </row>
    <row r="25" spans="1:6" s="271" customFormat="1" ht="26.25" customHeight="1" x14ac:dyDescent="0.3">
      <c r="A25" s="255">
        <v>22</v>
      </c>
      <c r="B25" s="199" t="s">
        <v>6</v>
      </c>
      <c r="C25" s="198">
        <v>2355500</v>
      </c>
      <c r="D25" s="200" t="s">
        <v>507</v>
      </c>
      <c r="E25" s="333" t="s">
        <v>522</v>
      </c>
      <c r="F25" s="10"/>
    </row>
    <row r="26" spans="1:6" s="271" customFormat="1" ht="26.25" customHeight="1" x14ac:dyDescent="0.3">
      <c r="A26" s="255">
        <v>23</v>
      </c>
      <c r="B26" s="199" t="s">
        <v>6</v>
      </c>
      <c r="C26" s="198">
        <v>2526500</v>
      </c>
      <c r="D26" s="200" t="s">
        <v>507</v>
      </c>
      <c r="E26" s="333" t="s">
        <v>524</v>
      </c>
      <c r="F26" s="10"/>
    </row>
    <row r="27" spans="1:6" s="271" customFormat="1" ht="26.25" customHeight="1" x14ac:dyDescent="0.3">
      <c r="A27" s="255">
        <v>24</v>
      </c>
      <c r="B27" s="199" t="s">
        <v>6</v>
      </c>
      <c r="C27" s="198">
        <v>3363000</v>
      </c>
      <c r="D27" s="200" t="s">
        <v>507</v>
      </c>
      <c r="E27" s="333" t="s">
        <v>1189</v>
      </c>
      <c r="F27" s="10"/>
    </row>
    <row r="28" spans="1:6" s="271" customFormat="1" ht="26.25" customHeight="1" x14ac:dyDescent="0.3">
      <c r="A28" s="255">
        <v>25</v>
      </c>
      <c r="B28" s="199" t="s">
        <v>6</v>
      </c>
      <c r="C28" s="198">
        <v>3958000</v>
      </c>
      <c r="D28" s="200" t="s">
        <v>507</v>
      </c>
      <c r="E28" s="333" t="s">
        <v>525</v>
      </c>
      <c r="F28" s="10"/>
    </row>
    <row r="29" spans="1:6" s="271" customFormat="1" ht="26.25" customHeight="1" x14ac:dyDescent="0.3">
      <c r="A29" s="255">
        <v>26</v>
      </c>
      <c r="B29" s="199" t="s">
        <v>6</v>
      </c>
      <c r="C29" s="198">
        <v>4053500</v>
      </c>
      <c r="D29" s="200" t="s">
        <v>507</v>
      </c>
      <c r="E29" s="333" t="s">
        <v>510</v>
      </c>
      <c r="F29" s="10"/>
    </row>
    <row r="30" spans="1:6" s="271" customFormat="1" ht="26.25" customHeight="1" x14ac:dyDescent="0.3">
      <c r="A30" s="255">
        <v>27</v>
      </c>
      <c r="B30" s="199" t="s">
        <v>6</v>
      </c>
      <c r="C30" s="198">
        <v>2146250</v>
      </c>
      <c r="D30" s="200" t="s">
        <v>507</v>
      </c>
      <c r="E30" s="333" t="s">
        <v>520</v>
      </c>
      <c r="F30" s="10"/>
    </row>
    <row r="31" spans="1:6" s="271" customFormat="1" ht="26.25" customHeight="1" x14ac:dyDescent="0.3">
      <c r="A31" s="255">
        <v>28</v>
      </c>
      <c r="B31" s="199" t="s">
        <v>6</v>
      </c>
      <c r="C31" s="198">
        <v>254000</v>
      </c>
      <c r="D31" s="200" t="s">
        <v>507</v>
      </c>
      <c r="E31" s="333" t="s">
        <v>514</v>
      </c>
      <c r="F31" s="10"/>
    </row>
    <row r="32" spans="1:6" s="271" customFormat="1" ht="26.25" customHeight="1" x14ac:dyDescent="0.3">
      <c r="A32" s="255">
        <v>29</v>
      </c>
      <c r="B32" s="199" t="s">
        <v>6</v>
      </c>
      <c r="C32" s="198">
        <v>935000</v>
      </c>
      <c r="D32" s="200" t="s">
        <v>507</v>
      </c>
      <c r="E32" s="333" t="s">
        <v>519</v>
      </c>
      <c r="F32" s="10"/>
    </row>
    <row r="33" spans="1:6" s="271" customFormat="1" ht="26.25" customHeight="1" x14ac:dyDescent="0.3">
      <c r="A33" s="255">
        <v>30</v>
      </c>
      <c r="B33" s="199" t="s">
        <v>6</v>
      </c>
      <c r="C33" s="198">
        <v>1698750</v>
      </c>
      <c r="D33" s="200" t="s">
        <v>507</v>
      </c>
      <c r="E33" s="333" t="s">
        <v>513</v>
      </c>
      <c r="F33" s="10"/>
    </row>
    <row r="34" spans="1:6" s="271" customFormat="1" ht="26.25" customHeight="1" x14ac:dyDescent="0.3">
      <c r="A34" s="255">
        <v>31</v>
      </c>
      <c r="B34" s="199" t="s">
        <v>6</v>
      </c>
      <c r="C34" s="198">
        <v>2742500</v>
      </c>
      <c r="D34" s="200" t="s">
        <v>507</v>
      </c>
      <c r="E34" s="333" t="s">
        <v>521</v>
      </c>
      <c r="F34" s="10"/>
    </row>
    <row r="35" spans="1:6" s="271" customFormat="1" ht="26.25" customHeight="1" x14ac:dyDescent="0.3">
      <c r="A35" s="255">
        <v>32</v>
      </c>
      <c r="B35" s="199" t="s">
        <v>6</v>
      </c>
      <c r="C35" s="198">
        <v>1122000</v>
      </c>
      <c r="D35" s="200" t="s">
        <v>507</v>
      </c>
      <c r="E35" s="333" t="s">
        <v>523</v>
      </c>
      <c r="F35" s="10"/>
    </row>
    <row r="36" spans="1:6" s="271" customFormat="1" ht="26.25" customHeight="1" x14ac:dyDescent="0.3">
      <c r="A36" s="255">
        <v>33</v>
      </c>
      <c r="B36" s="199" t="s">
        <v>6</v>
      </c>
      <c r="C36" s="198">
        <v>2503500</v>
      </c>
      <c r="D36" s="200" t="s">
        <v>507</v>
      </c>
      <c r="E36" s="333" t="s">
        <v>512</v>
      </c>
      <c r="F36" s="10"/>
    </row>
    <row r="37" spans="1:6" s="271" customFormat="1" ht="26.25" customHeight="1" x14ac:dyDescent="0.3">
      <c r="A37" s="255">
        <v>34</v>
      </c>
      <c r="B37" s="199" t="s">
        <v>6</v>
      </c>
      <c r="C37" s="198">
        <v>3372500</v>
      </c>
      <c r="D37" s="200" t="s">
        <v>507</v>
      </c>
      <c r="E37" s="333" t="s">
        <v>511</v>
      </c>
      <c r="F37" s="10"/>
    </row>
    <row r="38" spans="1:6" s="271" customFormat="1" ht="26.25" customHeight="1" x14ac:dyDescent="0.3">
      <c r="A38" s="255">
        <v>35</v>
      </c>
      <c r="B38" s="199" t="s">
        <v>6</v>
      </c>
      <c r="C38" s="198">
        <v>4910000</v>
      </c>
      <c r="D38" s="200" t="s">
        <v>507</v>
      </c>
      <c r="E38" s="333" t="s">
        <v>509</v>
      </c>
      <c r="F38" s="10"/>
    </row>
    <row r="39" spans="1:6" s="271" customFormat="1" ht="26.25" customHeight="1" x14ac:dyDescent="0.3">
      <c r="A39" s="255">
        <v>36</v>
      </c>
      <c r="B39" s="199" t="s">
        <v>6</v>
      </c>
      <c r="C39" s="198">
        <v>2345250</v>
      </c>
      <c r="D39" s="200" t="s">
        <v>507</v>
      </c>
      <c r="E39" s="333" t="s">
        <v>508</v>
      </c>
      <c r="F39" s="10"/>
    </row>
    <row r="40" spans="1:6" s="271" customFormat="1" ht="26.25" customHeight="1" x14ac:dyDescent="0.3">
      <c r="A40" s="255">
        <v>37</v>
      </c>
      <c r="B40" s="199" t="s">
        <v>6</v>
      </c>
      <c r="C40" s="198">
        <v>1715500</v>
      </c>
      <c r="D40" s="200" t="s">
        <v>507</v>
      </c>
      <c r="E40" s="333" t="s">
        <v>518</v>
      </c>
      <c r="F40" s="10"/>
    </row>
    <row r="41" spans="1:6" s="271" customFormat="1" ht="26.25" customHeight="1" x14ac:dyDescent="0.3">
      <c r="A41" s="255">
        <v>38</v>
      </c>
      <c r="B41" s="199" t="s">
        <v>6</v>
      </c>
      <c r="C41" s="198">
        <v>3194500</v>
      </c>
      <c r="D41" s="200" t="s">
        <v>507</v>
      </c>
      <c r="E41" s="333" t="s">
        <v>517</v>
      </c>
      <c r="F41" s="10"/>
    </row>
    <row r="42" spans="1:6" s="271" customFormat="1" ht="26.25" customHeight="1" x14ac:dyDescent="0.3">
      <c r="A42" s="255">
        <v>39</v>
      </c>
      <c r="B42" s="199" t="s">
        <v>6</v>
      </c>
      <c r="C42" s="198">
        <v>232761.2</v>
      </c>
      <c r="D42" s="200" t="s">
        <v>289</v>
      </c>
      <c r="E42" s="333" t="s">
        <v>380</v>
      </c>
      <c r="F42" s="10"/>
    </row>
    <row r="43" spans="1:6" s="271" customFormat="1" ht="26.25" customHeight="1" x14ac:dyDescent="0.3">
      <c r="A43" s="255">
        <v>40</v>
      </c>
      <c r="B43" s="199" t="s">
        <v>6</v>
      </c>
      <c r="C43" s="198">
        <v>232761.2</v>
      </c>
      <c r="D43" s="200" t="s">
        <v>289</v>
      </c>
      <c r="E43" s="333" t="s">
        <v>379</v>
      </c>
      <c r="F43" s="10"/>
    </row>
    <row r="44" spans="1:6" s="271" customFormat="1" ht="26.25" customHeight="1" x14ac:dyDescent="0.3">
      <c r="A44" s="255">
        <v>41</v>
      </c>
      <c r="B44" s="199" t="s">
        <v>6</v>
      </c>
      <c r="C44" s="198">
        <v>232761.2</v>
      </c>
      <c r="D44" s="200" t="s">
        <v>289</v>
      </c>
      <c r="E44" s="333" t="s">
        <v>334</v>
      </c>
      <c r="F44" s="10"/>
    </row>
    <row r="45" spans="1:6" s="271" customFormat="1" ht="26.25" customHeight="1" x14ac:dyDescent="0.3">
      <c r="A45" s="255">
        <v>42</v>
      </c>
      <c r="B45" s="199" t="s">
        <v>6</v>
      </c>
      <c r="C45" s="198">
        <v>232761.2</v>
      </c>
      <c r="D45" s="200" t="s">
        <v>289</v>
      </c>
      <c r="E45" s="333" t="s">
        <v>381</v>
      </c>
      <c r="F45" s="10"/>
    </row>
    <row r="46" spans="1:6" s="271" customFormat="1" ht="26.25" customHeight="1" x14ac:dyDescent="0.3">
      <c r="A46" s="255">
        <v>43</v>
      </c>
      <c r="B46" s="199" t="s">
        <v>6</v>
      </c>
      <c r="C46" s="198">
        <v>232761.2</v>
      </c>
      <c r="D46" s="200" t="s">
        <v>289</v>
      </c>
      <c r="E46" s="333" t="s">
        <v>382</v>
      </c>
      <c r="F46" s="10"/>
    </row>
    <row r="47" spans="1:6" s="271" customFormat="1" ht="26.25" customHeight="1" x14ac:dyDescent="0.3">
      <c r="A47" s="255">
        <v>44</v>
      </c>
      <c r="B47" s="199" t="s">
        <v>6</v>
      </c>
      <c r="C47" s="198">
        <v>232761.2</v>
      </c>
      <c r="D47" s="200" t="s">
        <v>289</v>
      </c>
      <c r="E47" s="333" t="s">
        <v>383</v>
      </c>
      <c r="F47" s="10"/>
    </row>
    <row r="48" spans="1:6" s="271" customFormat="1" ht="26.25" customHeight="1" x14ac:dyDescent="0.3">
      <c r="A48" s="255">
        <v>45</v>
      </c>
      <c r="B48" s="199" t="s">
        <v>6</v>
      </c>
      <c r="C48" s="198">
        <v>232761.2</v>
      </c>
      <c r="D48" s="200" t="s">
        <v>289</v>
      </c>
      <c r="E48" s="333" t="s">
        <v>944</v>
      </c>
      <c r="F48" s="10"/>
    </row>
    <row r="49" spans="1:6" s="271" customFormat="1" ht="26.25" customHeight="1" x14ac:dyDescent="0.3">
      <c r="A49" s="255">
        <v>46</v>
      </c>
      <c r="B49" s="199" t="s">
        <v>6</v>
      </c>
      <c r="C49" s="198">
        <v>232761.2</v>
      </c>
      <c r="D49" s="200" t="s">
        <v>289</v>
      </c>
      <c r="E49" s="333" t="s">
        <v>395</v>
      </c>
      <c r="F49" s="10"/>
    </row>
    <row r="50" spans="1:6" s="271" customFormat="1" ht="26.25" customHeight="1" x14ac:dyDescent="0.3">
      <c r="A50" s="255">
        <v>47</v>
      </c>
      <c r="B50" s="199" t="s">
        <v>6</v>
      </c>
      <c r="C50" s="198">
        <v>232761.2</v>
      </c>
      <c r="D50" s="200" t="s">
        <v>289</v>
      </c>
      <c r="E50" s="333" t="s">
        <v>393</v>
      </c>
      <c r="F50" s="10"/>
    </row>
    <row r="51" spans="1:6" s="271" customFormat="1" ht="26.25" customHeight="1" x14ac:dyDescent="0.3">
      <c r="A51" s="255">
        <v>48</v>
      </c>
      <c r="B51" s="199" t="s">
        <v>6</v>
      </c>
      <c r="C51" s="198">
        <v>232761.2</v>
      </c>
      <c r="D51" s="200" t="s">
        <v>289</v>
      </c>
      <c r="E51" s="333" t="s">
        <v>392</v>
      </c>
      <c r="F51" s="10"/>
    </row>
    <row r="52" spans="1:6" s="271" customFormat="1" ht="26.25" customHeight="1" x14ac:dyDescent="0.3">
      <c r="A52" s="255">
        <v>49</v>
      </c>
      <c r="B52" s="199" t="s">
        <v>6</v>
      </c>
      <c r="C52" s="198">
        <v>232761.2</v>
      </c>
      <c r="D52" s="200" t="s">
        <v>289</v>
      </c>
      <c r="E52" s="333" t="s">
        <v>388</v>
      </c>
      <c r="F52" s="10"/>
    </row>
    <row r="53" spans="1:6" s="271" customFormat="1" ht="26.25" customHeight="1" x14ac:dyDescent="0.3">
      <c r="A53" s="255">
        <v>50</v>
      </c>
      <c r="B53" s="199" t="s">
        <v>6</v>
      </c>
      <c r="C53" s="198">
        <v>232761.2</v>
      </c>
      <c r="D53" s="200" t="s">
        <v>289</v>
      </c>
      <c r="E53" s="333" t="s">
        <v>386</v>
      </c>
      <c r="F53" s="10"/>
    </row>
    <row r="54" spans="1:6" s="271" customFormat="1" ht="26.25" customHeight="1" x14ac:dyDescent="0.3">
      <c r="A54" s="255">
        <v>51</v>
      </c>
      <c r="B54" s="199" t="s">
        <v>6</v>
      </c>
      <c r="C54" s="198">
        <v>232761.2</v>
      </c>
      <c r="D54" s="200" t="s">
        <v>289</v>
      </c>
      <c r="E54" s="333" t="s">
        <v>384</v>
      </c>
      <c r="F54" s="10"/>
    </row>
    <row r="55" spans="1:6" s="271" customFormat="1" ht="26.25" customHeight="1" x14ac:dyDescent="0.3">
      <c r="A55" s="255">
        <v>52</v>
      </c>
      <c r="B55" s="199" t="s">
        <v>6</v>
      </c>
      <c r="C55" s="198">
        <v>232761.2</v>
      </c>
      <c r="D55" s="200" t="s">
        <v>289</v>
      </c>
      <c r="E55" s="333" t="s">
        <v>332</v>
      </c>
      <c r="F55" s="10"/>
    </row>
    <row r="56" spans="1:6" s="271" customFormat="1" ht="26.25" customHeight="1" x14ac:dyDescent="0.3">
      <c r="A56" s="255">
        <v>53</v>
      </c>
      <c r="B56" s="199" t="s">
        <v>6</v>
      </c>
      <c r="C56" s="198">
        <v>232761.2</v>
      </c>
      <c r="D56" s="200" t="s">
        <v>289</v>
      </c>
      <c r="E56" s="333" t="s">
        <v>390</v>
      </c>
      <c r="F56" s="10"/>
    </row>
    <row r="57" spans="1:6" s="271" customFormat="1" ht="26.25" customHeight="1" x14ac:dyDescent="0.3">
      <c r="A57" s="255">
        <v>54</v>
      </c>
      <c r="B57" s="199" t="s">
        <v>6</v>
      </c>
      <c r="C57" s="198">
        <v>232761.2</v>
      </c>
      <c r="D57" s="200" t="s">
        <v>289</v>
      </c>
      <c r="E57" s="333" t="s">
        <v>389</v>
      </c>
      <c r="F57" s="10"/>
    </row>
    <row r="58" spans="1:6" s="271" customFormat="1" ht="26.25" customHeight="1" x14ac:dyDescent="0.3">
      <c r="A58" s="255">
        <v>55</v>
      </c>
      <c r="B58" s="199" t="s">
        <v>6</v>
      </c>
      <c r="C58" s="198">
        <v>232761.2</v>
      </c>
      <c r="D58" s="200" t="s">
        <v>289</v>
      </c>
      <c r="E58" s="333" t="s">
        <v>333</v>
      </c>
      <c r="F58" s="10"/>
    </row>
    <row r="59" spans="1:6" s="271" customFormat="1" ht="26.25" customHeight="1" x14ac:dyDescent="0.3">
      <c r="A59" s="255">
        <v>56</v>
      </c>
      <c r="B59" s="199" t="s">
        <v>6</v>
      </c>
      <c r="C59" s="198">
        <v>232761.2</v>
      </c>
      <c r="D59" s="200" t="s">
        <v>289</v>
      </c>
      <c r="E59" s="333" t="s">
        <v>385</v>
      </c>
      <c r="F59" s="10"/>
    </row>
    <row r="60" spans="1:6" s="271" customFormat="1" ht="26.25" customHeight="1" x14ac:dyDescent="0.3">
      <c r="A60" s="255">
        <v>57</v>
      </c>
      <c r="B60" s="199" t="s">
        <v>6</v>
      </c>
      <c r="C60" s="198">
        <v>232761.2</v>
      </c>
      <c r="D60" s="200" t="s">
        <v>289</v>
      </c>
      <c r="E60" s="333" t="s">
        <v>387</v>
      </c>
      <c r="F60" s="10"/>
    </row>
    <row r="61" spans="1:6" s="271" customFormat="1" ht="26.25" customHeight="1" x14ac:dyDescent="0.3">
      <c r="A61" s="255">
        <v>58</v>
      </c>
      <c r="B61" s="199" t="s">
        <v>6</v>
      </c>
      <c r="C61" s="198">
        <v>9704077.8800000008</v>
      </c>
      <c r="D61" s="200" t="s">
        <v>289</v>
      </c>
      <c r="E61" s="333" t="s">
        <v>379</v>
      </c>
      <c r="F61" s="10"/>
    </row>
    <row r="62" spans="1:6" s="271" customFormat="1" ht="26.25" customHeight="1" x14ac:dyDescent="0.3">
      <c r="A62" s="255">
        <v>59</v>
      </c>
      <c r="B62" s="199" t="s">
        <v>6</v>
      </c>
      <c r="C62" s="198">
        <v>5628692.7199999997</v>
      </c>
      <c r="D62" s="200" t="s">
        <v>289</v>
      </c>
      <c r="E62" s="333" t="s">
        <v>333</v>
      </c>
      <c r="F62" s="10"/>
    </row>
    <row r="63" spans="1:6" s="271" customFormat="1" ht="26.25" customHeight="1" x14ac:dyDescent="0.3">
      <c r="A63" s="255">
        <v>60</v>
      </c>
      <c r="B63" s="199" t="s">
        <v>6</v>
      </c>
      <c r="C63" s="198">
        <v>232761.2</v>
      </c>
      <c r="D63" s="200" t="s">
        <v>289</v>
      </c>
      <c r="E63" s="333" t="s">
        <v>394</v>
      </c>
      <c r="F63" s="10"/>
    </row>
    <row r="64" spans="1:6" s="271" customFormat="1" ht="26.25" customHeight="1" x14ac:dyDescent="0.3">
      <c r="A64" s="255">
        <v>61</v>
      </c>
      <c r="B64" s="199" t="s">
        <v>6</v>
      </c>
      <c r="C64" s="198">
        <v>232761.2</v>
      </c>
      <c r="D64" s="200" t="s">
        <v>289</v>
      </c>
      <c r="E64" s="333" t="s">
        <v>391</v>
      </c>
      <c r="F64" s="10"/>
    </row>
    <row r="65" spans="1:6" s="271" customFormat="1" ht="26.25" customHeight="1" x14ac:dyDescent="0.3">
      <c r="A65" s="255">
        <v>62</v>
      </c>
      <c r="B65" s="199" t="s">
        <v>6</v>
      </c>
      <c r="C65" s="198">
        <v>232761.2</v>
      </c>
      <c r="D65" s="200" t="s">
        <v>289</v>
      </c>
      <c r="E65" s="333" t="s">
        <v>335</v>
      </c>
      <c r="F65" s="10"/>
    </row>
    <row r="66" spans="1:6" s="271" customFormat="1" ht="26.25" customHeight="1" x14ac:dyDescent="0.3">
      <c r="A66" s="255">
        <v>63</v>
      </c>
      <c r="B66" s="199" t="s">
        <v>6</v>
      </c>
      <c r="C66" s="198">
        <v>2312266.6</v>
      </c>
      <c r="D66" s="200" t="s">
        <v>289</v>
      </c>
      <c r="E66" s="333" t="s">
        <v>382</v>
      </c>
      <c r="F66" s="10"/>
    </row>
    <row r="67" spans="1:6" s="271" customFormat="1" ht="26.25" customHeight="1" x14ac:dyDescent="0.3">
      <c r="A67" s="255">
        <v>64</v>
      </c>
      <c r="B67" s="199" t="s">
        <v>6</v>
      </c>
      <c r="C67" s="198">
        <v>4153633.12</v>
      </c>
      <c r="D67" s="200" t="s">
        <v>289</v>
      </c>
      <c r="E67" s="333" t="s">
        <v>381</v>
      </c>
      <c r="F67" s="10"/>
    </row>
    <row r="68" spans="1:6" s="271" customFormat="1" ht="26.25" customHeight="1" x14ac:dyDescent="0.3">
      <c r="A68" s="255">
        <v>65</v>
      </c>
      <c r="B68" s="199" t="s">
        <v>6</v>
      </c>
      <c r="C68" s="198">
        <v>3796968</v>
      </c>
      <c r="D68" s="200" t="s">
        <v>289</v>
      </c>
      <c r="E68" s="333" t="s">
        <v>334</v>
      </c>
      <c r="F68" s="10"/>
    </row>
    <row r="69" spans="1:6" s="271" customFormat="1" ht="26.25" customHeight="1" x14ac:dyDescent="0.3">
      <c r="A69" s="255">
        <v>66</v>
      </c>
      <c r="B69" s="199" t="s">
        <v>6</v>
      </c>
      <c r="C69" s="198">
        <v>4153633.12</v>
      </c>
      <c r="D69" s="200" t="s">
        <v>289</v>
      </c>
      <c r="E69" s="333" t="s">
        <v>380</v>
      </c>
      <c r="F69" s="10"/>
    </row>
    <row r="70" spans="1:6" s="271" customFormat="1" ht="26.25" customHeight="1" x14ac:dyDescent="0.3">
      <c r="A70" s="255">
        <v>67</v>
      </c>
      <c r="B70" s="199" t="s">
        <v>6</v>
      </c>
      <c r="C70" s="198">
        <v>11887035.720000001</v>
      </c>
      <c r="D70" s="200" t="s">
        <v>289</v>
      </c>
      <c r="E70" s="333" t="s">
        <v>379</v>
      </c>
      <c r="F70" s="10"/>
    </row>
    <row r="71" spans="1:6" s="271" customFormat="1" ht="26.25" customHeight="1" x14ac:dyDescent="0.3">
      <c r="A71" s="255">
        <v>68</v>
      </c>
      <c r="B71" s="199" t="s">
        <v>6</v>
      </c>
      <c r="C71" s="198">
        <v>5002790.5199999996</v>
      </c>
      <c r="D71" s="200" t="s">
        <v>289</v>
      </c>
      <c r="E71" s="333" t="s">
        <v>383</v>
      </c>
      <c r="F71" s="10"/>
    </row>
    <row r="72" spans="1:6" s="271" customFormat="1" ht="26.25" customHeight="1" x14ac:dyDescent="0.3">
      <c r="A72" s="255">
        <v>69</v>
      </c>
      <c r="B72" s="199" t="s">
        <v>6</v>
      </c>
      <c r="C72" s="198">
        <v>11999831.199999999</v>
      </c>
      <c r="D72" s="200" t="s">
        <v>289</v>
      </c>
      <c r="E72" s="333" t="s">
        <v>335</v>
      </c>
      <c r="F72" s="10"/>
    </row>
    <row r="73" spans="1:6" s="271" customFormat="1" ht="26.25" customHeight="1" x14ac:dyDescent="0.3">
      <c r="A73" s="255">
        <v>70</v>
      </c>
      <c r="B73" s="199" t="s">
        <v>6</v>
      </c>
      <c r="C73" s="198">
        <v>10054414.720000001</v>
      </c>
      <c r="D73" s="200" t="s">
        <v>289</v>
      </c>
      <c r="E73" s="333" t="s">
        <v>332</v>
      </c>
      <c r="F73" s="10"/>
    </row>
    <row r="74" spans="1:6" s="271" customFormat="1" ht="26.25" customHeight="1" x14ac:dyDescent="0.3">
      <c r="A74" s="255">
        <v>71</v>
      </c>
      <c r="B74" s="199" t="s">
        <v>6</v>
      </c>
      <c r="C74" s="198">
        <v>1722894.6</v>
      </c>
      <c r="D74" s="200" t="s">
        <v>289</v>
      </c>
      <c r="E74" s="333" t="s">
        <v>912</v>
      </c>
      <c r="F74" s="10"/>
    </row>
    <row r="75" spans="1:6" s="271" customFormat="1" ht="26.25" customHeight="1" x14ac:dyDescent="0.3">
      <c r="A75" s="255">
        <v>72</v>
      </c>
      <c r="B75" s="199" t="s">
        <v>6</v>
      </c>
      <c r="C75" s="198">
        <v>8826837.0399999991</v>
      </c>
      <c r="D75" s="200" t="s">
        <v>289</v>
      </c>
      <c r="E75" s="333" t="s">
        <v>384</v>
      </c>
      <c r="F75" s="10"/>
    </row>
    <row r="76" spans="1:6" s="271" customFormat="1" ht="26.25" customHeight="1" x14ac:dyDescent="0.3">
      <c r="A76" s="255">
        <v>73</v>
      </c>
      <c r="B76" s="199" t="s">
        <v>6</v>
      </c>
      <c r="C76" s="198">
        <v>4022531.8</v>
      </c>
      <c r="D76" s="200" t="s">
        <v>289</v>
      </c>
      <c r="E76" s="333" t="s">
        <v>387</v>
      </c>
      <c r="F76" s="10"/>
    </row>
    <row r="77" spans="1:6" s="271" customFormat="1" ht="26.25" customHeight="1" x14ac:dyDescent="0.3">
      <c r="A77" s="255">
        <v>74</v>
      </c>
      <c r="B77" s="199" t="s">
        <v>6</v>
      </c>
      <c r="C77" s="198">
        <v>4321997.96</v>
      </c>
      <c r="D77" s="200" t="s">
        <v>289</v>
      </c>
      <c r="E77" s="333" t="s">
        <v>385</v>
      </c>
      <c r="F77" s="10"/>
    </row>
    <row r="78" spans="1:6" s="271" customFormat="1" ht="26.25" customHeight="1" x14ac:dyDescent="0.3">
      <c r="A78" s="255">
        <v>75</v>
      </c>
      <c r="B78" s="199" t="s">
        <v>6</v>
      </c>
      <c r="C78" s="198">
        <v>2005412.92</v>
      </c>
      <c r="D78" s="200" t="s">
        <v>289</v>
      </c>
      <c r="E78" s="333" t="s">
        <v>389</v>
      </c>
      <c r="F78" s="10"/>
    </row>
    <row r="79" spans="1:6" s="271" customFormat="1" ht="26.25" customHeight="1" x14ac:dyDescent="0.3">
      <c r="A79" s="255">
        <v>76</v>
      </c>
      <c r="B79" s="199" t="s">
        <v>6</v>
      </c>
      <c r="C79" s="198">
        <v>3658289.04</v>
      </c>
      <c r="D79" s="200" t="s">
        <v>289</v>
      </c>
      <c r="E79" s="333" t="s">
        <v>388</v>
      </c>
      <c r="F79" s="10"/>
    </row>
    <row r="80" spans="1:6" s="271" customFormat="1" ht="26.25" customHeight="1" x14ac:dyDescent="0.3">
      <c r="A80" s="255">
        <v>77</v>
      </c>
      <c r="B80" s="199" t="s">
        <v>6</v>
      </c>
      <c r="C80" s="198">
        <v>4290030.6399999997</v>
      </c>
      <c r="D80" s="200" t="s">
        <v>289</v>
      </c>
      <c r="E80" s="333" t="s">
        <v>944</v>
      </c>
      <c r="F80" s="10"/>
    </row>
    <row r="81" spans="1:6" s="271" customFormat="1" ht="26.25" customHeight="1" x14ac:dyDescent="0.3">
      <c r="A81" s="255">
        <v>78</v>
      </c>
      <c r="B81" s="199" t="s">
        <v>6</v>
      </c>
      <c r="C81" s="198">
        <v>2585061.64</v>
      </c>
      <c r="D81" s="200" t="s">
        <v>289</v>
      </c>
      <c r="E81" s="333" t="s">
        <v>390</v>
      </c>
      <c r="F81" s="10"/>
    </row>
    <row r="82" spans="1:6" s="271" customFormat="1" ht="26.25" customHeight="1" x14ac:dyDescent="0.3">
      <c r="A82" s="255">
        <v>79</v>
      </c>
      <c r="B82" s="199" t="s">
        <v>6</v>
      </c>
      <c r="C82" s="198">
        <v>2048244.24</v>
      </c>
      <c r="D82" s="200" t="s">
        <v>289</v>
      </c>
      <c r="E82" s="333" t="s">
        <v>391</v>
      </c>
      <c r="F82" s="10"/>
    </row>
    <row r="83" spans="1:6" s="271" customFormat="1" ht="26.25" customHeight="1" x14ac:dyDescent="0.3">
      <c r="A83" s="255">
        <v>80</v>
      </c>
      <c r="B83" s="199" t="s">
        <v>6</v>
      </c>
      <c r="C83" s="198">
        <v>2355369.52</v>
      </c>
      <c r="D83" s="200" t="s">
        <v>289</v>
      </c>
      <c r="E83" s="333" t="s">
        <v>394</v>
      </c>
      <c r="F83" s="10"/>
    </row>
    <row r="84" spans="1:6" s="271" customFormat="1" ht="26.25" customHeight="1" x14ac:dyDescent="0.3">
      <c r="A84" s="255">
        <v>81</v>
      </c>
      <c r="B84" s="199" t="s">
        <v>6</v>
      </c>
      <c r="C84" s="198">
        <v>3521973</v>
      </c>
      <c r="D84" s="200" t="s">
        <v>289</v>
      </c>
      <c r="E84" s="333" t="s">
        <v>395</v>
      </c>
      <c r="F84" s="10"/>
    </row>
    <row r="85" spans="1:6" s="271" customFormat="1" ht="26.25" customHeight="1" x14ac:dyDescent="0.3">
      <c r="A85" s="255">
        <v>82</v>
      </c>
      <c r="B85" s="199" t="s">
        <v>6</v>
      </c>
      <c r="C85" s="198">
        <v>3521973</v>
      </c>
      <c r="D85" s="200" t="s">
        <v>289</v>
      </c>
      <c r="E85" s="333" t="s">
        <v>393</v>
      </c>
      <c r="F85" s="10"/>
    </row>
    <row r="86" spans="1:6" s="271" customFormat="1" ht="26.25" customHeight="1" x14ac:dyDescent="0.3">
      <c r="A86" s="255">
        <v>83</v>
      </c>
      <c r="B86" s="199" t="s">
        <v>6</v>
      </c>
      <c r="C86" s="198">
        <v>8018772.7199999997</v>
      </c>
      <c r="D86" s="200" t="s">
        <v>289</v>
      </c>
      <c r="E86" s="333" t="s">
        <v>335</v>
      </c>
      <c r="F86" s="10"/>
    </row>
    <row r="87" spans="1:6" s="271" customFormat="1" ht="26.25" customHeight="1" x14ac:dyDescent="0.3">
      <c r="A87" s="255">
        <v>84</v>
      </c>
      <c r="B87" s="199" t="s">
        <v>6</v>
      </c>
      <c r="C87" s="198">
        <v>1079772.96</v>
      </c>
      <c r="D87" s="200" t="s">
        <v>289</v>
      </c>
      <c r="E87" s="333" t="s">
        <v>392</v>
      </c>
      <c r="F87" s="10"/>
    </row>
    <row r="88" spans="1:6" s="271" customFormat="1" ht="26.25" customHeight="1" x14ac:dyDescent="0.3">
      <c r="A88" s="255">
        <v>85</v>
      </c>
      <c r="B88" s="199" t="s">
        <v>6</v>
      </c>
      <c r="C88" s="198">
        <v>2977116.24</v>
      </c>
      <c r="D88" s="200" t="s">
        <v>289</v>
      </c>
      <c r="E88" s="333" t="s">
        <v>392</v>
      </c>
      <c r="F88" s="10"/>
    </row>
    <row r="89" spans="1:6" s="271" customFormat="1" ht="26.25" customHeight="1" x14ac:dyDescent="0.3">
      <c r="A89" s="255">
        <v>86</v>
      </c>
      <c r="B89" s="199" t="s">
        <v>6</v>
      </c>
      <c r="C89" s="198">
        <v>2045962.8</v>
      </c>
      <c r="D89" s="200" t="s">
        <v>289</v>
      </c>
      <c r="E89" s="333" t="s">
        <v>391</v>
      </c>
      <c r="F89" s="10"/>
    </row>
    <row r="90" spans="1:6" s="271" customFormat="1" ht="26.25" customHeight="1" x14ac:dyDescent="0.3">
      <c r="A90" s="255">
        <v>87</v>
      </c>
      <c r="B90" s="199" t="s">
        <v>6</v>
      </c>
      <c r="C90" s="198">
        <v>297130.40000000002</v>
      </c>
      <c r="D90" s="200" t="s">
        <v>289</v>
      </c>
      <c r="E90" s="333" t="s">
        <v>393</v>
      </c>
      <c r="F90" s="10"/>
    </row>
    <row r="91" spans="1:6" s="271" customFormat="1" ht="26.25" customHeight="1" x14ac:dyDescent="0.3">
      <c r="A91" s="255">
        <v>88</v>
      </c>
      <c r="B91" s="199" t="s">
        <v>6</v>
      </c>
      <c r="C91" s="198">
        <v>2045962.8</v>
      </c>
      <c r="D91" s="200" t="s">
        <v>289</v>
      </c>
      <c r="E91" s="333" t="s">
        <v>394</v>
      </c>
      <c r="F91" s="10"/>
    </row>
    <row r="92" spans="1:6" s="271" customFormat="1" ht="26.25" customHeight="1" x14ac:dyDescent="0.3">
      <c r="A92" s="255">
        <v>89</v>
      </c>
      <c r="B92" s="199" t="s">
        <v>6</v>
      </c>
      <c r="C92" s="198">
        <v>742961.8</v>
      </c>
      <c r="D92" s="200" t="s">
        <v>289</v>
      </c>
      <c r="E92" s="333" t="s">
        <v>395</v>
      </c>
      <c r="F92" s="10"/>
    </row>
    <row r="93" spans="1:6" s="271" customFormat="1" ht="26.25" customHeight="1" x14ac:dyDescent="0.3">
      <c r="A93" s="255">
        <v>90</v>
      </c>
      <c r="B93" s="199" t="s">
        <v>6</v>
      </c>
      <c r="C93" s="198">
        <v>17977680</v>
      </c>
      <c r="D93" s="200" t="s">
        <v>1163</v>
      </c>
      <c r="E93" s="333"/>
      <c r="F93" s="10"/>
    </row>
    <row r="94" spans="1:6" s="271" customFormat="1" ht="26.25" customHeight="1" x14ac:dyDescent="0.3">
      <c r="A94" s="275">
        <v>91</v>
      </c>
      <c r="B94" s="231" t="s">
        <v>6</v>
      </c>
      <c r="C94" s="232">
        <v>5580000</v>
      </c>
      <c r="D94" s="233" t="s">
        <v>848</v>
      </c>
      <c r="E94" s="333"/>
      <c r="F94" s="10"/>
    </row>
    <row r="95" spans="1:6" s="271" customFormat="1" ht="26.25" customHeight="1" x14ac:dyDescent="0.3">
      <c r="A95" s="275">
        <v>92</v>
      </c>
      <c r="B95" s="231" t="s">
        <v>6</v>
      </c>
      <c r="C95" s="232">
        <v>7381931.2000000002</v>
      </c>
      <c r="D95" s="233" t="s">
        <v>1164</v>
      </c>
      <c r="E95" s="333"/>
      <c r="F95" s="10"/>
    </row>
    <row r="96" spans="1:6" s="271" customFormat="1" ht="26.25" customHeight="1" x14ac:dyDescent="0.3">
      <c r="A96" s="275">
        <v>93</v>
      </c>
      <c r="B96" s="231" t="s">
        <v>6</v>
      </c>
      <c r="C96" s="232">
        <v>4387500</v>
      </c>
      <c r="D96" s="233" t="s">
        <v>443</v>
      </c>
      <c r="E96" s="333"/>
      <c r="F96" s="10"/>
    </row>
    <row r="97" spans="1:6" s="271" customFormat="1" ht="26.25" customHeight="1" x14ac:dyDescent="0.3">
      <c r="A97" s="255">
        <v>94</v>
      </c>
      <c r="B97" s="199" t="s">
        <v>6</v>
      </c>
      <c r="C97" s="198">
        <v>24768000</v>
      </c>
      <c r="D97" s="200" t="s">
        <v>240</v>
      </c>
      <c r="E97" s="333"/>
      <c r="F97" s="10"/>
    </row>
    <row r="98" spans="1:6" s="271" customFormat="1" ht="26.25" customHeight="1" x14ac:dyDescent="0.3">
      <c r="A98" s="255">
        <v>95</v>
      </c>
      <c r="B98" s="199" t="s">
        <v>6</v>
      </c>
      <c r="C98" s="198">
        <v>77649299.620000005</v>
      </c>
      <c r="D98" s="200" t="s">
        <v>180</v>
      </c>
      <c r="E98" s="333"/>
      <c r="F98" s="10"/>
    </row>
    <row r="99" spans="1:6" s="271" customFormat="1" ht="26.25" customHeight="1" x14ac:dyDescent="0.3">
      <c r="A99" s="255">
        <v>96</v>
      </c>
      <c r="B99" s="199" t="s">
        <v>6</v>
      </c>
      <c r="C99" s="198">
        <v>25872000</v>
      </c>
      <c r="D99" s="200" t="s">
        <v>191</v>
      </c>
      <c r="E99" s="333"/>
      <c r="F99" s="10"/>
    </row>
    <row r="100" spans="1:6" s="271" customFormat="1" ht="26.25" customHeight="1" x14ac:dyDescent="0.3">
      <c r="A100" s="255">
        <v>97</v>
      </c>
      <c r="B100" s="199" t="s">
        <v>6</v>
      </c>
      <c r="C100" s="198">
        <v>21932800</v>
      </c>
      <c r="D100" s="200" t="s">
        <v>54</v>
      </c>
      <c r="E100" s="333"/>
      <c r="F100" s="10"/>
    </row>
    <row r="101" spans="1:6" s="271" customFormat="1" ht="26.25" customHeight="1" x14ac:dyDescent="0.3">
      <c r="A101" s="255">
        <v>98</v>
      </c>
      <c r="B101" s="199" t="s">
        <v>6</v>
      </c>
      <c r="C101" s="198">
        <v>176760059.18000001</v>
      </c>
      <c r="D101" s="200" t="s">
        <v>55</v>
      </c>
      <c r="E101" s="333"/>
      <c r="F101" s="10"/>
    </row>
    <row r="102" spans="1:6" s="271" customFormat="1" ht="26.25" customHeight="1" x14ac:dyDescent="0.3">
      <c r="A102" s="255">
        <v>99</v>
      </c>
      <c r="B102" s="199" t="s">
        <v>6</v>
      </c>
      <c r="C102" s="198">
        <v>25206600</v>
      </c>
      <c r="D102" s="200" t="s">
        <v>1165</v>
      </c>
      <c r="E102" s="333"/>
      <c r="F102" s="10"/>
    </row>
    <row r="103" spans="1:6" s="271" customFormat="1" ht="26.25" customHeight="1" x14ac:dyDescent="0.3">
      <c r="A103" s="255">
        <v>100</v>
      </c>
      <c r="B103" s="199" t="s">
        <v>6</v>
      </c>
      <c r="C103" s="198">
        <v>40507535.039999999</v>
      </c>
      <c r="D103" s="200" t="s">
        <v>262</v>
      </c>
      <c r="E103" s="333"/>
      <c r="F103" s="10"/>
    </row>
    <row r="104" spans="1:6" s="271" customFormat="1" ht="26.25" customHeight="1" x14ac:dyDescent="0.3">
      <c r="A104" s="255">
        <v>101</v>
      </c>
      <c r="B104" s="199" t="s">
        <v>6</v>
      </c>
      <c r="C104" s="198">
        <v>23644800</v>
      </c>
      <c r="D104" s="200" t="s">
        <v>1166</v>
      </c>
      <c r="E104" s="333"/>
      <c r="F104" s="10"/>
    </row>
    <row r="105" spans="1:6" s="271" customFormat="1" ht="26.25" customHeight="1" x14ac:dyDescent="0.3">
      <c r="A105" s="255">
        <v>102</v>
      </c>
      <c r="B105" s="199" t="s">
        <v>6</v>
      </c>
      <c r="C105" s="198">
        <v>86942886</v>
      </c>
      <c r="D105" s="200" t="s">
        <v>370</v>
      </c>
      <c r="E105" s="333"/>
      <c r="F105" s="10"/>
    </row>
    <row r="106" spans="1:6" s="271" customFormat="1" ht="26.25" customHeight="1" x14ac:dyDescent="0.3">
      <c r="A106" s="255">
        <v>103</v>
      </c>
      <c r="B106" s="199" t="s">
        <v>6</v>
      </c>
      <c r="C106" s="198">
        <v>63290182</v>
      </c>
      <c r="D106" s="200" t="s">
        <v>35</v>
      </c>
      <c r="E106" s="333"/>
      <c r="F106" s="10"/>
    </row>
    <row r="107" spans="1:6" s="271" customFormat="1" ht="26.25" customHeight="1" x14ac:dyDescent="0.3">
      <c r="A107" s="255">
        <v>104</v>
      </c>
      <c r="B107" s="199" t="s">
        <v>6</v>
      </c>
      <c r="C107" s="198">
        <v>44361120</v>
      </c>
      <c r="D107" s="200" t="s">
        <v>56</v>
      </c>
      <c r="E107" s="333" t="s">
        <v>1190</v>
      </c>
      <c r="F107" s="10"/>
    </row>
    <row r="108" spans="1:6" s="271" customFormat="1" ht="26.25" customHeight="1" x14ac:dyDescent="0.3">
      <c r="A108" s="275">
        <v>105</v>
      </c>
      <c r="B108" s="231" t="s">
        <v>6</v>
      </c>
      <c r="C108" s="232">
        <v>1350000.96</v>
      </c>
      <c r="D108" s="233" t="s">
        <v>1167</v>
      </c>
      <c r="E108" s="333"/>
      <c r="F108" s="10"/>
    </row>
    <row r="109" spans="1:6" s="271" customFormat="1" ht="26.25" customHeight="1" x14ac:dyDescent="0.3">
      <c r="A109" s="275">
        <v>106</v>
      </c>
      <c r="B109" s="231" t="s">
        <v>6</v>
      </c>
      <c r="C109" s="232">
        <v>6914700</v>
      </c>
      <c r="D109" s="233" t="s">
        <v>1168</v>
      </c>
      <c r="E109" s="333"/>
      <c r="F109" s="10"/>
    </row>
    <row r="110" spans="1:6" s="271" customFormat="1" ht="26.25" customHeight="1" x14ac:dyDescent="0.3">
      <c r="A110" s="255">
        <v>107</v>
      </c>
      <c r="B110" s="199" t="s">
        <v>6</v>
      </c>
      <c r="C110" s="198">
        <v>30004800</v>
      </c>
      <c r="D110" s="200" t="s">
        <v>1067</v>
      </c>
      <c r="E110" s="333"/>
      <c r="F110" s="10"/>
    </row>
    <row r="111" spans="1:6" s="271" customFormat="1" ht="26.25" customHeight="1" x14ac:dyDescent="0.3">
      <c r="A111" s="255">
        <v>108</v>
      </c>
      <c r="B111" s="199" t="s">
        <v>6</v>
      </c>
      <c r="C111" s="198">
        <v>55149120</v>
      </c>
      <c r="D111" s="200" t="s">
        <v>1169</v>
      </c>
      <c r="E111" s="333"/>
      <c r="F111" s="10"/>
    </row>
    <row r="112" spans="1:6" s="271" customFormat="1" ht="26.25" customHeight="1" x14ac:dyDescent="0.3">
      <c r="A112" s="255">
        <v>109</v>
      </c>
      <c r="B112" s="199" t="s">
        <v>6</v>
      </c>
      <c r="C112" s="198">
        <v>24094000</v>
      </c>
      <c r="D112" s="200" t="s">
        <v>1170</v>
      </c>
      <c r="E112" s="333" t="s">
        <v>1191</v>
      </c>
      <c r="F112" s="10"/>
    </row>
    <row r="113" spans="1:6" s="271" customFormat="1" ht="26.25" customHeight="1" x14ac:dyDescent="0.3">
      <c r="A113" s="275">
        <v>110</v>
      </c>
      <c r="B113" s="231" t="s">
        <v>951</v>
      </c>
      <c r="C113" s="232">
        <v>37000000</v>
      </c>
      <c r="D113" s="233" t="s">
        <v>953</v>
      </c>
      <c r="E113" s="333"/>
      <c r="F113" s="10"/>
    </row>
    <row r="114" spans="1:6" s="271" customFormat="1" ht="26.25" customHeight="1" x14ac:dyDescent="0.3">
      <c r="A114" s="255">
        <v>111</v>
      </c>
      <c r="B114" s="199" t="s">
        <v>1045</v>
      </c>
      <c r="C114" s="198">
        <v>37000000</v>
      </c>
      <c r="D114" s="200" t="s">
        <v>1047</v>
      </c>
      <c r="E114" s="338"/>
      <c r="F114" s="10"/>
    </row>
    <row r="115" spans="1:6" s="271" customFormat="1" ht="26.25" customHeight="1" x14ac:dyDescent="0.3">
      <c r="A115" s="255">
        <v>112</v>
      </c>
      <c r="B115" s="199" t="s">
        <v>1046</v>
      </c>
      <c r="C115" s="198">
        <v>37000000</v>
      </c>
      <c r="D115" s="200" t="s">
        <v>1048</v>
      </c>
      <c r="E115" s="338"/>
      <c r="F115" s="10"/>
    </row>
    <row r="116" spans="1:6" s="271" customFormat="1" ht="26.25" customHeight="1" x14ac:dyDescent="0.3">
      <c r="A116" s="255">
        <v>113</v>
      </c>
      <c r="B116" s="199" t="s">
        <v>1108</v>
      </c>
      <c r="C116" s="198">
        <v>36800000</v>
      </c>
      <c r="D116" s="200" t="s">
        <v>1114</v>
      </c>
      <c r="E116" s="331"/>
      <c r="F116" s="10"/>
    </row>
    <row r="117" spans="1:6" s="271" customFormat="1" ht="26.25" customHeight="1" x14ac:dyDescent="0.3">
      <c r="A117" s="255">
        <v>114</v>
      </c>
      <c r="B117" s="199" t="s">
        <v>1109</v>
      </c>
      <c r="C117" s="198">
        <v>36800000</v>
      </c>
      <c r="D117" s="200" t="s">
        <v>1115</v>
      </c>
      <c r="E117" s="331"/>
      <c r="F117" s="10"/>
    </row>
    <row r="118" spans="1:6" s="271" customFormat="1" ht="26.25" customHeight="1" x14ac:dyDescent="0.3">
      <c r="A118" s="255">
        <v>115</v>
      </c>
      <c r="B118" s="199" t="s">
        <v>1110</v>
      </c>
      <c r="C118" s="198">
        <v>36800000</v>
      </c>
      <c r="D118" s="200" t="s">
        <v>1116</v>
      </c>
      <c r="E118" s="331"/>
      <c r="F118" s="10"/>
    </row>
    <row r="119" spans="1:6" s="271" customFormat="1" ht="26.25" customHeight="1" x14ac:dyDescent="0.3">
      <c r="A119" s="255">
        <v>116</v>
      </c>
      <c r="B119" s="199" t="s">
        <v>1111</v>
      </c>
      <c r="C119" s="198">
        <v>36800000</v>
      </c>
      <c r="D119" s="200" t="s">
        <v>1117</v>
      </c>
      <c r="E119" s="331"/>
      <c r="F119" s="10"/>
    </row>
    <row r="120" spans="1:6" s="271" customFormat="1" ht="26.25" customHeight="1" x14ac:dyDescent="0.3">
      <c r="A120" s="255">
        <v>117</v>
      </c>
      <c r="B120" s="199" t="s">
        <v>1112</v>
      </c>
      <c r="C120" s="198">
        <v>36800000</v>
      </c>
      <c r="D120" s="200" t="s">
        <v>1118</v>
      </c>
      <c r="E120" s="331"/>
      <c r="F120" s="10"/>
    </row>
    <row r="121" spans="1:6" s="271" customFormat="1" ht="26.25" customHeight="1" x14ac:dyDescent="0.3">
      <c r="A121" s="255">
        <v>118</v>
      </c>
      <c r="B121" s="199" t="s">
        <v>1161</v>
      </c>
      <c r="C121" s="198">
        <v>30000000</v>
      </c>
      <c r="D121" s="200" t="s">
        <v>1193</v>
      </c>
      <c r="E121" s="331"/>
      <c r="F121" s="10"/>
    </row>
    <row r="122" spans="1:6" s="271" customFormat="1" ht="26.25" customHeight="1" x14ac:dyDescent="0.3">
      <c r="A122" s="255">
        <v>119</v>
      </c>
      <c r="B122" s="199" t="s">
        <v>1161</v>
      </c>
      <c r="C122" s="198">
        <v>40000000</v>
      </c>
      <c r="D122" s="200" t="s">
        <v>1194</v>
      </c>
      <c r="E122" s="331"/>
      <c r="F122" s="10"/>
    </row>
    <row r="123" spans="1:6" s="271" customFormat="1" ht="26.25" customHeight="1" x14ac:dyDescent="0.3">
      <c r="A123" s="275">
        <v>120</v>
      </c>
      <c r="B123" s="231" t="s">
        <v>1192</v>
      </c>
      <c r="C123" s="232">
        <v>22500000</v>
      </c>
      <c r="D123" s="233" t="s">
        <v>1195</v>
      </c>
      <c r="E123" s="333"/>
      <c r="F123" s="10"/>
    </row>
    <row r="124" spans="1:6" s="271" customFormat="1" ht="26.25" customHeight="1" x14ac:dyDescent="0.3">
      <c r="A124" s="275">
        <v>121</v>
      </c>
      <c r="B124" s="231" t="s">
        <v>1216</v>
      </c>
      <c r="C124" s="232">
        <v>45479640</v>
      </c>
      <c r="D124" s="233" t="s">
        <v>1217</v>
      </c>
      <c r="E124" s="336"/>
      <c r="F124" s="10"/>
    </row>
    <row r="125" spans="1:6" s="271" customFormat="1" ht="26.25" customHeight="1" x14ac:dyDescent="0.3">
      <c r="A125" s="275">
        <v>122</v>
      </c>
      <c r="B125" s="231" t="s">
        <v>837</v>
      </c>
      <c r="C125" s="232">
        <v>6560000</v>
      </c>
      <c r="D125" s="233" t="s">
        <v>204</v>
      </c>
      <c r="E125" s="331"/>
      <c r="F125" s="10"/>
    </row>
    <row r="126" spans="1:6" s="271" customFormat="1" ht="26.25" customHeight="1" x14ac:dyDescent="0.3">
      <c r="A126" s="275">
        <v>123</v>
      </c>
      <c r="B126" s="231" t="s">
        <v>846</v>
      </c>
      <c r="C126" s="232">
        <v>1640000</v>
      </c>
      <c r="D126" s="233" t="s">
        <v>603</v>
      </c>
      <c r="E126" s="331"/>
      <c r="F126" s="10"/>
    </row>
    <row r="127" spans="1:6" s="271" customFormat="1" ht="26.25" customHeight="1" x14ac:dyDescent="0.3">
      <c r="A127" s="275">
        <v>124</v>
      </c>
      <c r="B127" s="231" t="s">
        <v>839</v>
      </c>
      <c r="C127" s="232">
        <v>125000</v>
      </c>
      <c r="D127" s="233" t="s">
        <v>356</v>
      </c>
      <c r="E127" s="331"/>
      <c r="F127" s="10"/>
    </row>
    <row r="128" spans="1:6" s="271" customFormat="1" ht="26.25" customHeight="1" x14ac:dyDescent="0.3">
      <c r="A128" s="275">
        <v>125</v>
      </c>
      <c r="B128" s="231" t="s">
        <v>840</v>
      </c>
      <c r="C128" s="232">
        <v>4500000</v>
      </c>
      <c r="D128" s="233" t="s">
        <v>206</v>
      </c>
      <c r="E128" s="331"/>
      <c r="F128" s="10"/>
    </row>
    <row r="129" spans="1:9" s="271" customFormat="1" ht="26.25" customHeight="1" x14ac:dyDescent="0.3">
      <c r="A129" s="275">
        <v>126</v>
      </c>
      <c r="B129" s="231" t="s">
        <v>841</v>
      </c>
      <c r="C129" s="232">
        <v>4000000</v>
      </c>
      <c r="D129" s="233" t="s">
        <v>207</v>
      </c>
      <c r="E129" s="331"/>
      <c r="F129" s="10"/>
    </row>
    <row r="130" spans="1:9" s="271" customFormat="1" ht="26.25" customHeight="1" x14ac:dyDescent="0.3">
      <c r="A130" s="275">
        <v>127</v>
      </c>
      <c r="B130" s="231" t="s">
        <v>1196</v>
      </c>
      <c r="C130" s="232">
        <v>6120000</v>
      </c>
      <c r="D130" s="233" t="s">
        <v>743</v>
      </c>
      <c r="E130" s="331"/>
      <c r="F130" s="10"/>
    </row>
    <row r="131" spans="1:9" s="271" customFormat="1" ht="26.25" customHeight="1" x14ac:dyDescent="0.3">
      <c r="A131" s="275">
        <v>128</v>
      </c>
      <c r="B131" s="231" t="s">
        <v>1197</v>
      </c>
      <c r="C131" s="232">
        <v>680000</v>
      </c>
      <c r="D131" s="233" t="s">
        <v>743</v>
      </c>
      <c r="E131" s="331"/>
      <c r="F131" s="10"/>
    </row>
    <row r="132" spans="1:9" s="271" customFormat="1" ht="26.25" customHeight="1" x14ac:dyDescent="0.3">
      <c r="A132" s="255">
        <v>129</v>
      </c>
      <c r="B132" s="199" t="s">
        <v>843</v>
      </c>
      <c r="C132" s="198">
        <v>627200</v>
      </c>
      <c r="D132" s="200" t="s">
        <v>602</v>
      </c>
      <c r="E132" s="331"/>
      <c r="F132" s="10"/>
    </row>
    <row r="133" spans="1:9" s="271" customFormat="1" ht="26.25" customHeight="1" x14ac:dyDescent="0.3">
      <c r="A133" s="255">
        <v>130</v>
      </c>
      <c r="B133" s="199" t="s">
        <v>844</v>
      </c>
      <c r="C133" s="198">
        <v>19465600</v>
      </c>
      <c r="D133" s="200" t="s">
        <v>602</v>
      </c>
      <c r="E133" s="331"/>
      <c r="F133" s="10"/>
    </row>
    <row r="134" spans="1:9" s="271" customFormat="1" ht="26.25" customHeight="1" x14ac:dyDescent="0.3">
      <c r="A134" s="255">
        <v>131</v>
      </c>
      <c r="B134" s="199" t="s">
        <v>1198</v>
      </c>
      <c r="C134" s="198">
        <v>3732200</v>
      </c>
      <c r="D134" s="200" t="s">
        <v>602</v>
      </c>
      <c r="E134" s="331"/>
      <c r="F134" s="10"/>
    </row>
    <row r="135" spans="1:9" s="271" customFormat="1" ht="26.25" customHeight="1" x14ac:dyDescent="0.3">
      <c r="A135" s="255">
        <v>132</v>
      </c>
      <c r="B135" s="199" t="s">
        <v>1199</v>
      </c>
      <c r="C135" s="198">
        <v>21470400</v>
      </c>
      <c r="D135" s="200" t="s">
        <v>602</v>
      </c>
      <c r="E135" s="331"/>
      <c r="F135" s="10"/>
    </row>
    <row r="136" spans="1:9" s="271" customFormat="1" ht="26.25" customHeight="1" x14ac:dyDescent="0.3">
      <c r="A136" s="255">
        <v>133</v>
      </c>
      <c r="B136" s="199" t="s">
        <v>1200</v>
      </c>
      <c r="C136" s="198">
        <v>19723200</v>
      </c>
      <c r="D136" s="200" t="s">
        <v>602</v>
      </c>
      <c r="E136" s="331"/>
      <c r="F136" s="10"/>
    </row>
    <row r="137" spans="1:9" s="271" customFormat="1" ht="26.25" customHeight="1" x14ac:dyDescent="0.3">
      <c r="A137" s="255">
        <v>134</v>
      </c>
      <c r="B137" s="199" t="s">
        <v>1201</v>
      </c>
      <c r="C137" s="198">
        <v>68267500</v>
      </c>
      <c r="D137" s="200" t="s">
        <v>1205</v>
      </c>
      <c r="E137" s="331"/>
      <c r="F137" s="10"/>
    </row>
    <row r="138" spans="1:9" s="271" customFormat="1" ht="26.25" customHeight="1" x14ac:dyDescent="0.3">
      <c r="A138" s="275">
        <v>135</v>
      </c>
      <c r="B138" s="231" t="s">
        <v>1202</v>
      </c>
      <c r="C138" s="232">
        <v>6518500</v>
      </c>
      <c r="D138" s="233" t="s">
        <v>1206</v>
      </c>
      <c r="E138" s="331"/>
      <c r="F138" s="10"/>
    </row>
    <row r="139" spans="1:9" s="271" customFormat="1" ht="26.25" customHeight="1" x14ac:dyDescent="0.3">
      <c r="A139" s="275">
        <v>136</v>
      </c>
      <c r="B139" s="231" t="s">
        <v>1203</v>
      </c>
      <c r="C139" s="232">
        <v>10628000</v>
      </c>
      <c r="D139" s="233" t="s">
        <v>1207</v>
      </c>
      <c r="E139" s="331"/>
      <c r="F139" s="10"/>
    </row>
    <row r="140" spans="1:9" s="271" customFormat="1" ht="26.25" customHeight="1" x14ac:dyDescent="0.3">
      <c r="A140" s="275">
        <v>137</v>
      </c>
      <c r="B140" s="231" t="s">
        <v>1204</v>
      </c>
      <c r="C140" s="232">
        <v>2000000</v>
      </c>
      <c r="D140" s="233" t="s">
        <v>1208</v>
      </c>
      <c r="E140" s="331"/>
      <c r="F140" s="10"/>
    </row>
    <row r="141" spans="1:9" s="271" customFormat="1" ht="26.25" customHeight="1" x14ac:dyDescent="0.3">
      <c r="A141" s="264">
        <v>138</v>
      </c>
      <c r="B141" s="205" t="s">
        <v>1209</v>
      </c>
      <c r="C141" s="206">
        <v>176092000</v>
      </c>
      <c r="D141" s="207" t="s">
        <v>47</v>
      </c>
      <c r="E141" s="201" t="s">
        <v>1214</v>
      </c>
      <c r="F141" s="10"/>
    </row>
    <row r="142" spans="1:9" s="271" customFormat="1" ht="26.25" customHeight="1" x14ac:dyDescent="0.3">
      <c r="A142" s="264">
        <v>139</v>
      </c>
      <c r="B142" s="205" t="s">
        <v>1213</v>
      </c>
      <c r="C142" s="206">
        <v>1632000</v>
      </c>
      <c r="D142" s="207" t="s">
        <v>47</v>
      </c>
      <c r="E142" s="201" t="s">
        <v>1215</v>
      </c>
      <c r="F142" s="10"/>
    </row>
    <row r="143" spans="1:9" s="271" customFormat="1" ht="26.25" customHeight="1" x14ac:dyDescent="0.3">
      <c r="A143" s="264">
        <v>140</v>
      </c>
      <c r="B143" s="205" t="s">
        <v>1079</v>
      </c>
      <c r="C143" s="206">
        <v>16106348.42</v>
      </c>
      <c r="D143" s="207" t="s">
        <v>47</v>
      </c>
      <c r="E143" s="201" t="s">
        <v>1211</v>
      </c>
      <c r="F143" s="10"/>
    </row>
    <row r="144" spans="1:9" s="271" customFormat="1" ht="26.25" customHeight="1" thickBot="1" x14ac:dyDescent="0.35">
      <c r="A144" s="264">
        <v>141</v>
      </c>
      <c r="B144" s="205" t="s">
        <v>1210</v>
      </c>
      <c r="C144" s="206">
        <v>9158227.4399999995</v>
      </c>
      <c r="D144" s="207" t="s">
        <v>47</v>
      </c>
      <c r="E144" s="201" t="s">
        <v>1212</v>
      </c>
      <c r="F144" s="334"/>
      <c r="G144" s="335"/>
      <c r="H144" s="335"/>
      <c r="I144" s="335"/>
    </row>
    <row r="145" spans="1:7" s="3" customFormat="1" ht="15" thickBot="1" x14ac:dyDescent="0.35">
      <c r="A145" s="515"/>
      <c r="B145" s="516"/>
      <c r="C145" s="13">
        <f>SUM(C4:C144)</f>
        <v>1828343950.9800003</v>
      </c>
      <c r="D145" s="256"/>
      <c r="E145" s="15"/>
      <c r="F145" s="20"/>
    </row>
    <row r="146" spans="1:7" s="3" customFormat="1" ht="29.25" customHeight="1" x14ac:dyDescent="0.3">
      <c r="A146" s="85"/>
      <c r="B146" s="252"/>
      <c r="C146" s="155"/>
      <c r="D146" s="252"/>
      <c r="E146" s="20"/>
      <c r="F146" s="20"/>
    </row>
    <row r="147" spans="1:7" s="3" customFormat="1" ht="20.25" customHeight="1" x14ac:dyDescent="0.2">
      <c r="A147" s="525"/>
      <c r="B147" s="525"/>
      <c r="C147" s="25" t="s">
        <v>7</v>
      </c>
      <c r="D147" s="257"/>
      <c r="E147" s="20"/>
      <c r="F147" s="20"/>
    </row>
    <row r="148" spans="1:7" s="3" customFormat="1" ht="20.25" customHeight="1" x14ac:dyDescent="0.3">
      <c r="A148" s="525"/>
      <c r="B148" s="525"/>
      <c r="C148" s="25" t="s">
        <v>5</v>
      </c>
      <c r="D148" s="337">
        <f>C144+C143+C142+C141+C140+C139+C138+C131+C130+C129+C128+C127+C126+C125+C124+C123+C113+C109+C108+C96+C95+C94+C20+C19+C18+C17+C16+C15+C14+C13+C12+C11+C10+C9+C8+C7+C6+C5+C4</f>
        <v>443298584.01999998</v>
      </c>
      <c r="E148" s="20"/>
      <c r="F148" s="20"/>
    </row>
    <row r="149" spans="1:7" s="3" customFormat="1" ht="20.25" customHeight="1" x14ac:dyDescent="0.3">
      <c r="A149" s="518" t="s">
        <v>8</v>
      </c>
      <c r="B149" s="518"/>
      <c r="C149" s="35">
        <v>404213959.33999997</v>
      </c>
      <c r="D149" s="259"/>
      <c r="E149" s="20"/>
      <c r="F149" s="20"/>
    </row>
    <row r="150" spans="1:7" s="3" customFormat="1" ht="20.25" customHeight="1" x14ac:dyDescent="0.3">
      <c r="A150" s="519" t="s">
        <v>9</v>
      </c>
      <c r="B150" s="519"/>
      <c r="C150" s="27">
        <f>C149-C145</f>
        <v>-1424129991.6400003</v>
      </c>
      <c r="D150" s="259">
        <f>C141+C143+C144</f>
        <v>201356575.85999998</v>
      </c>
      <c r="E150" s="20"/>
      <c r="F150" s="20"/>
    </row>
    <row r="151" spans="1:7" s="1" customFormat="1" x14ac:dyDescent="0.3">
      <c r="A151" s="30"/>
      <c r="B151" s="254"/>
      <c r="C151" s="30"/>
      <c r="D151" s="260"/>
      <c r="E151" s="223"/>
    </row>
    <row r="152" spans="1:7" s="1" customFormat="1" x14ac:dyDescent="0.3">
      <c r="A152" s="30"/>
      <c r="B152" s="254"/>
      <c r="C152" s="32"/>
      <c r="D152" s="261"/>
      <c r="E152" s="223"/>
    </row>
    <row r="153" spans="1:7" s="1" customFormat="1" x14ac:dyDescent="0.3">
      <c r="A153" s="30"/>
      <c r="B153" s="254"/>
      <c r="C153" s="32"/>
      <c r="D153" s="263">
        <f>C141+C142+C143+C144</f>
        <v>202988575.85999998</v>
      </c>
      <c r="E153" s="223"/>
    </row>
    <row r="155" spans="1:7" x14ac:dyDescent="0.3">
      <c r="D155" s="263">
        <f>C140+C139+C138+C131+C130+C129+C128+C127+C126+C125+C124+C123+C113+C109+C108+C96+C95+C94+C20+C19+C18+C17+C16+C15+C14+C13+C12+C11+C10+C9+C8+C7+C6+C5+C4</f>
        <v>240310008.16</v>
      </c>
    </row>
    <row r="156" spans="1:7" s="1" customFormat="1" x14ac:dyDescent="0.3">
      <c r="A156" s="30"/>
      <c r="B156" s="254"/>
      <c r="C156" s="30"/>
      <c r="D156" s="263"/>
      <c r="G156"/>
    </row>
    <row r="157" spans="1:7" s="1" customFormat="1" x14ac:dyDescent="0.3">
      <c r="A157" s="30"/>
      <c r="B157" s="254"/>
      <c r="C157" s="30"/>
      <c r="D157" s="263"/>
      <c r="G157"/>
    </row>
    <row r="160" spans="1:7" s="1" customFormat="1" x14ac:dyDescent="0.3">
      <c r="A160" s="30"/>
      <c r="B160" s="254"/>
      <c r="C160" s="30"/>
      <c r="D160" s="262"/>
    </row>
  </sheetData>
  <mergeCells count="9">
    <mergeCell ref="A1:D1"/>
    <mergeCell ref="A2:A3"/>
    <mergeCell ref="B2:B3"/>
    <mergeCell ref="D2:D3"/>
    <mergeCell ref="E2:E3"/>
    <mergeCell ref="A145:B145"/>
    <mergeCell ref="A147:B148"/>
    <mergeCell ref="A149:B149"/>
    <mergeCell ref="A150:B150"/>
  </mergeCells>
  <pageMargins left="0.7" right="0.7" top="0.75" bottom="0.75" header="0.3" footer="0.3"/>
  <pageSetup paperSize="9" scale="42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2" zoomScaleNormal="100" workbookViewId="0">
      <selection activeCell="B21" sqref="B21"/>
    </sheetView>
  </sheetViews>
  <sheetFormatPr defaultRowHeight="14.4" x14ac:dyDescent="0.3"/>
  <cols>
    <col min="1" max="1" width="7.109375" style="30" customWidth="1"/>
    <col min="2" max="2" width="92.664062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1218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40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41" t="s">
        <v>5</v>
      </c>
      <c r="D3" s="523"/>
      <c r="E3" s="514"/>
      <c r="F3" s="20"/>
    </row>
    <row r="4" spans="1:6" s="271" customFormat="1" ht="27.6" customHeight="1" x14ac:dyDescent="0.3">
      <c r="A4" s="264">
        <v>1</v>
      </c>
      <c r="B4" s="205" t="s">
        <v>6</v>
      </c>
      <c r="C4" s="206">
        <v>51696000</v>
      </c>
      <c r="D4" s="207" t="s">
        <v>1222</v>
      </c>
      <c r="E4" s="339"/>
      <c r="F4" s="10"/>
    </row>
    <row r="5" spans="1:6" s="271" customFormat="1" ht="27.6" customHeight="1" x14ac:dyDescent="0.3">
      <c r="A5" s="264">
        <v>2</v>
      </c>
      <c r="B5" s="205" t="s">
        <v>6</v>
      </c>
      <c r="C5" s="206">
        <v>133902385.12</v>
      </c>
      <c r="D5" s="207" t="s">
        <v>1001</v>
      </c>
      <c r="E5" s="339"/>
      <c r="F5" s="10"/>
    </row>
    <row r="6" spans="1:6" s="271" customFormat="1" ht="27.6" customHeight="1" x14ac:dyDescent="0.3">
      <c r="A6" s="264">
        <v>3</v>
      </c>
      <c r="B6" s="205" t="s">
        <v>6</v>
      </c>
      <c r="C6" s="206">
        <v>17977680</v>
      </c>
      <c r="D6" s="207" t="s">
        <v>993</v>
      </c>
      <c r="E6" s="339"/>
      <c r="F6" s="10"/>
    </row>
    <row r="7" spans="1:6" s="271" customFormat="1" ht="27.6" customHeight="1" x14ac:dyDescent="0.3">
      <c r="A7" s="255">
        <v>4</v>
      </c>
      <c r="B7" s="199" t="s">
        <v>6</v>
      </c>
      <c r="C7" s="198">
        <v>24768000</v>
      </c>
      <c r="D7" s="200" t="s">
        <v>1223</v>
      </c>
      <c r="E7" s="339"/>
      <c r="F7" s="10"/>
    </row>
    <row r="8" spans="1:6" s="271" customFormat="1" ht="27.6" customHeight="1" x14ac:dyDescent="0.3">
      <c r="A8" s="255">
        <v>5</v>
      </c>
      <c r="B8" s="199" t="s">
        <v>6</v>
      </c>
      <c r="C8" s="198">
        <v>77649299.620000005</v>
      </c>
      <c r="D8" s="200" t="s">
        <v>1224</v>
      </c>
      <c r="E8" s="339"/>
      <c r="F8" s="10"/>
    </row>
    <row r="9" spans="1:6" s="271" customFormat="1" ht="27.6" customHeight="1" x14ac:dyDescent="0.3">
      <c r="A9" s="255">
        <v>6</v>
      </c>
      <c r="B9" s="199" t="s">
        <v>6</v>
      </c>
      <c r="C9" s="198">
        <v>25872000</v>
      </c>
      <c r="D9" s="200" t="s">
        <v>1225</v>
      </c>
      <c r="E9" s="339"/>
      <c r="F9" s="10"/>
    </row>
    <row r="10" spans="1:6" s="271" customFormat="1" ht="27.6" customHeight="1" x14ac:dyDescent="0.3">
      <c r="A10" s="264">
        <v>7</v>
      </c>
      <c r="B10" s="205" t="s">
        <v>6</v>
      </c>
      <c r="C10" s="206">
        <v>21932800</v>
      </c>
      <c r="D10" s="207" t="s">
        <v>1226</v>
      </c>
      <c r="E10" s="339"/>
      <c r="F10" s="10"/>
    </row>
    <row r="11" spans="1:6" s="271" customFormat="1" ht="27.6" customHeight="1" x14ac:dyDescent="0.3">
      <c r="A11" s="255">
        <v>8</v>
      </c>
      <c r="B11" s="199" t="s">
        <v>6</v>
      </c>
      <c r="C11" s="198">
        <v>176760059.18000001</v>
      </c>
      <c r="D11" s="200" t="s">
        <v>1227</v>
      </c>
      <c r="E11" s="339"/>
      <c r="F11" s="10"/>
    </row>
    <row r="12" spans="1:6" s="271" customFormat="1" ht="27.6" customHeight="1" x14ac:dyDescent="0.3">
      <c r="A12" s="255">
        <v>9</v>
      </c>
      <c r="B12" s="199" t="s">
        <v>6</v>
      </c>
      <c r="C12" s="198">
        <v>25206600</v>
      </c>
      <c r="D12" s="200" t="s">
        <v>1228</v>
      </c>
      <c r="E12" s="339"/>
      <c r="F12" s="10"/>
    </row>
    <row r="13" spans="1:6" s="271" customFormat="1" ht="27.6" customHeight="1" x14ac:dyDescent="0.3">
      <c r="A13" s="255">
        <v>10</v>
      </c>
      <c r="B13" s="199" t="s">
        <v>6</v>
      </c>
      <c r="C13" s="198">
        <v>40507535.039999999</v>
      </c>
      <c r="D13" s="200" t="s">
        <v>999</v>
      </c>
      <c r="E13" s="342"/>
      <c r="F13" s="10"/>
    </row>
    <row r="14" spans="1:6" s="271" customFormat="1" ht="27.6" customHeight="1" x14ac:dyDescent="0.3">
      <c r="A14" s="255">
        <v>11</v>
      </c>
      <c r="B14" s="199" t="s">
        <v>6</v>
      </c>
      <c r="C14" s="198">
        <v>23644800</v>
      </c>
      <c r="D14" s="200" t="s">
        <v>992</v>
      </c>
      <c r="E14" s="339"/>
      <c r="F14" s="10"/>
    </row>
    <row r="15" spans="1:6" s="271" customFormat="1" ht="27.6" customHeight="1" x14ac:dyDescent="0.3">
      <c r="A15" s="255">
        <v>12</v>
      </c>
      <c r="B15" s="199" t="s">
        <v>6</v>
      </c>
      <c r="C15" s="198">
        <v>86942886</v>
      </c>
      <c r="D15" s="200" t="s">
        <v>1229</v>
      </c>
      <c r="E15" s="339"/>
      <c r="F15" s="10"/>
    </row>
    <row r="16" spans="1:6" s="271" customFormat="1" ht="27.6" customHeight="1" x14ac:dyDescent="0.3">
      <c r="A16" s="264">
        <v>13</v>
      </c>
      <c r="B16" s="205" t="s">
        <v>6</v>
      </c>
      <c r="C16" s="206">
        <v>63290182</v>
      </c>
      <c r="D16" s="207" t="s">
        <v>998</v>
      </c>
      <c r="E16" s="339"/>
      <c r="F16" s="10"/>
    </row>
    <row r="17" spans="1:6" s="271" customFormat="1" ht="27.6" customHeight="1" x14ac:dyDescent="0.3">
      <c r="A17" s="255">
        <v>14</v>
      </c>
      <c r="B17" s="199" t="s">
        <v>6</v>
      </c>
      <c r="C17" s="198">
        <v>44361120</v>
      </c>
      <c r="D17" s="200" t="s">
        <v>1230</v>
      </c>
      <c r="E17" s="339" t="s">
        <v>1190</v>
      </c>
      <c r="F17" s="10"/>
    </row>
    <row r="18" spans="1:6" s="271" customFormat="1" ht="27.6" customHeight="1" x14ac:dyDescent="0.3">
      <c r="A18" s="255">
        <v>15</v>
      </c>
      <c r="B18" s="199" t="s">
        <v>6</v>
      </c>
      <c r="C18" s="198">
        <v>30004800</v>
      </c>
      <c r="D18" s="200" t="s">
        <v>1231</v>
      </c>
      <c r="E18" s="339"/>
      <c r="F18" s="10"/>
    </row>
    <row r="19" spans="1:6" s="271" customFormat="1" ht="27.6" customHeight="1" x14ac:dyDescent="0.3">
      <c r="A19" s="255">
        <v>16</v>
      </c>
      <c r="B19" s="199" t="s">
        <v>6</v>
      </c>
      <c r="C19" s="198">
        <v>55149120</v>
      </c>
      <c r="D19" s="200" t="s">
        <v>1232</v>
      </c>
      <c r="E19" s="339"/>
      <c r="F19" s="10"/>
    </row>
    <row r="20" spans="1:6" s="271" customFormat="1" ht="27.6" customHeight="1" x14ac:dyDescent="0.3">
      <c r="A20" s="264">
        <v>17</v>
      </c>
      <c r="B20" s="205" t="s">
        <v>6</v>
      </c>
      <c r="C20" s="206">
        <v>24094000</v>
      </c>
      <c r="D20" s="207" t="s">
        <v>1233</v>
      </c>
      <c r="E20" s="339" t="s">
        <v>1191</v>
      </c>
      <c r="F20" s="10"/>
    </row>
    <row r="21" spans="1:6" s="271" customFormat="1" ht="27.6" customHeight="1" x14ac:dyDescent="0.3">
      <c r="A21" s="264">
        <v>18</v>
      </c>
      <c r="B21" s="205" t="s">
        <v>990</v>
      </c>
      <c r="C21" s="206">
        <v>3418000</v>
      </c>
      <c r="D21" s="207" t="s">
        <v>1221</v>
      </c>
      <c r="E21" s="339"/>
      <c r="F21" s="10"/>
    </row>
    <row r="22" spans="1:6" s="271" customFormat="1" ht="27.6" customHeight="1" x14ac:dyDescent="0.3">
      <c r="A22" s="275">
        <v>19</v>
      </c>
      <c r="B22" s="231" t="s">
        <v>1045</v>
      </c>
      <c r="C22" s="232">
        <v>37000000</v>
      </c>
      <c r="D22" s="233" t="s">
        <v>1047</v>
      </c>
      <c r="E22" s="339"/>
      <c r="F22" s="10"/>
    </row>
    <row r="23" spans="1:6" s="271" customFormat="1" ht="27.6" customHeight="1" x14ac:dyDescent="0.3">
      <c r="A23" s="275">
        <v>20</v>
      </c>
      <c r="B23" s="231" t="s">
        <v>1046</v>
      </c>
      <c r="C23" s="232">
        <v>37000000</v>
      </c>
      <c r="D23" s="233" t="s">
        <v>1048</v>
      </c>
      <c r="E23" s="339"/>
      <c r="F23" s="10"/>
    </row>
    <row r="24" spans="1:6" s="271" customFormat="1" ht="27.6" customHeight="1" x14ac:dyDescent="0.3">
      <c r="A24" s="275">
        <v>21</v>
      </c>
      <c r="B24" s="231" t="s">
        <v>1108</v>
      </c>
      <c r="C24" s="232">
        <v>36800000</v>
      </c>
      <c r="D24" s="233" t="s">
        <v>1114</v>
      </c>
      <c r="E24" s="339"/>
      <c r="F24" s="10"/>
    </row>
    <row r="25" spans="1:6" s="271" customFormat="1" ht="27.6" customHeight="1" x14ac:dyDescent="0.3">
      <c r="A25" s="255">
        <v>22</v>
      </c>
      <c r="B25" s="199" t="s">
        <v>1109</v>
      </c>
      <c r="C25" s="198">
        <v>36800000</v>
      </c>
      <c r="D25" s="200" t="s">
        <v>1115</v>
      </c>
      <c r="E25" s="339"/>
      <c r="F25" s="10"/>
    </row>
    <row r="26" spans="1:6" s="271" customFormat="1" ht="27.6" customHeight="1" x14ac:dyDescent="0.3">
      <c r="A26" s="255">
        <v>23</v>
      </c>
      <c r="B26" s="199" t="s">
        <v>1110</v>
      </c>
      <c r="C26" s="198">
        <v>36800000</v>
      </c>
      <c r="D26" s="200" t="s">
        <v>1116</v>
      </c>
      <c r="E26" s="339"/>
      <c r="F26" s="10"/>
    </row>
    <row r="27" spans="1:6" s="271" customFormat="1" ht="27.6" customHeight="1" x14ac:dyDescent="0.3">
      <c r="A27" s="255">
        <v>24</v>
      </c>
      <c r="B27" s="199" t="s">
        <v>1111</v>
      </c>
      <c r="C27" s="198">
        <v>36800000</v>
      </c>
      <c r="D27" s="200" t="s">
        <v>1117</v>
      </c>
      <c r="E27" s="339"/>
      <c r="F27" s="10"/>
    </row>
    <row r="28" spans="1:6" s="271" customFormat="1" ht="27.6" customHeight="1" x14ac:dyDescent="0.3">
      <c r="A28" s="255">
        <v>25</v>
      </c>
      <c r="B28" s="199" t="s">
        <v>1112</v>
      </c>
      <c r="C28" s="198">
        <v>36800000</v>
      </c>
      <c r="D28" s="200" t="s">
        <v>1118</v>
      </c>
      <c r="E28" s="339"/>
      <c r="F28" s="10"/>
    </row>
    <row r="29" spans="1:6" s="271" customFormat="1" ht="27.6" customHeight="1" x14ac:dyDescent="0.3">
      <c r="A29" s="255">
        <v>26</v>
      </c>
      <c r="B29" s="199" t="s">
        <v>1201</v>
      </c>
      <c r="C29" s="198">
        <v>68267500</v>
      </c>
      <c r="D29" s="200" t="s">
        <v>1205</v>
      </c>
      <c r="E29" s="339"/>
      <c r="F29" s="10"/>
    </row>
    <row r="30" spans="1:6" s="271" customFormat="1" ht="27.6" customHeight="1" x14ac:dyDescent="0.3">
      <c r="A30" s="275">
        <v>27</v>
      </c>
      <c r="B30" s="231" t="s">
        <v>1219</v>
      </c>
      <c r="C30" s="232">
        <v>5483872</v>
      </c>
      <c r="D30" s="233" t="s">
        <v>1220</v>
      </c>
      <c r="E30" s="339"/>
      <c r="F30" s="10"/>
    </row>
    <row r="31" spans="1:6" s="271" customFormat="1" ht="27.6" customHeight="1" x14ac:dyDescent="0.3">
      <c r="A31" s="255">
        <v>28</v>
      </c>
      <c r="B31" s="199" t="s">
        <v>1161</v>
      </c>
      <c r="C31" s="198">
        <v>30000000</v>
      </c>
      <c r="D31" s="200" t="s">
        <v>1193</v>
      </c>
      <c r="E31" s="339"/>
      <c r="F31" s="10"/>
    </row>
    <row r="32" spans="1:6" s="271" customFormat="1" ht="27.6" customHeight="1" x14ac:dyDescent="0.3">
      <c r="A32" s="255">
        <v>29</v>
      </c>
      <c r="B32" s="199" t="s">
        <v>1161</v>
      </c>
      <c r="C32" s="198">
        <v>40000000</v>
      </c>
      <c r="D32" s="200" t="s">
        <v>1194</v>
      </c>
      <c r="E32" s="339"/>
      <c r="F32" s="10"/>
    </row>
    <row r="33" spans="1:6" s="271" customFormat="1" ht="27.6" customHeight="1" x14ac:dyDescent="0.3">
      <c r="A33" s="275">
        <v>30</v>
      </c>
      <c r="B33" s="231" t="s">
        <v>1234</v>
      </c>
      <c r="C33" s="232">
        <v>10080000</v>
      </c>
      <c r="D33" s="233" t="s">
        <v>1238</v>
      </c>
      <c r="E33" s="339"/>
      <c r="F33" s="10"/>
    </row>
    <row r="34" spans="1:6" s="271" customFormat="1" ht="27.6" customHeight="1" x14ac:dyDescent="0.3">
      <c r="A34" s="275">
        <v>31</v>
      </c>
      <c r="B34" s="231" t="s">
        <v>1235</v>
      </c>
      <c r="C34" s="232">
        <v>2212511.7999999998</v>
      </c>
      <c r="D34" s="233" t="s">
        <v>1239</v>
      </c>
      <c r="E34" s="339"/>
      <c r="F34" s="10"/>
    </row>
    <row r="35" spans="1:6" s="271" customFormat="1" ht="27.6" customHeight="1" x14ac:dyDescent="0.3">
      <c r="A35" s="275">
        <v>32</v>
      </c>
      <c r="B35" s="231" t="s">
        <v>1236</v>
      </c>
      <c r="C35" s="232">
        <v>1942200</v>
      </c>
      <c r="D35" s="233" t="s">
        <v>1240</v>
      </c>
      <c r="E35" s="339"/>
      <c r="F35" s="10"/>
    </row>
    <row r="36" spans="1:6" s="271" customFormat="1" ht="27.6" customHeight="1" x14ac:dyDescent="0.3">
      <c r="A36" s="275">
        <v>33</v>
      </c>
      <c r="B36" s="303" t="s">
        <v>1237</v>
      </c>
      <c r="C36" s="304">
        <v>3450013.92</v>
      </c>
      <c r="D36" s="303" t="s">
        <v>1241</v>
      </c>
      <c r="E36" s="344"/>
      <c r="F36" s="10"/>
    </row>
    <row r="37" spans="1:6" s="271" customFormat="1" ht="27.6" customHeight="1" thickBot="1" x14ac:dyDescent="0.35">
      <c r="A37" s="264">
        <v>34</v>
      </c>
      <c r="B37" s="348" t="s">
        <v>1242</v>
      </c>
      <c r="C37" s="349">
        <v>7835000</v>
      </c>
      <c r="D37" s="348" t="s">
        <v>1243</v>
      </c>
      <c r="E37" s="343"/>
      <c r="F37" s="10"/>
    </row>
    <row r="38" spans="1:6" s="3" customFormat="1" ht="15" thickBot="1" x14ac:dyDescent="0.35">
      <c r="A38" s="515"/>
      <c r="B38" s="516"/>
      <c r="C38" s="13">
        <f>SUM(C4:C37)</f>
        <v>1354448364.6800001</v>
      </c>
      <c r="D38" s="256"/>
      <c r="E38" s="15"/>
      <c r="F38" s="20"/>
    </row>
    <row r="39" spans="1:6" s="3" customFormat="1" ht="29.25" customHeight="1" x14ac:dyDescent="0.3">
      <c r="A39" s="85"/>
      <c r="B39" s="252"/>
      <c r="C39" s="155"/>
      <c r="D39" s="252"/>
      <c r="E39" s="20"/>
      <c r="F39" s="20"/>
    </row>
    <row r="40" spans="1:6" s="3" customFormat="1" ht="20.25" customHeight="1" x14ac:dyDescent="0.2">
      <c r="A40" s="525"/>
      <c r="B40" s="525"/>
      <c r="C40" s="25" t="s">
        <v>7</v>
      </c>
      <c r="D40" s="278">
        <f>C4+C5+C6+C10+C16+C20+C21+C22+C23+C24+C30+C33+C34+C35+C36+C37</f>
        <v>458114644.84000003</v>
      </c>
      <c r="E40" s="20"/>
      <c r="F40" s="20"/>
    </row>
    <row r="41" spans="1:6" s="3" customFormat="1" ht="20.25" customHeight="1" x14ac:dyDescent="0.3">
      <c r="A41" s="525"/>
      <c r="B41" s="525"/>
      <c r="C41" s="25" t="s">
        <v>5</v>
      </c>
      <c r="D41" s="259"/>
      <c r="E41" s="20"/>
      <c r="F41" s="20"/>
    </row>
    <row r="42" spans="1:6" s="3" customFormat="1" ht="20.25" customHeight="1" x14ac:dyDescent="0.3">
      <c r="A42" s="518" t="s">
        <v>8</v>
      </c>
      <c r="B42" s="518"/>
      <c r="C42" s="35">
        <v>315247228.80000001</v>
      </c>
      <c r="D42" s="259"/>
      <c r="E42" s="20"/>
      <c r="F42" s="20"/>
    </row>
    <row r="43" spans="1:6" s="3" customFormat="1" ht="20.25" customHeight="1" x14ac:dyDescent="0.3">
      <c r="A43" s="519" t="s">
        <v>9</v>
      </c>
      <c r="B43" s="519"/>
      <c r="C43" s="27">
        <f>C42-C38</f>
        <v>-1039201135.8800001</v>
      </c>
      <c r="D43" s="259"/>
      <c r="E43" s="20"/>
      <c r="F43" s="20"/>
    </row>
    <row r="44" spans="1:6" s="1" customFormat="1" x14ac:dyDescent="0.3">
      <c r="A44" s="30"/>
      <c r="B44" s="254"/>
      <c r="C44" s="30"/>
      <c r="D44" s="260"/>
      <c r="E44" s="223"/>
    </row>
    <row r="45" spans="1:6" s="1" customFormat="1" x14ac:dyDescent="0.3">
      <c r="A45" s="30"/>
      <c r="B45" s="254"/>
      <c r="C45" s="32"/>
      <c r="D45" s="261"/>
      <c r="E45" s="223"/>
    </row>
    <row r="46" spans="1:6" s="1" customFormat="1" x14ac:dyDescent="0.3">
      <c r="A46" s="30"/>
      <c r="B46" s="254"/>
      <c r="C46" s="32"/>
      <c r="D46" s="263"/>
      <c r="E46" s="223"/>
    </row>
    <row r="48" spans="1:6" x14ac:dyDescent="0.3">
      <c r="D48" s="263"/>
    </row>
    <row r="49" spans="1:7" s="1" customFormat="1" x14ac:dyDescent="0.3">
      <c r="A49" s="30"/>
      <c r="B49" s="254"/>
      <c r="C49" s="30"/>
      <c r="D49" s="263"/>
      <c r="G49"/>
    </row>
    <row r="50" spans="1:7" s="1" customFormat="1" x14ac:dyDescent="0.3">
      <c r="A50" s="30"/>
      <c r="B50" s="254"/>
      <c r="C50" s="30"/>
      <c r="D50" s="263"/>
      <c r="G50"/>
    </row>
    <row r="53" spans="1:7" s="1" customFormat="1" x14ac:dyDescent="0.3">
      <c r="A53" s="30"/>
      <c r="B53" s="254"/>
      <c r="C53" s="30"/>
      <c r="D53" s="262"/>
    </row>
  </sheetData>
  <mergeCells count="9">
    <mergeCell ref="E2:E3"/>
    <mergeCell ref="A38:B38"/>
    <mergeCell ref="A40:B41"/>
    <mergeCell ref="A42:B42"/>
    <mergeCell ref="A43:B43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B13" zoomScaleNormal="100" workbookViewId="0">
      <selection activeCell="E37" sqref="E37"/>
    </sheetView>
  </sheetViews>
  <sheetFormatPr defaultRowHeight="14.4" x14ac:dyDescent="0.3"/>
  <cols>
    <col min="1" max="1" width="0" hidden="1" customWidth="1"/>
    <col min="2" max="2" width="7.109375" style="30" customWidth="1"/>
    <col min="3" max="3" width="57.109375" style="254" customWidth="1"/>
    <col min="4" max="4" width="18" style="30" customWidth="1"/>
    <col min="5" max="5" width="93.5546875" style="262" customWidth="1"/>
    <col min="6" max="6" width="91.88671875" style="1" customWidth="1"/>
    <col min="7" max="7" width="13.88671875" style="1" customWidth="1"/>
  </cols>
  <sheetData>
    <row r="1" spans="2:7" ht="26.25" customHeight="1" x14ac:dyDescent="0.3">
      <c r="B1" s="520" t="s">
        <v>2116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497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498" t="s">
        <v>5</v>
      </c>
      <c r="E3" s="523"/>
      <c r="F3" s="514"/>
      <c r="G3" s="20"/>
    </row>
    <row r="4" spans="2:7" s="503" customFormat="1" ht="22.8" customHeight="1" x14ac:dyDescent="0.3">
      <c r="B4" s="5">
        <v>1</v>
      </c>
      <c r="C4" s="499" t="s">
        <v>6</v>
      </c>
      <c r="D4" s="500">
        <v>17040492</v>
      </c>
      <c r="E4" s="501" t="s">
        <v>2075</v>
      </c>
      <c r="F4" s="502" t="s">
        <v>2123</v>
      </c>
      <c r="G4" s="54"/>
    </row>
    <row r="5" spans="2:7" s="503" customFormat="1" ht="22.8" customHeight="1" x14ac:dyDescent="0.3">
      <c r="B5" s="5">
        <v>2</v>
      </c>
      <c r="C5" s="499" t="s">
        <v>6</v>
      </c>
      <c r="D5" s="500">
        <v>3135021.12</v>
      </c>
      <c r="E5" s="501" t="s">
        <v>2075</v>
      </c>
      <c r="F5" s="502" t="s">
        <v>2124</v>
      </c>
      <c r="G5" s="54"/>
    </row>
    <row r="6" spans="2:7" s="503" customFormat="1" ht="22.8" customHeight="1" x14ac:dyDescent="0.3">
      <c r="B6" s="5">
        <v>3</v>
      </c>
      <c r="C6" s="499" t="s">
        <v>6</v>
      </c>
      <c r="D6" s="500">
        <v>14244000</v>
      </c>
      <c r="E6" s="501" t="s">
        <v>2119</v>
      </c>
      <c r="F6" s="502" t="s">
        <v>2125</v>
      </c>
      <c r="G6" s="54"/>
    </row>
    <row r="7" spans="2:7" s="503" customFormat="1" ht="22.8" customHeight="1" x14ac:dyDescent="0.3">
      <c r="B7" s="5">
        <v>4</v>
      </c>
      <c r="C7" s="499" t="s">
        <v>6</v>
      </c>
      <c r="D7" s="500">
        <v>27032283</v>
      </c>
      <c r="E7" s="501" t="s">
        <v>1688</v>
      </c>
      <c r="F7" s="502" t="s">
        <v>2126</v>
      </c>
      <c r="G7" s="54"/>
    </row>
    <row r="8" spans="2:7" s="503" customFormat="1" ht="22.8" customHeight="1" x14ac:dyDescent="0.3">
      <c r="B8" s="5">
        <v>5</v>
      </c>
      <c r="C8" s="499" t="s">
        <v>6</v>
      </c>
      <c r="D8" s="500">
        <v>12129936</v>
      </c>
      <c r="E8" s="501" t="s">
        <v>1761</v>
      </c>
      <c r="F8" s="502" t="s">
        <v>2127</v>
      </c>
      <c r="G8" s="54"/>
    </row>
    <row r="9" spans="2:7" s="503" customFormat="1" ht="22.8" customHeight="1" x14ac:dyDescent="0.3">
      <c r="B9" s="5">
        <v>6</v>
      </c>
      <c r="C9" s="499" t="s">
        <v>6</v>
      </c>
      <c r="D9" s="500">
        <v>12047000</v>
      </c>
      <c r="E9" s="501" t="s">
        <v>2120</v>
      </c>
      <c r="F9" s="502" t="s">
        <v>2128</v>
      </c>
      <c r="G9" s="54"/>
    </row>
    <row r="10" spans="2:7" s="503" customFormat="1" ht="22.8" customHeight="1" x14ac:dyDescent="0.3">
      <c r="B10" s="5">
        <v>7</v>
      </c>
      <c r="C10" s="499" t="s">
        <v>2117</v>
      </c>
      <c r="D10" s="500">
        <v>2400000</v>
      </c>
      <c r="E10" s="501" t="s">
        <v>2121</v>
      </c>
      <c r="F10" s="502" t="s">
        <v>2129</v>
      </c>
      <c r="G10" s="54"/>
    </row>
    <row r="11" spans="2:7" s="503" customFormat="1" ht="22.8" customHeight="1" x14ac:dyDescent="0.3">
      <c r="B11" s="5">
        <v>8</v>
      </c>
      <c r="C11" s="499" t="s">
        <v>6</v>
      </c>
      <c r="D11" s="500">
        <v>3069134.32</v>
      </c>
      <c r="E11" s="501" t="s">
        <v>1686</v>
      </c>
      <c r="F11" s="502" t="s">
        <v>1996</v>
      </c>
      <c r="G11" s="54"/>
    </row>
    <row r="12" spans="2:7" s="503" customFormat="1" ht="22.8" customHeight="1" x14ac:dyDescent="0.3">
      <c r="B12" s="5">
        <v>9</v>
      </c>
      <c r="C12" s="499" t="s">
        <v>6</v>
      </c>
      <c r="D12" s="500">
        <v>314730.08</v>
      </c>
      <c r="E12" s="501" t="s">
        <v>1686</v>
      </c>
      <c r="F12" s="502" t="s">
        <v>2009</v>
      </c>
      <c r="G12" s="54"/>
    </row>
    <row r="13" spans="2:7" s="503" customFormat="1" ht="22.8" customHeight="1" x14ac:dyDescent="0.3">
      <c r="B13" s="5">
        <v>10</v>
      </c>
      <c r="C13" s="499" t="s">
        <v>6</v>
      </c>
      <c r="D13" s="500">
        <v>343302.40000000002</v>
      </c>
      <c r="E13" s="501" t="s">
        <v>1686</v>
      </c>
      <c r="F13" s="502" t="s">
        <v>1994</v>
      </c>
      <c r="G13" s="54"/>
    </row>
    <row r="14" spans="2:7" s="503" customFormat="1" ht="22.8" customHeight="1" x14ac:dyDescent="0.3">
      <c r="B14" s="5">
        <v>11</v>
      </c>
      <c r="C14" s="499" t="s">
        <v>6</v>
      </c>
      <c r="D14" s="500">
        <v>508272.24</v>
      </c>
      <c r="E14" s="501" t="s">
        <v>1686</v>
      </c>
      <c r="F14" s="502" t="s">
        <v>1993</v>
      </c>
      <c r="G14" s="54"/>
    </row>
    <row r="15" spans="2:7" s="503" customFormat="1" ht="22.8" customHeight="1" x14ac:dyDescent="0.3">
      <c r="B15" s="5">
        <v>12</v>
      </c>
      <c r="C15" s="499" t="s">
        <v>6</v>
      </c>
      <c r="D15" s="500">
        <v>2707689.04</v>
      </c>
      <c r="E15" s="501" t="s">
        <v>1686</v>
      </c>
      <c r="F15" s="502" t="s">
        <v>2010</v>
      </c>
      <c r="G15" s="54"/>
    </row>
    <row r="16" spans="2:7" s="503" customFormat="1" ht="22.8" customHeight="1" x14ac:dyDescent="0.3">
      <c r="B16" s="5">
        <v>13</v>
      </c>
      <c r="C16" s="499" t="s">
        <v>6</v>
      </c>
      <c r="D16" s="500">
        <v>354356.52</v>
      </c>
      <c r="E16" s="501" t="s">
        <v>1686</v>
      </c>
      <c r="F16" s="502" t="s">
        <v>1995</v>
      </c>
      <c r="G16" s="54"/>
    </row>
    <row r="17" spans="2:7" s="503" customFormat="1" ht="22.8" customHeight="1" x14ac:dyDescent="0.3">
      <c r="B17" s="5">
        <v>14</v>
      </c>
      <c r="C17" s="499" t="s">
        <v>6</v>
      </c>
      <c r="D17" s="500">
        <v>23161152</v>
      </c>
      <c r="E17" s="501" t="s">
        <v>1762</v>
      </c>
      <c r="F17" s="502" t="s">
        <v>2130</v>
      </c>
      <c r="G17" s="54"/>
    </row>
    <row r="18" spans="2:7" s="503" customFormat="1" ht="22.8" customHeight="1" x14ac:dyDescent="0.3">
      <c r="B18" s="5">
        <v>15</v>
      </c>
      <c r="C18" s="499" t="s">
        <v>6</v>
      </c>
      <c r="D18" s="500">
        <v>1301561.52</v>
      </c>
      <c r="E18" s="501" t="s">
        <v>1686</v>
      </c>
      <c r="F18" s="502" t="s">
        <v>2016</v>
      </c>
      <c r="G18" s="54"/>
    </row>
    <row r="19" spans="2:7" s="503" customFormat="1" ht="22.8" customHeight="1" x14ac:dyDescent="0.3">
      <c r="B19" s="5">
        <v>16</v>
      </c>
      <c r="C19" s="499" t="s">
        <v>6</v>
      </c>
      <c r="D19" s="500">
        <v>304816.68</v>
      </c>
      <c r="E19" s="501" t="s">
        <v>1686</v>
      </c>
      <c r="F19" s="502" t="s">
        <v>1997</v>
      </c>
      <c r="G19" s="54"/>
    </row>
    <row r="20" spans="2:7" s="503" customFormat="1" ht="22.8" customHeight="1" x14ac:dyDescent="0.3">
      <c r="B20" s="5">
        <v>17</v>
      </c>
      <c r="C20" s="499" t="s">
        <v>6</v>
      </c>
      <c r="D20" s="500">
        <v>390533.64</v>
      </c>
      <c r="E20" s="501" t="s">
        <v>1686</v>
      </c>
      <c r="F20" s="502" t="s">
        <v>1999</v>
      </c>
      <c r="G20" s="54"/>
    </row>
    <row r="21" spans="2:7" s="503" customFormat="1" ht="22.8" customHeight="1" x14ac:dyDescent="0.3">
      <c r="B21" s="5">
        <v>18</v>
      </c>
      <c r="C21" s="499" t="s">
        <v>6</v>
      </c>
      <c r="D21" s="500">
        <v>814881.48</v>
      </c>
      <c r="E21" s="501" t="s">
        <v>1686</v>
      </c>
      <c r="F21" s="502" t="s">
        <v>2000</v>
      </c>
      <c r="G21" s="54"/>
    </row>
    <row r="22" spans="2:7" s="503" customFormat="1" ht="22.8" customHeight="1" x14ac:dyDescent="0.3">
      <c r="B22" s="5">
        <v>19</v>
      </c>
      <c r="C22" s="499" t="s">
        <v>6</v>
      </c>
      <c r="D22" s="500">
        <v>880146.96</v>
      </c>
      <c r="E22" s="501" t="s">
        <v>1686</v>
      </c>
      <c r="F22" s="502" t="s">
        <v>2002</v>
      </c>
      <c r="G22" s="54"/>
    </row>
    <row r="23" spans="2:7" s="503" customFormat="1" ht="22.8" customHeight="1" x14ac:dyDescent="0.3">
      <c r="B23" s="5">
        <v>20</v>
      </c>
      <c r="C23" s="499" t="s">
        <v>2118</v>
      </c>
      <c r="D23" s="500">
        <v>55041000</v>
      </c>
      <c r="E23" s="501" t="s">
        <v>2122</v>
      </c>
      <c r="F23" s="502" t="s">
        <v>2131</v>
      </c>
      <c r="G23" s="54"/>
    </row>
    <row r="24" spans="2:7" s="503" customFormat="1" ht="22.8" customHeight="1" x14ac:dyDescent="0.3">
      <c r="B24" s="5">
        <v>21</v>
      </c>
      <c r="C24" s="507" t="s">
        <v>2132</v>
      </c>
      <c r="D24" s="500">
        <v>6950000</v>
      </c>
      <c r="E24" s="501" t="s">
        <v>204</v>
      </c>
      <c r="F24" s="502"/>
      <c r="G24" s="54"/>
    </row>
    <row r="25" spans="2:7" s="503" customFormat="1" ht="22.8" customHeight="1" x14ac:dyDescent="0.3">
      <c r="B25" s="5">
        <v>22</v>
      </c>
      <c r="C25" s="499" t="s">
        <v>2133</v>
      </c>
      <c r="D25" s="500">
        <v>125000</v>
      </c>
      <c r="E25" s="501" t="s">
        <v>356</v>
      </c>
      <c r="F25" s="502"/>
      <c r="G25" s="54"/>
    </row>
    <row r="26" spans="2:7" s="503" customFormat="1" ht="22.8" customHeight="1" x14ac:dyDescent="0.3">
      <c r="B26" s="5">
        <v>23</v>
      </c>
      <c r="C26" s="499" t="s">
        <v>2134</v>
      </c>
      <c r="D26" s="500">
        <v>6000000</v>
      </c>
      <c r="E26" s="501" t="s">
        <v>206</v>
      </c>
      <c r="F26" s="502"/>
      <c r="G26" s="54"/>
    </row>
    <row r="27" spans="2:7" s="503" customFormat="1" ht="22.8" customHeight="1" x14ac:dyDescent="0.3">
      <c r="B27" s="5">
        <v>24</v>
      </c>
      <c r="C27" s="499" t="s">
        <v>2135</v>
      </c>
      <c r="D27" s="500">
        <v>8250000</v>
      </c>
      <c r="E27" s="501" t="s">
        <v>207</v>
      </c>
      <c r="F27" s="502"/>
      <c r="G27" s="54"/>
    </row>
    <row r="28" spans="2:7" s="503" customFormat="1" ht="22.8" customHeight="1" x14ac:dyDescent="0.3">
      <c r="B28" s="5">
        <v>25</v>
      </c>
      <c r="C28" s="499" t="s">
        <v>2136</v>
      </c>
      <c r="D28" s="500">
        <v>1050000</v>
      </c>
      <c r="E28" s="501" t="s">
        <v>207</v>
      </c>
      <c r="F28" s="502"/>
      <c r="G28" s="54"/>
    </row>
    <row r="29" spans="2:7" s="503" customFormat="1" ht="22.8" customHeight="1" x14ac:dyDescent="0.3">
      <c r="B29" s="5">
        <v>26</v>
      </c>
      <c r="C29" s="499" t="s">
        <v>2137</v>
      </c>
      <c r="D29" s="500">
        <v>1640000</v>
      </c>
      <c r="E29" s="501" t="s">
        <v>603</v>
      </c>
      <c r="F29" s="502"/>
      <c r="G29" s="54"/>
    </row>
    <row r="30" spans="2:7" s="503" customFormat="1" ht="22.8" customHeight="1" x14ac:dyDescent="0.3">
      <c r="B30" s="5">
        <v>27</v>
      </c>
      <c r="C30" s="499" t="s">
        <v>2138</v>
      </c>
      <c r="D30" s="500">
        <v>21235200</v>
      </c>
      <c r="E30" s="501" t="s">
        <v>2141</v>
      </c>
      <c r="F30" s="502"/>
      <c r="G30" s="54"/>
    </row>
    <row r="31" spans="2:7" s="503" customFormat="1" ht="22.8" customHeight="1" x14ac:dyDescent="0.3">
      <c r="B31" s="5">
        <v>28</v>
      </c>
      <c r="C31" s="504" t="s">
        <v>2139</v>
      </c>
      <c r="D31" s="500">
        <v>2000000</v>
      </c>
      <c r="E31" s="501" t="s">
        <v>847</v>
      </c>
      <c r="F31" s="502"/>
      <c r="G31" s="54"/>
    </row>
    <row r="32" spans="2:7" s="503" customFormat="1" ht="22.8" customHeight="1" x14ac:dyDescent="0.3">
      <c r="B32" s="5">
        <v>29</v>
      </c>
      <c r="C32" s="504" t="s">
        <v>2140</v>
      </c>
      <c r="D32" s="500">
        <v>2000000</v>
      </c>
      <c r="E32" s="501" t="s">
        <v>357</v>
      </c>
      <c r="F32" s="502"/>
      <c r="G32" s="54"/>
    </row>
    <row r="33" spans="2:7" s="503" customFormat="1" ht="22.8" customHeight="1" thickBot="1" x14ac:dyDescent="0.35">
      <c r="B33" s="5">
        <v>30</v>
      </c>
      <c r="C33" s="504" t="s">
        <v>2142</v>
      </c>
      <c r="D33" s="500">
        <v>10000000</v>
      </c>
      <c r="E33" s="501" t="s">
        <v>2143</v>
      </c>
      <c r="F33" s="502"/>
      <c r="G33" s="54"/>
    </row>
    <row r="34" spans="2:7" s="3" customFormat="1" ht="15" thickBot="1" x14ac:dyDescent="0.35">
      <c r="B34" s="515"/>
      <c r="C34" s="516"/>
      <c r="D34" s="451">
        <f>SUM(D4:D33)</f>
        <v>236470509</v>
      </c>
      <c r="E34" s="256"/>
      <c r="F34" s="15"/>
      <c r="G34" s="20"/>
    </row>
    <row r="35" spans="2:7" s="3" customFormat="1" ht="29.25" customHeight="1" x14ac:dyDescent="0.3">
      <c r="B35" s="85"/>
      <c r="C35" s="252"/>
      <c r="D35" s="155"/>
      <c r="E35" s="252"/>
      <c r="F35" s="20"/>
      <c r="G35" s="20"/>
    </row>
    <row r="36" spans="2:7" s="3" customFormat="1" ht="20.25" customHeight="1" x14ac:dyDescent="0.2">
      <c r="B36" s="525"/>
      <c r="C36" s="525"/>
      <c r="D36" s="25" t="s">
        <v>7</v>
      </c>
      <c r="E36" s="257"/>
      <c r="F36" s="20"/>
      <c r="G36" s="20"/>
    </row>
    <row r="37" spans="2:7" s="3" customFormat="1" ht="20.25" customHeight="1" x14ac:dyDescent="0.3">
      <c r="B37" s="525"/>
      <c r="C37" s="525"/>
      <c r="D37" s="25" t="s">
        <v>5</v>
      </c>
      <c r="E37" s="259"/>
      <c r="F37" s="20"/>
      <c r="G37" s="20"/>
    </row>
    <row r="38" spans="2:7" s="3" customFormat="1" ht="20.25" customHeight="1" x14ac:dyDescent="0.3">
      <c r="B38" s="518" t="s">
        <v>8</v>
      </c>
      <c r="C38" s="518"/>
      <c r="D38" s="35">
        <v>1676807189.25</v>
      </c>
      <c r="E38" s="398"/>
      <c r="F38" s="20"/>
      <c r="G38" s="20"/>
    </row>
    <row r="39" spans="2:7" s="3" customFormat="1" ht="20.25" customHeight="1" x14ac:dyDescent="0.3">
      <c r="B39" s="519" t="s">
        <v>9</v>
      </c>
      <c r="C39" s="519"/>
      <c r="D39" s="27">
        <f>D38-D34</f>
        <v>1440336680.25</v>
      </c>
      <c r="E39" s="398"/>
      <c r="F39" s="20"/>
      <c r="G39" s="20"/>
    </row>
    <row r="40" spans="2:7" s="1" customFormat="1" x14ac:dyDescent="0.3">
      <c r="B40" s="30"/>
      <c r="C40" s="254"/>
      <c r="D40" s="30"/>
      <c r="E40" s="260"/>
      <c r="F40" s="223"/>
    </row>
    <row r="41" spans="2:7" s="1" customFormat="1" x14ac:dyDescent="0.3">
      <c r="B41" s="30"/>
      <c r="C41" s="254"/>
      <c r="D41" s="32"/>
      <c r="E41" s="261"/>
      <c r="F41" s="223"/>
    </row>
    <row r="42" spans="2:7" s="1" customFormat="1" x14ac:dyDescent="0.3">
      <c r="B42" s="30"/>
      <c r="C42" s="254"/>
      <c r="D42" s="32"/>
      <c r="E42" s="263"/>
      <c r="F42" s="223"/>
    </row>
    <row r="43" spans="2:7" s="1" customFormat="1" x14ac:dyDescent="0.3">
      <c r="B43" s="30"/>
      <c r="C43" s="254"/>
      <c r="D43" s="30"/>
      <c r="E43" s="263"/>
    </row>
    <row r="44" spans="2:7" s="1" customFormat="1" x14ac:dyDescent="0.3">
      <c r="B44" s="30"/>
      <c r="C44" s="254"/>
      <c r="D44" s="30"/>
      <c r="E44" s="263"/>
    </row>
    <row r="45" spans="2:7" s="1" customFormat="1" x14ac:dyDescent="0.3">
      <c r="B45" s="30"/>
      <c r="C45" s="254"/>
      <c r="D45" s="30"/>
      <c r="E45" s="263"/>
    </row>
    <row r="46" spans="2:7" s="1" customFormat="1" x14ac:dyDescent="0.3">
      <c r="B46" s="30"/>
      <c r="C46" s="254"/>
      <c r="D46" s="30"/>
      <c r="E46" s="263"/>
    </row>
    <row r="48" spans="2:7" x14ac:dyDescent="0.3">
      <c r="E48" s="263"/>
    </row>
    <row r="49" spans="2:5" s="1" customFormat="1" x14ac:dyDescent="0.3">
      <c r="B49" s="30"/>
      <c r="C49" s="254"/>
      <c r="D49" s="30"/>
      <c r="E49" s="262"/>
    </row>
  </sheetData>
  <mergeCells count="9">
    <mergeCell ref="F2:F3"/>
    <mergeCell ref="B34:C34"/>
    <mergeCell ref="B36:C37"/>
    <mergeCell ref="B38:C38"/>
    <mergeCell ref="B39:C39"/>
    <mergeCell ref="B1:E1"/>
    <mergeCell ref="B2:B3"/>
    <mergeCell ref="C2:C3"/>
    <mergeCell ref="E2:E3"/>
  </mergeCells>
  <pageMargins left="0.7" right="0.7" top="0.75" bottom="0.75" header="0.3" footer="0.3"/>
  <pageSetup paperSize="9" scale="42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8" zoomScaleNormal="100" workbookViewId="0">
      <selection activeCell="C26" sqref="C26"/>
    </sheetView>
  </sheetViews>
  <sheetFormatPr defaultRowHeight="14.4" x14ac:dyDescent="0.3"/>
  <cols>
    <col min="1" max="1" width="7.109375" style="30" customWidth="1"/>
    <col min="2" max="2" width="92.664062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1244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46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47" t="s">
        <v>5</v>
      </c>
      <c r="D3" s="523"/>
      <c r="E3" s="514"/>
      <c r="F3" s="20"/>
    </row>
    <row r="4" spans="1:6" s="276" customFormat="1" ht="27.6" customHeight="1" x14ac:dyDescent="0.3">
      <c r="A4" s="275">
        <v>1</v>
      </c>
      <c r="B4" s="231" t="s">
        <v>6</v>
      </c>
      <c r="C4" s="232">
        <v>2000</v>
      </c>
      <c r="D4" s="233" t="s">
        <v>289</v>
      </c>
      <c r="E4" s="277" t="s">
        <v>1245</v>
      </c>
      <c r="F4" s="48"/>
    </row>
    <row r="5" spans="1:6" s="271" customFormat="1" ht="27.6" customHeight="1" x14ac:dyDescent="0.3">
      <c r="A5" s="275">
        <v>2</v>
      </c>
      <c r="B5" s="231" t="s">
        <v>6</v>
      </c>
      <c r="C5" s="232">
        <v>24768000</v>
      </c>
      <c r="D5" s="233" t="s">
        <v>240</v>
      </c>
      <c r="E5" s="345"/>
      <c r="F5" s="10"/>
    </row>
    <row r="6" spans="1:6" s="271" customFormat="1" ht="27.6" customHeight="1" x14ac:dyDescent="0.3">
      <c r="A6" s="255">
        <v>3</v>
      </c>
      <c r="B6" s="199" t="s">
        <v>6</v>
      </c>
      <c r="C6" s="198">
        <v>77649299.620000005</v>
      </c>
      <c r="D6" s="200" t="s">
        <v>180</v>
      </c>
      <c r="E6" s="345"/>
      <c r="F6" s="10"/>
    </row>
    <row r="7" spans="1:6" s="271" customFormat="1" ht="27.6" customHeight="1" x14ac:dyDescent="0.3">
      <c r="A7" s="255">
        <v>4</v>
      </c>
      <c r="B7" s="199" t="s">
        <v>6</v>
      </c>
      <c r="C7" s="198">
        <v>25872000</v>
      </c>
      <c r="D7" s="200" t="s">
        <v>191</v>
      </c>
      <c r="E7" s="345"/>
      <c r="F7" s="10"/>
    </row>
    <row r="8" spans="1:6" s="271" customFormat="1" ht="27.6" customHeight="1" x14ac:dyDescent="0.3">
      <c r="A8" s="275">
        <v>5</v>
      </c>
      <c r="B8" s="231" t="s">
        <v>6</v>
      </c>
      <c r="C8" s="232">
        <v>176760059.18000001</v>
      </c>
      <c r="D8" s="233" t="s">
        <v>55</v>
      </c>
      <c r="E8" s="345"/>
      <c r="F8" s="10"/>
    </row>
    <row r="9" spans="1:6" s="271" customFormat="1" ht="27.6" customHeight="1" x14ac:dyDescent="0.3">
      <c r="A9" s="275">
        <v>6</v>
      </c>
      <c r="B9" s="231" t="s">
        <v>6</v>
      </c>
      <c r="C9" s="232">
        <v>25206600</v>
      </c>
      <c r="D9" s="233" t="s">
        <v>1165</v>
      </c>
      <c r="E9" s="345"/>
      <c r="F9" s="10"/>
    </row>
    <row r="10" spans="1:6" s="271" customFormat="1" ht="27.6" customHeight="1" x14ac:dyDescent="0.3">
      <c r="A10" s="275">
        <v>7</v>
      </c>
      <c r="B10" s="231" t="s">
        <v>6</v>
      </c>
      <c r="C10" s="232">
        <v>40507535.039999999</v>
      </c>
      <c r="D10" s="233" t="s">
        <v>262</v>
      </c>
      <c r="E10" s="345"/>
      <c r="F10" s="10"/>
    </row>
    <row r="11" spans="1:6" s="271" customFormat="1" ht="27.6" customHeight="1" x14ac:dyDescent="0.3">
      <c r="A11" s="275">
        <v>8</v>
      </c>
      <c r="B11" s="231" t="s">
        <v>6</v>
      </c>
      <c r="C11" s="232">
        <v>23644800</v>
      </c>
      <c r="D11" s="233" t="s">
        <v>1166</v>
      </c>
      <c r="E11" s="345"/>
      <c r="F11" s="10"/>
    </row>
    <row r="12" spans="1:6" s="271" customFormat="1" ht="27.6" customHeight="1" x14ac:dyDescent="0.3">
      <c r="A12" s="255">
        <v>9</v>
      </c>
      <c r="B12" s="199" t="s">
        <v>6</v>
      </c>
      <c r="C12" s="198">
        <v>86942886</v>
      </c>
      <c r="D12" s="200" t="s">
        <v>370</v>
      </c>
      <c r="E12" s="345"/>
      <c r="F12" s="10"/>
    </row>
    <row r="13" spans="1:6" s="271" customFormat="1" ht="27.6" customHeight="1" x14ac:dyDescent="0.3">
      <c r="A13" s="255">
        <v>10</v>
      </c>
      <c r="B13" s="199" t="s">
        <v>6</v>
      </c>
      <c r="C13" s="198">
        <v>44361120</v>
      </c>
      <c r="D13" s="200" t="s">
        <v>56</v>
      </c>
      <c r="E13" s="345" t="s">
        <v>1190</v>
      </c>
      <c r="F13" s="10"/>
    </row>
    <row r="14" spans="1:6" s="271" customFormat="1" ht="27.6" customHeight="1" x14ac:dyDescent="0.3">
      <c r="A14" s="255">
        <v>11</v>
      </c>
      <c r="B14" s="199" t="s">
        <v>6</v>
      </c>
      <c r="C14" s="198">
        <v>30004800</v>
      </c>
      <c r="D14" s="200" t="s">
        <v>1067</v>
      </c>
      <c r="E14" s="345"/>
      <c r="F14" s="10"/>
    </row>
    <row r="15" spans="1:6" s="271" customFormat="1" ht="27.6" customHeight="1" x14ac:dyDescent="0.3">
      <c r="A15" s="255">
        <v>12</v>
      </c>
      <c r="B15" s="199" t="s">
        <v>6</v>
      </c>
      <c r="C15" s="198">
        <v>55149120</v>
      </c>
      <c r="D15" s="200" t="s">
        <v>1169</v>
      </c>
      <c r="E15" s="345"/>
      <c r="F15" s="10"/>
    </row>
    <row r="16" spans="1:6" s="271" customFormat="1" ht="27.6" customHeight="1" x14ac:dyDescent="0.3">
      <c r="A16" s="275">
        <v>13</v>
      </c>
      <c r="B16" s="231" t="s">
        <v>6</v>
      </c>
      <c r="C16" s="232">
        <v>44259900</v>
      </c>
      <c r="D16" s="233" t="s">
        <v>224</v>
      </c>
      <c r="E16" s="345"/>
      <c r="F16" s="10"/>
    </row>
    <row r="17" spans="1:6" s="271" customFormat="1" ht="27.6" customHeight="1" x14ac:dyDescent="0.3">
      <c r="A17" s="275">
        <v>14</v>
      </c>
      <c r="B17" s="231" t="s">
        <v>1045</v>
      </c>
      <c r="C17" s="232">
        <v>37000000</v>
      </c>
      <c r="D17" s="233" t="s">
        <v>1047</v>
      </c>
      <c r="E17" s="345"/>
      <c r="F17" s="10"/>
    </row>
    <row r="18" spans="1:6" s="271" customFormat="1" ht="27.6" customHeight="1" x14ac:dyDescent="0.3">
      <c r="A18" s="275">
        <v>15</v>
      </c>
      <c r="B18" s="231" t="s">
        <v>1046</v>
      </c>
      <c r="C18" s="232">
        <v>37000000</v>
      </c>
      <c r="D18" s="233" t="s">
        <v>1048</v>
      </c>
      <c r="E18" s="345"/>
      <c r="F18" s="10"/>
    </row>
    <row r="19" spans="1:6" s="271" customFormat="1" ht="27.6" customHeight="1" x14ac:dyDescent="0.3">
      <c r="A19" s="275">
        <v>16</v>
      </c>
      <c r="B19" s="231" t="s">
        <v>1108</v>
      </c>
      <c r="C19" s="232">
        <v>36800000</v>
      </c>
      <c r="D19" s="233" t="s">
        <v>1114</v>
      </c>
      <c r="E19" s="345"/>
      <c r="F19" s="10"/>
    </row>
    <row r="20" spans="1:6" s="271" customFormat="1" ht="27.6" customHeight="1" x14ac:dyDescent="0.3">
      <c r="A20" s="275">
        <v>17</v>
      </c>
      <c r="B20" s="231" t="s">
        <v>1109</v>
      </c>
      <c r="C20" s="232">
        <v>36800000</v>
      </c>
      <c r="D20" s="233" t="s">
        <v>1115</v>
      </c>
      <c r="E20" s="345"/>
      <c r="F20" s="10"/>
    </row>
    <row r="21" spans="1:6" s="271" customFormat="1" ht="27.6" customHeight="1" x14ac:dyDescent="0.3">
      <c r="A21" s="255">
        <v>18</v>
      </c>
      <c r="B21" s="199" t="s">
        <v>1110</v>
      </c>
      <c r="C21" s="198">
        <v>36800000</v>
      </c>
      <c r="D21" s="200" t="s">
        <v>1116</v>
      </c>
      <c r="E21" s="345"/>
      <c r="F21" s="10"/>
    </row>
    <row r="22" spans="1:6" s="271" customFormat="1" ht="27.6" customHeight="1" x14ac:dyDescent="0.3">
      <c r="A22" s="255">
        <v>19</v>
      </c>
      <c r="B22" s="199" t="s">
        <v>1111</v>
      </c>
      <c r="C22" s="198">
        <v>36800000</v>
      </c>
      <c r="D22" s="200" t="s">
        <v>1117</v>
      </c>
      <c r="E22" s="345"/>
      <c r="F22" s="10"/>
    </row>
    <row r="23" spans="1:6" s="271" customFormat="1" ht="27.6" customHeight="1" x14ac:dyDescent="0.3">
      <c r="A23" s="255">
        <v>20</v>
      </c>
      <c r="B23" s="199" t="s">
        <v>1112</v>
      </c>
      <c r="C23" s="198">
        <v>36800000</v>
      </c>
      <c r="D23" s="200" t="s">
        <v>1118</v>
      </c>
      <c r="E23" s="345"/>
      <c r="F23" s="10"/>
    </row>
    <row r="24" spans="1:6" s="10" customFormat="1" ht="27.6" customHeight="1" x14ac:dyDescent="0.3">
      <c r="A24" s="275">
        <v>21</v>
      </c>
      <c r="B24" s="231" t="s">
        <v>1201</v>
      </c>
      <c r="C24" s="232">
        <v>68267500</v>
      </c>
      <c r="D24" s="233" t="s">
        <v>1205</v>
      </c>
      <c r="E24" s="350"/>
    </row>
    <row r="25" spans="1:6" s="271" customFormat="1" ht="27.6" customHeight="1" x14ac:dyDescent="0.3">
      <c r="A25" s="275">
        <v>22</v>
      </c>
      <c r="B25" s="231" t="s">
        <v>1219</v>
      </c>
      <c r="C25" s="232">
        <v>5483872</v>
      </c>
      <c r="D25" s="233" t="s">
        <v>1220</v>
      </c>
      <c r="E25" s="345"/>
      <c r="F25" s="10"/>
    </row>
    <row r="26" spans="1:6" s="271" customFormat="1" ht="27.6" customHeight="1" x14ac:dyDescent="0.3">
      <c r="A26" s="255">
        <v>23</v>
      </c>
      <c r="B26" s="199" t="s">
        <v>1161</v>
      </c>
      <c r="C26" s="198">
        <v>30000000</v>
      </c>
      <c r="D26" s="200" t="s">
        <v>1193</v>
      </c>
      <c r="E26" s="345"/>
      <c r="F26" s="10"/>
    </row>
    <row r="27" spans="1:6" s="271" customFormat="1" ht="27.6" customHeight="1" x14ac:dyDescent="0.3">
      <c r="A27" s="255">
        <v>24</v>
      </c>
      <c r="B27" s="199" t="s">
        <v>1161</v>
      </c>
      <c r="C27" s="198">
        <v>40000000</v>
      </c>
      <c r="D27" s="200" t="s">
        <v>1194</v>
      </c>
      <c r="E27" s="345"/>
      <c r="F27" s="10"/>
    </row>
    <row r="28" spans="1:6" s="271" customFormat="1" ht="27.6" customHeight="1" x14ac:dyDescent="0.3">
      <c r="A28" s="275">
        <v>25</v>
      </c>
      <c r="B28" s="231" t="s">
        <v>1234</v>
      </c>
      <c r="C28" s="232">
        <v>10080000</v>
      </c>
      <c r="D28" s="233" t="s">
        <v>1238</v>
      </c>
      <c r="E28" s="345"/>
      <c r="F28" s="10"/>
    </row>
    <row r="29" spans="1:6" s="271" customFormat="1" ht="27.6" customHeight="1" x14ac:dyDescent="0.3">
      <c r="A29" s="275">
        <v>26</v>
      </c>
      <c r="B29" s="231" t="s">
        <v>1235</v>
      </c>
      <c r="C29" s="232">
        <v>2212511.7999999998</v>
      </c>
      <c r="D29" s="233" t="s">
        <v>1239</v>
      </c>
      <c r="E29" s="345"/>
      <c r="F29" s="10"/>
    </row>
    <row r="30" spans="1:6" s="271" customFormat="1" ht="27.6" customHeight="1" x14ac:dyDescent="0.3">
      <c r="A30" s="275">
        <v>27</v>
      </c>
      <c r="B30" s="231" t="s">
        <v>1236</v>
      </c>
      <c r="C30" s="232">
        <v>1942200</v>
      </c>
      <c r="D30" s="233" t="s">
        <v>1240</v>
      </c>
      <c r="E30" s="345"/>
      <c r="F30" s="10"/>
    </row>
    <row r="31" spans="1:6" s="271" customFormat="1" ht="27.6" customHeight="1" x14ac:dyDescent="0.3">
      <c r="A31" s="275">
        <v>28</v>
      </c>
      <c r="B31" s="303" t="s">
        <v>1237</v>
      </c>
      <c r="C31" s="304">
        <v>3450013.92</v>
      </c>
      <c r="D31" s="303" t="s">
        <v>1241</v>
      </c>
      <c r="E31" s="344"/>
      <c r="F31" s="10"/>
    </row>
    <row r="32" spans="1:6" s="271" customFormat="1" ht="27.6" customHeight="1" x14ac:dyDescent="0.3">
      <c r="A32" s="275">
        <v>29</v>
      </c>
      <c r="B32" s="303" t="s">
        <v>1246</v>
      </c>
      <c r="C32" s="304">
        <v>560000</v>
      </c>
      <c r="D32" s="303" t="s">
        <v>1248</v>
      </c>
      <c r="E32" s="343"/>
      <c r="F32" s="10"/>
    </row>
    <row r="33" spans="1:7" s="271" customFormat="1" ht="27.6" customHeight="1" x14ac:dyDescent="0.3">
      <c r="A33" s="275">
        <v>30</v>
      </c>
      <c r="B33" s="303" t="s">
        <v>1247</v>
      </c>
      <c r="C33" s="304">
        <v>10500000</v>
      </c>
      <c r="D33" s="303" t="s">
        <v>1249</v>
      </c>
      <c r="E33" s="343"/>
      <c r="F33" s="10"/>
    </row>
    <row r="34" spans="1:7" s="271" customFormat="1" ht="27.6" customHeight="1" thickBot="1" x14ac:dyDescent="0.35">
      <c r="A34" s="351">
        <v>31</v>
      </c>
      <c r="B34" s="352" t="s">
        <v>1250</v>
      </c>
      <c r="C34" s="299">
        <v>13690300</v>
      </c>
      <c r="D34" s="300" t="s">
        <v>1251</v>
      </c>
      <c r="E34" s="343"/>
      <c r="F34" s="10"/>
    </row>
    <row r="35" spans="1:7" s="3" customFormat="1" ht="15" thickBot="1" x14ac:dyDescent="0.35">
      <c r="A35" s="515"/>
      <c r="B35" s="516"/>
      <c r="C35" s="13">
        <f>SUM(C4:C34)</f>
        <v>1099314517.5599999</v>
      </c>
      <c r="D35" s="256"/>
      <c r="E35" s="15"/>
      <c r="F35" s="20"/>
    </row>
    <row r="36" spans="1:7" s="3" customFormat="1" ht="29.25" customHeight="1" x14ac:dyDescent="0.3">
      <c r="A36" s="85"/>
      <c r="B36" s="252"/>
      <c r="C36" s="155"/>
      <c r="D36" s="252"/>
      <c r="E36" s="20"/>
      <c r="F36" s="20"/>
    </row>
    <row r="37" spans="1:7" s="3" customFormat="1" ht="20.25" customHeight="1" x14ac:dyDescent="0.2">
      <c r="A37" s="525"/>
      <c r="B37" s="525"/>
      <c r="C37" s="25" t="s">
        <v>7</v>
      </c>
      <c r="D37" s="278">
        <f>C33+C32+C31+C30+C29+C28+C25+C24+C20+C19+C18+C17+C16+C11+C10+C9+C8+C5+C4</f>
        <v>585244991.94000006</v>
      </c>
      <c r="E37" s="20"/>
      <c r="F37" s="20"/>
    </row>
    <row r="38" spans="1:7" s="3" customFormat="1" ht="20.25" customHeight="1" x14ac:dyDescent="0.3">
      <c r="A38" s="525"/>
      <c r="B38" s="525"/>
      <c r="C38" s="25" t="s">
        <v>5</v>
      </c>
      <c r="D38" s="259"/>
      <c r="E38" s="20"/>
      <c r="F38" s="20"/>
    </row>
    <row r="39" spans="1:7" s="3" customFormat="1" ht="20.25" customHeight="1" x14ac:dyDescent="0.3">
      <c r="A39" s="518" t="s">
        <v>8</v>
      </c>
      <c r="B39" s="518"/>
      <c r="C39" s="35">
        <v>665347454.08000004</v>
      </c>
      <c r="D39" s="259"/>
      <c r="E39" s="20"/>
      <c r="F39" s="20"/>
    </row>
    <row r="40" spans="1:7" s="3" customFormat="1" ht="20.25" customHeight="1" x14ac:dyDescent="0.3">
      <c r="A40" s="519" t="s">
        <v>9</v>
      </c>
      <c r="B40" s="519"/>
      <c r="C40" s="27">
        <f>C39-C35</f>
        <v>-433967063.4799999</v>
      </c>
      <c r="D40" s="259"/>
      <c r="E40" s="20"/>
      <c r="F40" s="20"/>
    </row>
    <row r="41" spans="1:7" s="1" customFormat="1" x14ac:dyDescent="0.3">
      <c r="A41" s="30"/>
      <c r="B41" s="254"/>
      <c r="C41" s="30"/>
      <c r="D41" s="260"/>
      <c r="E41" s="223"/>
    </row>
    <row r="42" spans="1:7" s="1" customFormat="1" x14ac:dyDescent="0.3">
      <c r="A42" s="30"/>
      <c r="B42" s="254"/>
      <c r="C42" s="32"/>
      <c r="D42" s="261"/>
      <c r="E42" s="223"/>
    </row>
    <row r="43" spans="1:7" s="1" customFormat="1" x14ac:dyDescent="0.3">
      <c r="A43" s="30"/>
      <c r="B43" s="254"/>
      <c r="C43" s="32"/>
      <c r="D43" s="263"/>
      <c r="E43" s="223"/>
    </row>
    <row r="45" spans="1:7" x14ac:dyDescent="0.3">
      <c r="D45" s="263"/>
    </row>
    <row r="46" spans="1:7" s="1" customFormat="1" x14ac:dyDescent="0.3">
      <c r="A46" s="30"/>
      <c r="B46" s="254"/>
      <c r="C46" s="30"/>
      <c r="D46" s="263"/>
      <c r="G46"/>
    </row>
    <row r="47" spans="1:7" s="1" customFormat="1" x14ac:dyDescent="0.3">
      <c r="A47" s="30"/>
      <c r="B47" s="254"/>
      <c r="C47" s="30"/>
      <c r="D47" s="263"/>
      <c r="G47"/>
    </row>
    <row r="50" spans="1:4" s="1" customFormat="1" x14ac:dyDescent="0.3">
      <c r="A50" s="30"/>
      <c r="B50" s="254"/>
      <c r="C50" s="30"/>
      <c r="D50" s="262"/>
    </row>
  </sheetData>
  <mergeCells count="9">
    <mergeCell ref="E2:E3"/>
    <mergeCell ref="A35:B35"/>
    <mergeCell ref="A37:B38"/>
    <mergeCell ref="A39:B39"/>
    <mergeCell ref="A40:B40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28" zoomScaleNormal="100" workbookViewId="0">
      <selection activeCell="D46" sqref="D46"/>
    </sheetView>
  </sheetViews>
  <sheetFormatPr defaultRowHeight="14.4" x14ac:dyDescent="0.3"/>
  <cols>
    <col min="1" max="1" width="7.109375" style="30" customWidth="1"/>
    <col min="2" max="2" width="59.554687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1252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54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55" t="s">
        <v>5</v>
      </c>
      <c r="D3" s="523"/>
      <c r="E3" s="514"/>
      <c r="F3" s="20"/>
    </row>
    <row r="4" spans="1:6" s="271" customFormat="1" ht="27.6" customHeight="1" x14ac:dyDescent="0.3">
      <c r="A4" s="255">
        <v>1</v>
      </c>
      <c r="B4" s="231" t="s">
        <v>6</v>
      </c>
      <c r="C4" s="206">
        <v>16934400</v>
      </c>
      <c r="D4" s="233" t="s">
        <v>1254</v>
      </c>
      <c r="E4" s="353"/>
      <c r="F4" s="10"/>
    </row>
    <row r="5" spans="1:6" s="271" customFormat="1" ht="27.6" customHeight="1" x14ac:dyDescent="0.3">
      <c r="A5" s="255">
        <v>2</v>
      </c>
      <c r="B5" s="231" t="s">
        <v>6</v>
      </c>
      <c r="C5" s="206">
        <v>77649299.620000005</v>
      </c>
      <c r="D5" s="233" t="s">
        <v>180</v>
      </c>
      <c r="E5" s="353"/>
      <c r="F5" s="10"/>
    </row>
    <row r="6" spans="1:6" s="271" customFormat="1" ht="27.6" customHeight="1" x14ac:dyDescent="0.3">
      <c r="A6" s="255">
        <v>3</v>
      </c>
      <c r="B6" s="231" t="s">
        <v>6</v>
      </c>
      <c r="C6" s="206">
        <v>25872000</v>
      </c>
      <c r="D6" s="233" t="s">
        <v>191</v>
      </c>
      <c r="E6" s="353"/>
      <c r="F6" s="10"/>
    </row>
    <row r="7" spans="1:6" s="271" customFormat="1" ht="27.6" customHeight="1" x14ac:dyDescent="0.3">
      <c r="A7" s="255">
        <v>4</v>
      </c>
      <c r="B7" s="231" t="s">
        <v>6</v>
      </c>
      <c r="C7" s="232">
        <v>86942886</v>
      </c>
      <c r="D7" s="233" t="s">
        <v>370</v>
      </c>
      <c r="E7" s="353"/>
      <c r="F7" s="10"/>
    </row>
    <row r="8" spans="1:6" s="271" customFormat="1" ht="27.6" customHeight="1" x14ac:dyDescent="0.3">
      <c r="A8" s="255">
        <v>5</v>
      </c>
      <c r="B8" s="231" t="s">
        <v>6</v>
      </c>
      <c r="C8" s="232">
        <v>44361120</v>
      </c>
      <c r="D8" s="233" t="s">
        <v>56</v>
      </c>
      <c r="E8" s="353" t="s">
        <v>1190</v>
      </c>
      <c r="F8" s="10"/>
    </row>
    <row r="9" spans="1:6" s="271" customFormat="1" ht="27.6" customHeight="1" x14ac:dyDescent="0.3">
      <c r="A9" s="255">
        <v>6</v>
      </c>
      <c r="B9" s="231" t="s">
        <v>6</v>
      </c>
      <c r="C9" s="206">
        <v>30004800</v>
      </c>
      <c r="D9" s="233" t="s">
        <v>1067</v>
      </c>
      <c r="E9" s="353"/>
      <c r="F9" s="10"/>
    </row>
    <row r="10" spans="1:6" s="271" customFormat="1" ht="27.6" customHeight="1" x14ac:dyDescent="0.3">
      <c r="A10" s="255">
        <v>7</v>
      </c>
      <c r="B10" s="231" t="s">
        <v>6</v>
      </c>
      <c r="C10" s="232">
        <v>55149120</v>
      </c>
      <c r="D10" s="233" t="s">
        <v>1169</v>
      </c>
      <c r="E10" s="353"/>
      <c r="F10" s="10"/>
    </row>
    <row r="11" spans="1:6" s="271" customFormat="1" ht="27.6" customHeight="1" x14ac:dyDescent="0.3">
      <c r="A11" s="255">
        <v>8</v>
      </c>
      <c r="B11" s="199" t="s">
        <v>6</v>
      </c>
      <c r="C11" s="198">
        <v>2478000</v>
      </c>
      <c r="D11" s="200" t="s">
        <v>507</v>
      </c>
      <c r="E11" s="353" t="s">
        <v>526</v>
      </c>
      <c r="F11" s="10"/>
    </row>
    <row r="12" spans="1:6" s="271" customFormat="1" ht="27.6" customHeight="1" x14ac:dyDescent="0.3">
      <c r="A12" s="255">
        <v>9</v>
      </c>
      <c r="B12" s="199" t="s">
        <v>6</v>
      </c>
      <c r="C12" s="198">
        <v>2526500</v>
      </c>
      <c r="D12" s="200" t="s">
        <v>507</v>
      </c>
      <c r="E12" s="353" t="s">
        <v>524</v>
      </c>
      <c r="F12" s="10"/>
    </row>
    <row r="13" spans="1:6" s="271" customFormat="1" ht="27.6" customHeight="1" x14ac:dyDescent="0.3">
      <c r="A13" s="255">
        <v>10</v>
      </c>
      <c r="B13" s="199" t="s">
        <v>6</v>
      </c>
      <c r="C13" s="198">
        <v>3194500</v>
      </c>
      <c r="D13" s="200" t="s">
        <v>507</v>
      </c>
      <c r="E13" s="353" t="s">
        <v>517</v>
      </c>
      <c r="F13" s="10"/>
    </row>
    <row r="14" spans="1:6" s="271" customFormat="1" ht="27.6" customHeight="1" x14ac:dyDescent="0.3">
      <c r="A14" s="255">
        <v>11</v>
      </c>
      <c r="B14" s="199" t="s">
        <v>6</v>
      </c>
      <c r="C14" s="198">
        <v>2275250</v>
      </c>
      <c r="D14" s="200" t="s">
        <v>507</v>
      </c>
      <c r="E14" s="353" t="s">
        <v>516</v>
      </c>
      <c r="F14" s="10"/>
    </row>
    <row r="15" spans="1:6" s="271" customFormat="1" ht="27.6" customHeight="1" x14ac:dyDescent="0.3">
      <c r="A15" s="255">
        <v>12</v>
      </c>
      <c r="B15" s="199" t="s">
        <v>6</v>
      </c>
      <c r="C15" s="198">
        <v>5582000</v>
      </c>
      <c r="D15" s="200" t="s">
        <v>507</v>
      </c>
      <c r="E15" s="353" t="s">
        <v>509</v>
      </c>
      <c r="F15" s="10"/>
    </row>
    <row r="16" spans="1:6" s="271" customFormat="1" ht="27.6" customHeight="1" x14ac:dyDescent="0.3">
      <c r="A16" s="255">
        <v>13</v>
      </c>
      <c r="B16" s="199" t="s">
        <v>6</v>
      </c>
      <c r="C16" s="198">
        <v>2212750</v>
      </c>
      <c r="D16" s="200" t="s">
        <v>507</v>
      </c>
      <c r="E16" s="353" t="s">
        <v>513</v>
      </c>
      <c r="F16" s="10"/>
    </row>
    <row r="17" spans="1:6" s="271" customFormat="1" ht="27.6" customHeight="1" x14ac:dyDescent="0.3">
      <c r="A17" s="255">
        <v>14</v>
      </c>
      <c r="B17" s="199" t="s">
        <v>6</v>
      </c>
      <c r="C17" s="198">
        <v>2501250</v>
      </c>
      <c r="D17" s="200" t="s">
        <v>507</v>
      </c>
      <c r="E17" s="353" t="s">
        <v>1255</v>
      </c>
      <c r="F17" s="10"/>
    </row>
    <row r="18" spans="1:6" s="271" customFormat="1" ht="27.6" customHeight="1" x14ac:dyDescent="0.3">
      <c r="A18" s="255">
        <v>15</v>
      </c>
      <c r="B18" s="199" t="s">
        <v>6</v>
      </c>
      <c r="C18" s="198">
        <v>1664250</v>
      </c>
      <c r="D18" s="200" t="s">
        <v>507</v>
      </c>
      <c r="E18" s="353" t="s">
        <v>508</v>
      </c>
      <c r="F18" s="10"/>
    </row>
    <row r="19" spans="1:6" s="271" customFormat="1" ht="27.6" customHeight="1" x14ac:dyDescent="0.3">
      <c r="A19" s="255">
        <v>16</v>
      </c>
      <c r="B19" s="231" t="s">
        <v>1293</v>
      </c>
      <c r="C19" s="206">
        <v>48700000</v>
      </c>
      <c r="D19" s="233" t="s">
        <v>1294</v>
      </c>
      <c r="E19" s="358"/>
      <c r="F19" s="10"/>
    </row>
    <row r="20" spans="1:6" s="271" customFormat="1" ht="27.6" customHeight="1" x14ac:dyDescent="0.3">
      <c r="A20" s="255">
        <v>17</v>
      </c>
      <c r="B20" s="231" t="s">
        <v>1256</v>
      </c>
      <c r="C20" s="206">
        <v>7651000</v>
      </c>
      <c r="D20" s="233" t="s">
        <v>1260</v>
      </c>
      <c r="E20" s="353"/>
      <c r="F20" s="10"/>
    </row>
    <row r="21" spans="1:6" s="271" customFormat="1" ht="27.6" customHeight="1" x14ac:dyDescent="0.3">
      <c r="A21" s="255">
        <v>18</v>
      </c>
      <c r="B21" s="231" t="s">
        <v>1257</v>
      </c>
      <c r="C21" s="206">
        <v>7345000</v>
      </c>
      <c r="D21" s="233" t="s">
        <v>1261</v>
      </c>
      <c r="E21" s="353"/>
      <c r="F21" s="10"/>
    </row>
    <row r="22" spans="1:6" s="271" customFormat="1" ht="27.6" customHeight="1" x14ac:dyDescent="0.3">
      <c r="A22" s="255">
        <v>19</v>
      </c>
      <c r="B22" s="231" t="s">
        <v>1110</v>
      </c>
      <c r="C22" s="206">
        <v>36800000</v>
      </c>
      <c r="D22" s="233" t="s">
        <v>1116</v>
      </c>
      <c r="E22" s="353"/>
      <c r="F22" s="10"/>
    </row>
    <row r="23" spans="1:6" s="271" customFormat="1" ht="27.6" customHeight="1" x14ac:dyDescent="0.3">
      <c r="A23" s="255">
        <v>20</v>
      </c>
      <c r="B23" s="231" t="s">
        <v>1111</v>
      </c>
      <c r="C23" s="206">
        <v>36800000</v>
      </c>
      <c r="D23" s="233" t="s">
        <v>1117</v>
      </c>
      <c r="E23" s="353"/>
      <c r="F23" s="10"/>
    </row>
    <row r="24" spans="1:6" s="271" customFormat="1" ht="27.6" customHeight="1" x14ac:dyDescent="0.3">
      <c r="A24" s="255">
        <v>21</v>
      </c>
      <c r="B24" s="199" t="s">
        <v>1112</v>
      </c>
      <c r="C24" s="198">
        <v>36800000</v>
      </c>
      <c r="D24" s="200" t="s">
        <v>1118</v>
      </c>
      <c r="E24" s="353"/>
      <c r="F24" s="10"/>
    </row>
    <row r="25" spans="1:6" s="271" customFormat="1" ht="27.6" customHeight="1" x14ac:dyDescent="0.3">
      <c r="A25" s="255">
        <v>22</v>
      </c>
      <c r="B25" s="199" t="s">
        <v>1258</v>
      </c>
      <c r="C25" s="198">
        <v>32900000</v>
      </c>
      <c r="D25" s="200" t="s">
        <v>1262</v>
      </c>
      <c r="E25" s="353"/>
      <c r="F25" s="10"/>
    </row>
    <row r="26" spans="1:6" s="271" customFormat="1" ht="27.6" customHeight="1" x14ac:dyDescent="0.3">
      <c r="A26" s="255">
        <v>23</v>
      </c>
      <c r="B26" s="199" t="s">
        <v>1259</v>
      </c>
      <c r="C26" s="198">
        <v>32900000</v>
      </c>
      <c r="D26" s="200" t="s">
        <v>1263</v>
      </c>
      <c r="E26" s="353"/>
      <c r="F26" s="10"/>
    </row>
    <row r="27" spans="1:6" s="271" customFormat="1" ht="27.6" customHeight="1" x14ac:dyDescent="0.3">
      <c r="A27" s="255">
        <v>24</v>
      </c>
      <c r="B27" s="231" t="s">
        <v>1267</v>
      </c>
      <c r="C27" s="206">
        <v>100400000</v>
      </c>
      <c r="D27" s="362" t="s">
        <v>1281</v>
      </c>
      <c r="E27" s="353"/>
      <c r="F27" s="10"/>
    </row>
    <row r="28" spans="1:6" s="271" customFormat="1" ht="27.6" customHeight="1" x14ac:dyDescent="0.3">
      <c r="A28" s="255">
        <v>25</v>
      </c>
      <c r="B28" s="231" t="s">
        <v>1268</v>
      </c>
      <c r="C28" s="206">
        <v>24565713.760000002</v>
      </c>
      <c r="D28" s="362" t="s">
        <v>1282</v>
      </c>
      <c r="E28" s="353"/>
      <c r="F28" s="10"/>
    </row>
    <row r="29" spans="1:6" s="271" customFormat="1" ht="27.6" customHeight="1" x14ac:dyDescent="0.3">
      <c r="A29" s="255">
        <v>26</v>
      </c>
      <c r="B29" s="231" t="s">
        <v>1269</v>
      </c>
      <c r="C29" s="206">
        <v>48054000</v>
      </c>
      <c r="D29" s="362" t="s">
        <v>1283</v>
      </c>
      <c r="E29" s="353" t="s">
        <v>1190</v>
      </c>
      <c r="F29" s="10"/>
    </row>
    <row r="30" spans="1:6" s="271" customFormat="1" ht="27.6" customHeight="1" x14ac:dyDescent="0.3">
      <c r="A30" s="255">
        <v>27</v>
      </c>
      <c r="B30" s="231" t="s">
        <v>1270</v>
      </c>
      <c r="C30" s="206">
        <v>9660589</v>
      </c>
      <c r="D30" s="362" t="s">
        <v>1283</v>
      </c>
      <c r="E30" s="353"/>
      <c r="F30" s="10"/>
    </row>
    <row r="31" spans="1:6" s="271" customFormat="1" ht="27.6" customHeight="1" x14ac:dyDescent="0.3">
      <c r="A31" s="255">
        <v>28</v>
      </c>
      <c r="B31" s="231" t="s">
        <v>1271</v>
      </c>
      <c r="C31" s="206">
        <v>4892778.78</v>
      </c>
      <c r="D31" s="362" t="s">
        <v>1284</v>
      </c>
      <c r="E31" s="353"/>
      <c r="F31" s="10"/>
    </row>
    <row r="32" spans="1:6" s="271" customFormat="1" ht="27.6" customHeight="1" x14ac:dyDescent="0.3">
      <c r="A32" s="255">
        <v>29</v>
      </c>
      <c r="B32" s="231" t="s">
        <v>1272</v>
      </c>
      <c r="C32" s="206">
        <v>3842256.62</v>
      </c>
      <c r="D32" s="362" t="s">
        <v>1285</v>
      </c>
      <c r="E32" s="353"/>
      <c r="F32" s="10"/>
    </row>
    <row r="33" spans="1:6" s="271" customFormat="1" ht="27.6" customHeight="1" x14ac:dyDescent="0.3">
      <c r="A33" s="255">
        <v>30</v>
      </c>
      <c r="B33" s="231" t="s">
        <v>1273</v>
      </c>
      <c r="C33" s="206">
        <v>4479300</v>
      </c>
      <c r="D33" s="362" t="s">
        <v>1286</v>
      </c>
      <c r="E33" s="353"/>
      <c r="F33" s="10"/>
    </row>
    <row r="34" spans="1:6" s="271" customFormat="1" ht="27.6" customHeight="1" x14ac:dyDescent="0.3">
      <c r="A34" s="255">
        <v>31</v>
      </c>
      <c r="B34" s="231" t="s">
        <v>1274</v>
      </c>
      <c r="C34" s="232">
        <v>24900000</v>
      </c>
      <c r="D34" s="362" t="s">
        <v>1287</v>
      </c>
      <c r="E34" s="353"/>
      <c r="F34" s="10"/>
    </row>
    <row r="35" spans="1:6" s="271" customFormat="1" ht="27.6" customHeight="1" x14ac:dyDescent="0.3">
      <c r="A35" s="255">
        <v>32</v>
      </c>
      <c r="B35" s="231" t="s">
        <v>1275</v>
      </c>
      <c r="C35" s="206">
        <v>10830000</v>
      </c>
      <c r="D35" s="362" t="s">
        <v>1288</v>
      </c>
      <c r="E35" s="353"/>
      <c r="F35" s="10"/>
    </row>
    <row r="36" spans="1:6" s="271" customFormat="1" ht="27.6" customHeight="1" x14ac:dyDescent="0.3">
      <c r="A36" s="255">
        <v>33</v>
      </c>
      <c r="B36" s="231" t="s">
        <v>1276</v>
      </c>
      <c r="C36" s="232">
        <v>20200600</v>
      </c>
      <c r="D36" s="362" t="s">
        <v>1289</v>
      </c>
      <c r="E36" s="353"/>
      <c r="F36" s="10"/>
    </row>
    <row r="37" spans="1:6" s="271" customFormat="1" ht="27.6" customHeight="1" x14ac:dyDescent="0.3">
      <c r="A37" s="255">
        <v>34</v>
      </c>
      <c r="B37" s="231" t="s">
        <v>1146</v>
      </c>
      <c r="C37" s="232">
        <v>6060180</v>
      </c>
      <c r="D37" s="362" t="s">
        <v>1289</v>
      </c>
      <c r="E37" s="353"/>
      <c r="F37" s="10"/>
    </row>
    <row r="38" spans="1:6" s="271" customFormat="1" ht="27.6" customHeight="1" x14ac:dyDescent="0.3">
      <c r="A38" s="255">
        <v>35</v>
      </c>
      <c r="B38" s="231" t="s">
        <v>1277</v>
      </c>
      <c r="C38" s="206">
        <v>22037400</v>
      </c>
      <c r="D38" s="362" t="s">
        <v>1290</v>
      </c>
      <c r="E38" s="353"/>
      <c r="F38" s="10"/>
    </row>
    <row r="39" spans="1:6" s="271" customFormat="1" ht="27.6" customHeight="1" x14ac:dyDescent="0.3">
      <c r="A39" s="255">
        <v>36</v>
      </c>
      <c r="B39" s="231" t="s">
        <v>1278</v>
      </c>
      <c r="C39" s="206">
        <v>10428728.800000001</v>
      </c>
      <c r="D39" s="362" t="s">
        <v>1291</v>
      </c>
      <c r="E39" s="353"/>
      <c r="F39" s="10"/>
    </row>
    <row r="40" spans="1:6" s="10" customFormat="1" ht="27.6" customHeight="1" x14ac:dyDescent="0.3">
      <c r="A40" s="255">
        <v>37</v>
      </c>
      <c r="B40" s="231" t="s">
        <v>1279</v>
      </c>
      <c r="C40" s="206">
        <v>2833600</v>
      </c>
      <c r="D40" s="362" t="s">
        <v>1039</v>
      </c>
      <c r="E40" s="353"/>
    </row>
    <row r="41" spans="1:6" s="271" customFormat="1" ht="27.6" customHeight="1" x14ac:dyDescent="0.3">
      <c r="A41" s="255">
        <v>38</v>
      </c>
      <c r="B41" s="231" t="s">
        <v>1280</v>
      </c>
      <c r="C41" s="206">
        <v>3453203.87</v>
      </c>
      <c r="D41" s="362" t="s">
        <v>1292</v>
      </c>
      <c r="E41" s="353"/>
      <c r="F41" s="10"/>
    </row>
    <row r="42" spans="1:6" s="271" customFormat="1" ht="27.6" customHeight="1" x14ac:dyDescent="0.3">
      <c r="A42" s="255">
        <v>39</v>
      </c>
      <c r="B42" s="231" t="s">
        <v>1202</v>
      </c>
      <c r="C42" s="206">
        <v>6518500</v>
      </c>
      <c r="D42" s="362" t="s">
        <v>1206</v>
      </c>
      <c r="E42" s="359"/>
      <c r="F42" s="10"/>
    </row>
    <row r="43" spans="1:6" s="271" customFormat="1" ht="27.6" customHeight="1" x14ac:dyDescent="0.3">
      <c r="A43" s="255">
        <v>40</v>
      </c>
      <c r="B43" s="231" t="s">
        <v>1203</v>
      </c>
      <c r="C43" s="206">
        <v>10628000</v>
      </c>
      <c r="D43" s="362" t="s">
        <v>1207</v>
      </c>
      <c r="E43" s="359"/>
      <c r="F43" s="10"/>
    </row>
    <row r="44" spans="1:6" s="271" customFormat="1" ht="27.6" customHeight="1" x14ac:dyDescent="0.3">
      <c r="A44" s="255">
        <v>41</v>
      </c>
      <c r="B44" s="356" t="s">
        <v>1295</v>
      </c>
      <c r="C44" s="357">
        <f>996074*148.66</f>
        <v>148076360.84</v>
      </c>
      <c r="D44" s="356" t="s">
        <v>1264</v>
      </c>
      <c r="E44" s="358"/>
      <c r="F44" s="10"/>
    </row>
    <row r="45" spans="1:6" s="271" customFormat="1" ht="27.6" customHeight="1" x14ac:dyDescent="0.3">
      <c r="A45" s="255">
        <v>42</v>
      </c>
      <c r="B45" s="356" t="s">
        <v>1265</v>
      </c>
      <c r="C45" s="357">
        <v>6759033.9800000004</v>
      </c>
      <c r="D45" s="356" t="s">
        <v>1266</v>
      </c>
      <c r="E45" s="358"/>
      <c r="F45" s="10"/>
    </row>
    <row r="46" spans="1:6" s="271" customFormat="1" ht="27.6" customHeight="1" thickBot="1" x14ac:dyDescent="0.35">
      <c r="A46" s="255">
        <v>43</v>
      </c>
      <c r="B46" s="363" t="s">
        <v>1253</v>
      </c>
      <c r="C46" s="368">
        <v>9531200</v>
      </c>
      <c r="D46" s="300" t="s">
        <v>800</v>
      </c>
      <c r="E46" s="361"/>
      <c r="F46" s="360"/>
    </row>
    <row r="47" spans="1:6" s="3" customFormat="1" ht="15" thickBot="1" x14ac:dyDescent="0.35">
      <c r="A47" s="515"/>
      <c r="B47" s="516"/>
      <c r="C47" s="13">
        <f>SUM(C4:C46)</f>
        <v>1077395571.27</v>
      </c>
      <c r="D47" s="256"/>
      <c r="E47" s="15"/>
      <c r="F47" s="20"/>
    </row>
    <row r="48" spans="1:6" s="3" customFormat="1" ht="29.25" customHeight="1" x14ac:dyDescent="0.3">
      <c r="A48" s="85"/>
      <c r="B48" s="252"/>
      <c r="C48" s="155"/>
      <c r="D48" s="252"/>
      <c r="E48" s="20"/>
      <c r="F48" s="20"/>
    </row>
    <row r="49" spans="1:7" s="3" customFormat="1" ht="20.25" customHeight="1" x14ac:dyDescent="0.2">
      <c r="A49" s="525"/>
      <c r="B49" s="525"/>
      <c r="C49" s="25" t="s">
        <v>7</v>
      </c>
      <c r="D49" s="257"/>
      <c r="E49" s="20"/>
      <c r="F49" s="20"/>
    </row>
    <row r="50" spans="1:7" s="3" customFormat="1" ht="20.25" customHeight="1" x14ac:dyDescent="0.3">
      <c r="A50" s="525"/>
      <c r="B50" s="525"/>
      <c r="C50" s="25" t="s">
        <v>5</v>
      </c>
      <c r="D50" s="259"/>
      <c r="E50" s="20"/>
      <c r="F50" s="20"/>
    </row>
    <row r="51" spans="1:7" s="3" customFormat="1" ht="20.25" customHeight="1" x14ac:dyDescent="0.3">
      <c r="A51" s="518" t="s">
        <v>8</v>
      </c>
      <c r="B51" s="518"/>
      <c r="C51" s="35">
        <v>570606440.63</v>
      </c>
      <c r="D51" s="259"/>
      <c r="E51" s="20"/>
      <c r="F51" s="20"/>
    </row>
    <row r="52" spans="1:7" s="3" customFormat="1" ht="20.25" customHeight="1" x14ac:dyDescent="0.3">
      <c r="A52" s="519" t="s">
        <v>9</v>
      </c>
      <c r="B52" s="519"/>
      <c r="C52" s="27">
        <f>C51-C47</f>
        <v>-506789130.63999999</v>
      </c>
      <c r="D52" s="259"/>
      <c r="E52" s="20"/>
      <c r="F52" s="20"/>
    </row>
    <row r="53" spans="1:7" s="1" customFormat="1" x14ac:dyDescent="0.3">
      <c r="A53" s="30"/>
      <c r="B53" s="254"/>
      <c r="C53" s="30"/>
      <c r="D53" s="364">
        <f>C46+C43+C42+C41+C40+C39+C38+C37+C36+C35+C34+C33+C32+C31+C30+C29+C28+C27+C23+C22+C21+C20+C19+C10+C9+C8+C7+C6+C5+C4</f>
        <v>797525676.44999993</v>
      </c>
      <c r="E53" s="223"/>
    </row>
    <row r="54" spans="1:7" s="1" customFormat="1" x14ac:dyDescent="0.3">
      <c r="A54" s="30"/>
      <c r="B54" s="254"/>
      <c r="C54" s="32"/>
      <c r="D54" s="261"/>
      <c r="E54" s="223"/>
    </row>
    <row r="55" spans="1:7" s="1" customFormat="1" x14ac:dyDescent="0.3">
      <c r="A55" s="30"/>
      <c r="B55" s="254"/>
      <c r="C55" s="32"/>
      <c r="D55" s="263"/>
      <c r="E55" s="223"/>
    </row>
    <row r="56" spans="1:7" x14ac:dyDescent="0.3">
      <c r="D56" s="263"/>
    </row>
    <row r="57" spans="1:7" x14ac:dyDescent="0.3">
      <c r="D57" s="263"/>
    </row>
    <row r="58" spans="1:7" s="1" customFormat="1" x14ac:dyDescent="0.3">
      <c r="A58" s="30"/>
      <c r="B58" s="254"/>
      <c r="C58" s="30"/>
      <c r="D58" s="263"/>
      <c r="G58"/>
    </row>
    <row r="59" spans="1:7" s="1" customFormat="1" x14ac:dyDescent="0.3">
      <c r="A59" s="30"/>
      <c r="B59" s="254"/>
      <c r="C59" s="30"/>
      <c r="D59" s="263"/>
      <c r="G59"/>
    </row>
    <row r="62" spans="1:7" s="1" customFormat="1" x14ac:dyDescent="0.3">
      <c r="A62" s="30"/>
      <c r="B62" s="254"/>
      <c r="C62" s="30"/>
      <c r="D62" s="262"/>
    </row>
  </sheetData>
  <mergeCells count="9">
    <mergeCell ref="E2:E3"/>
    <mergeCell ref="A47:B47"/>
    <mergeCell ref="A49:B50"/>
    <mergeCell ref="A51:B51"/>
    <mergeCell ref="A52:B52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zoomScaleNormal="100" workbookViewId="0">
      <selection activeCell="D28" sqref="D28"/>
    </sheetView>
  </sheetViews>
  <sheetFormatPr defaultRowHeight="14.4" x14ac:dyDescent="0.3"/>
  <cols>
    <col min="1" max="1" width="7.109375" style="30" customWidth="1"/>
    <col min="2" max="2" width="59.554687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1296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66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67" t="s">
        <v>5</v>
      </c>
      <c r="D3" s="523"/>
      <c r="E3" s="514"/>
      <c r="F3" s="20"/>
    </row>
    <row r="4" spans="1:6" s="271" customFormat="1" ht="27.6" customHeight="1" x14ac:dyDescent="0.3">
      <c r="A4" s="255">
        <v>1</v>
      </c>
      <c r="B4" s="231" t="s">
        <v>6</v>
      </c>
      <c r="C4" s="232">
        <v>86942886</v>
      </c>
      <c r="D4" s="233" t="s">
        <v>370</v>
      </c>
      <c r="E4" s="277"/>
      <c r="F4" s="10"/>
    </row>
    <row r="5" spans="1:6" s="271" customFormat="1" ht="27.6" customHeight="1" x14ac:dyDescent="0.3">
      <c r="A5" s="255">
        <v>2</v>
      </c>
      <c r="B5" s="231" t="s">
        <v>6</v>
      </c>
      <c r="C5" s="232">
        <v>44361120</v>
      </c>
      <c r="D5" s="233" t="s">
        <v>56</v>
      </c>
      <c r="E5" s="277" t="s">
        <v>1190</v>
      </c>
      <c r="F5" s="10"/>
    </row>
    <row r="6" spans="1:6" s="271" customFormat="1" ht="27.6" customHeight="1" x14ac:dyDescent="0.3">
      <c r="A6" s="255">
        <v>3</v>
      </c>
      <c r="B6" s="231" t="s">
        <v>6</v>
      </c>
      <c r="C6" s="232">
        <v>21611286</v>
      </c>
      <c r="D6" s="233" t="s">
        <v>193</v>
      </c>
      <c r="E6" s="277"/>
      <c r="F6" s="10"/>
    </row>
    <row r="7" spans="1:6" s="271" customFormat="1" ht="27.6" customHeight="1" x14ac:dyDescent="0.3">
      <c r="A7" s="255">
        <v>4</v>
      </c>
      <c r="B7" s="231" t="s">
        <v>6</v>
      </c>
      <c r="C7" s="232">
        <v>55149120</v>
      </c>
      <c r="D7" s="233" t="s">
        <v>1169</v>
      </c>
      <c r="E7" s="277"/>
      <c r="F7" s="10"/>
    </row>
    <row r="8" spans="1:6" s="271" customFormat="1" ht="27.6" customHeight="1" x14ac:dyDescent="0.3">
      <c r="A8" s="255">
        <v>5</v>
      </c>
      <c r="B8" s="199" t="s">
        <v>6</v>
      </c>
      <c r="C8" s="198">
        <v>2478000</v>
      </c>
      <c r="D8" s="200" t="s">
        <v>507</v>
      </c>
      <c r="E8" s="365" t="s">
        <v>526</v>
      </c>
      <c r="F8" s="10"/>
    </row>
    <row r="9" spans="1:6" s="271" customFormat="1" ht="27.6" customHeight="1" x14ac:dyDescent="0.3">
      <c r="A9" s="255">
        <v>6</v>
      </c>
      <c r="B9" s="199" t="s">
        <v>6</v>
      </c>
      <c r="C9" s="198">
        <v>2526500</v>
      </c>
      <c r="D9" s="200" t="s">
        <v>507</v>
      </c>
      <c r="E9" s="365" t="s">
        <v>524</v>
      </c>
      <c r="F9" s="10"/>
    </row>
    <row r="10" spans="1:6" s="271" customFormat="1" ht="27.6" customHeight="1" x14ac:dyDescent="0.3">
      <c r="A10" s="255">
        <v>7</v>
      </c>
      <c r="B10" s="199" t="s">
        <v>6</v>
      </c>
      <c r="C10" s="198">
        <v>3194500</v>
      </c>
      <c r="D10" s="200" t="s">
        <v>507</v>
      </c>
      <c r="E10" s="365" t="s">
        <v>517</v>
      </c>
      <c r="F10" s="10"/>
    </row>
    <row r="11" spans="1:6" s="271" customFormat="1" ht="27.6" customHeight="1" x14ac:dyDescent="0.3">
      <c r="A11" s="255">
        <v>8</v>
      </c>
      <c r="B11" s="199" t="s">
        <v>6</v>
      </c>
      <c r="C11" s="198">
        <v>2275250</v>
      </c>
      <c r="D11" s="200" t="s">
        <v>507</v>
      </c>
      <c r="E11" s="365" t="s">
        <v>516</v>
      </c>
      <c r="F11" s="10"/>
    </row>
    <row r="12" spans="1:6" s="271" customFormat="1" ht="27.6" customHeight="1" x14ac:dyDescent="0.3">
      <c r="A12" s="255">
        <v>9</v>
      </c>
      <c r="B12" s="199" t="s">
        <v>6</v>
      </c>
      <c r="C12" s="198">
        <v>5582000</v>
      </c>
      <c r="D12" s="200" t="s">
        <v>507</v>
      </c>
      <c r="E12" s="365" t="s">
        <v>509</v>
      </c>
      <c r="F12" s="10"/>
    </row>
    <row r="13" spans="1:6" s="271" customFormat="1" ht="27.6" customHeight="1" x14ac:dyDescent="0.3">
      <c r="A13" s="255">
        <v>10</v>
      </c>
      <c r="B13" s="199" t="s">
        <v>6</v>
      </c>
      <c r="C13" s="198">
        <v>2121750</v>
      </c>
      <c r="D13" s="200" t="s">
        <v>507</v>
      </c>
      <c r="E13" s="365" t="s">
        <v>513</v>
      </c>
      <c r="F13" s="10"/>
    </row>
    <row r="14" spans="1:6" s="271" customFormat="1" ht="27.6" customHeight="1" x14ac:dyDescent="0.3">
      <c r="A14" s="255">
        <v>11</v>
      </c>
      <c r="B14" s="199" t="s">
        <v>6</v>
      </c>
      <c r="C14" s="198">
        <v>2501250</v>
      </c>
      <c r="D14" s="200" t="s">
        <v>507</v>
      </c>
      <c r="E14" s="365" t="s">
        <v>1255</v>
      </c>
      <c r="F14" s="10"/>
    </row>
    <row r="15" spans="1:6" s="271" customFormat="1" ht="27.6" customHeight="1" x14ac:dyDescent="0.3">
      <c r="A15" s="255">
        <v>12</v>
      </c>
      <c r="B15" s="199" t="s">
        <v>6</v>
      </c>
      <c r="C15" s="198">
        <v>1664250</v>
      </c>
      <c r="D15" s="200" t="s">
        <v>507</v>
      </c>
      <c r="E15" s="365" t="s">
        <v>508</v>
      </c>
      <c r="F15" s="10"/>
    </row>
    <row r="16" spans="1:6" s="271" customFormat="1" ht="27.6" customHeight="1" x14ac:dyDescent="0.3">
      <c r="A16" s="255">
        <v>13</v>
      </c>
      <c r="B16" s="231" t="s">
        <v>1112</v>
      </c>
      <c r="C16" s="232">
        <v>36800000</v>
      </c>
      <c r="D16" s="233" t="s">
        <v>1118</v>
      </c>
      <c r="E16" s="365"/>
      <c r="F16" s="10"/>
    </row>
    <row r="17" spans="1:6" s="271" customFormat="1" ht="27.6" customHeight="1" x14ac:dyDescent="0.3">
      <c r="A17" s="255">
        <v>14</v>
      </c>
      <c r="B17" s="231" t="s">
        <v>1258</v>
      </c>
      <c r="C17" s="232">
        <v>32900000</v>
      </c>
      <c r="D17" s="233" t="s">
        <v>1262</v>
      </c>
      <c r="E17" s="365"/>
      <c r="F17" s="10"/>
    </row>
    <row r="18" spans="1:6" s="271" customFormat="1" ht="27.6" customHeight="1" x14ac:dyDescent="0.3">
      <c r="A18" s="255">
        <v>15</v>
      </c>
      <c r="B18" s="199" t="s">
        <v>1259</v>
      </c>
      <c r="C18" s="198">
        <v>32900000</v>
      </c>
      <c r="D18" s="200" t="s">
        <v>1263</v>
      </c>
      <c r="E18" s="365"/>
      <c r="F18" s="10"/>
    </row>
    <row r="19" spans="1:6" s="271" customFormat="1" ht="27.6" customHeight="1" x14ac:dyDescent="0.3">
      <c r="A19" s="255">
        <v>16</v>
      </c>
      <c r="B19" s="199" t="s">
        <v>1297</v>
      </c>
      <c r="C19" s="198">
        <v>32900000</v>
      </c>
      <c r="D19" s="200" t="s">
        <v>1299</v>
      </c>
      <c r="E19" s="365"/>
      <c r="F19" s="10"/>
    </row>
    <row r="20" spans="1:6" s="271" customFormat="1" ht="27.6" customHeight="1" x14ac:dyDescent="0.3">
      <c r="A20" s="255">
        <v>17</v>
      </c>
      <c r="B20" s="199" t="s">
        <v>1298</v>
      </c>
      <c r="C20" s="198">
        <v>32900000</v>
      </c>
      <c r="D20" s="200" t="s">
        <v>1300</v>
      </c>
      <c r="E20" s="365"/>
      <c r="F20" s="10"/>
    </row>
    <row r="21" spans="1:6" s="271" customFormat="1" ht="27.6" customHeight="1" x14ac:dyDescent="0.3">
      <c r="A21" s="255">
        <v>18</v>
      </c>
      <c r="B21" s="231" t="s">
        <v>1276</v>
      </c>
      <c r="C21" s="232">
        <v>20200600</v>
      </c>
      <c r="D21" s="233" t="s">
        <v>1289</v>
      </c>
      <c r="E21" s="365"/>
      <c r="F21" s="10"/>
    </row>
    <row r="22" spans="1:6" s="271" customFormat="1" ht="27.6" customHeight="1" x14ac:dyDescent="0.3">
      <c r="A22" s="255">
        <v>19</v>
      </c>
      <c r="B22" s="231" t="s">
        <v>1146</v>
      </c>
      <c r="C22" s="232">
        <v>6060180</v>
      </c>
      <c r="D22" s="233" t="s">
        <v>1289</v>
      </c>
      <c r="E22" s="365"/>
      <c r="F22" s="10"/>
    </row>
    <row r="23" spans="1:6" s="271" customFormat="1" ht="27.6" customHeight="1" x14ac:dyDescent="0.3">
      <c r="A23" s="255">
        <v>20</v>
      </c>
      <c r="B23" s="231" t="s">
        <v>1301</v>
      </c>
      <c r="C23" s="232">
        <v>1158514.5</v>
      </c>
      <c r="D23" s="233" t="s">
        <v>1304</v>
      </c>
      <c r="E23" s="365"/>
      <c r="F23" s="10"/>
    </row>
    <row r="24" spans="1:6" s="271" customFormat="1" ht="27.6" customHeight="1" x14ac:dyDescent="0.3">
      <c r="A24" s="255">
        <v>21</v>
      </c>
      <c r="B24" s="199" t="s">
        <v>1302</v>
      </c>
      <c r="C24" s="198">
        <v>32000000</v>
      </c>
      <c r="D24" s="200" t="s">
        <v>1305</v>
      </c>
      <c r="E24" s="365"/>
      <c r="F24" s="10"/>
    </row>
    <row r="25" spans="1:6" s="271" customFormat="1" ht="27.6" customHeight="1" x14ac:dyDescent="0.3">
      <c r="A25" s="255">
        <v>22</v>
      </c>
      <c r="B25" s="199" t="s">
        <v>1303</v>
      </c>
      <c r="C25" s="198">
        <v>60000000</v>
      </c>
      <c r="D25" s="200" t="s">
        <v>1306</v>
      </c>
      <c r="E25" s="365"/>
      <c r="F25" s="10"/>
    </row>
    <row r="26" spans="1:6" s="271" customFormat="1" ht="27.6" customHeight="1" x14ac:dyDescent="0.3">
      <c r="A26" s="255">
        <v>23</v>
      </c>
      <c r="B26" s="205" t="s">
        <v>1307</v>
      </c>
      <c r="C26" s="206">
        <v>68267500</v>
      </c>
      <c r="D26" s="207" t="s">
        <v>1308</v>
      </c>
      <c r="E26" s="365"/>
      <c r="F26" s="10"/>
    </row>
    <row r="27" spans="1:6" s="271" customFormat="1" ht="27.6" customHeight="1" x14ac:dyDescent="0.3">
      <c r="A27" s="255">
        <v>24</v>
      </c>
      <c r="B27" s="379" t="s">
        <v>1316</v>
      </c>
      <c r="C27" s="380">
        <v>124062000</v>
      </c>
      <c r="D27" s="381" t="s">
        <v>44</v>
      </c>
      <c r="E27" s="378"/>
      <c r="F27" s="10"/>
    </row>
    <row r="28" spans="1:6" s="271" customFormat="1" ht="27.6" customHeight="1" x14ac:dyDescent="0.3">
      <c r="A28" s="255">
        <v>25</v>
      </c>
      <c r="B28" s="205" t="s">
        <v>1309</v>
      </c>
      <c r="C28" s="206">
        <v>5000000</v>
      </c>
      <c r="D28" s="207" t="s">
        <v>1310</v>
      </c>
      <c r="E28" s="365"/>
      <c r="F28" s="10"/>
    </row>
    <row r="29" spans="1:6" s="271" customFormat="1" ht="27.6" customHeight="1" x14ac:dyDescent="0.3">
      <c r="A29" s="255">
        <v>26</v>
      </c>
      <c r="B29" s="205" t="s">
        <v>1311</v>
      </c>
      <c r="C29" s="206">
        <v>20000000</v>
      </c>
      <c r="D29" s="372" t="s">
        <v>1312</v>
      </c>
      <c r="E29" s="365"/>
      <c r="F29" s="10"/>
    </row>
    <row r="30" spans="1:6" s="271" customFormat="1" ht="27.6" customHeight="1" thickBot="1" x14ac:dyDescent="0.35">
      <c r="A30" s="255">
        <v>27</v>
      </c>
      <c r="B30" s="205" t="s">
        <v>1313</v>
      </c>
      <c r="C30" s="206">
        <v>4000000</v>
      </c>
      <c r="D30" s="372" t="s">
        <v>1314</v>
      </c>
      <c r="E30" s="365"/>
      <c r="F30" s="10"/>
    </row>
    <row r="31" spans="1:6" s="3" customFormat="1" ht="15" thickBot="1" x14ac:dyDescent="0.35">
      <c r="A31" s="515"/>
      <c r="B31" s="516"/>
      <c r="C31" s="13">
        <f>SUM(C4:C30)</f>
        <v>739556706.5</v>
      </c>
      <c r="D31" s="256"/>
      <c r="E31" s="15"/>
      <c r="F31" s="20"/>
    </row>
    <row r="32" spans="1:6" s="3" customFormat="1" ht="29.25" customHeight="1" x14ac:dyDescent="0.3">
      <c r="A32" s="85"/>
      <c r="B32" s="252"/>
      <c r="C32" s="155"/>
      <c r="D32" s="252"/>
      <c r="E32" s="20"/>
      <c r="F32" s="20"/>
    </row>
    <row r="33" spans="1:7" s="3" customFormat="1" ht="20.25" customHeight="1" x14ac:dyDescent="0.2">
      <c r="A33" s="525"/>
      <c r="B33" s="525"/>
      <c r="C33" s="25" t="s">
        <v>7</v>
      </c>
      <c r="D33" s="257"/>
      <c r="E33" s="20"/>
      <c r="F33" s="20"/>
    </row>
    <row r="34" spans="1:7" s="3" customFormat="1" ht="20.25" customHeight="1" x14ac:dyDescent="0.3">
      <c r="A34" s="525"/>
      <c r="B34" s="525"/>
      <c r="C34" s="25" t="s">
        <v>5</v>
      </c>
      <c r="D34" s="259"/>
      <c r="E34" s="20"/>
      <c r="F34" s="20"/>
    </row>
    <row r="35" spans="1:7" s="3" customFormat="1" ht="20.25" customHeight="1" x14ac:dyDescent="0.3">
      <c r="A35" s="518" t="s">
        <v>8</v>
      </c>
      <c r="B35" s="518"/>
      <c r="C35" s="35">
        <v>438591809.86000001</v>
      </c>
      <c r="D35" s="337">
        <f>C4+C5+C6+C7+C16+C17+C21+C22+C23+C26+C28+C29+C30</f>
        <v>402451206.5</v>
      </c>
      <c r="E35" s="20"/>
      <c r="F35" s="20"/>
    </row>
    <row r="36" spans="1:7" s="3" customFormat="1" ht="20.25" customHeight="1" x14ac:dyDescent="0.3">
      <c r="A36" s="519" t="s">
        <v>9</v>
      </c>
      <c r="B36" s="519"/>
      <c r="C36" s="27">
        <f>C35-C31</f>
        <v>-300964896.63999999</v>
      </c>
      <c r="D36" s="259"/>
      <c r="E36" s="20"/>
      <c r="F36" s="20"/>
    </row>
    <row r="37" spans="1:7" s="1" customFormat="1" x14ac:dyDescent="0.3">
      <c r="A37" s="30"/>
      <c r="B37" s="254"/>
      <c r="C37" s="30"/>
      <c r="D37" s="260"/>
      <c r="E37" s="223"/>
    </row>
    <row r="38" spans="1:7" s="1" customFormat="1" x14ac:dyDescent="0.3">
      <c r="A38" s="30"/>
      <c r="B38" s="254"/>
      <c r="C38" s="32"/>
      <c r="D38" s="261"/>
      <c r="E38" s="223"/>
    </row>
    <row r="39" spans="1:7" s="1" customFormat="1" x14ac:dyDescent="0.3">
      <c r="A39" s="30"/>
      <c r="B39" s="254"/>
      <c r="C39" s="32"/>
      <c r="D39" s="263"/>
      <c r="E39" s="223"/>
    </row>
    <row r="40" spans="1:7" x14ac:dyDescent="0.3">
      <c r="D40" s="263"/>
    </row>
    <row r="41" spans="1:7" x14ac:dyDescent="0.3">
      <c r="D41" s="263"/>
    </row>
    <row r="42" spans="1:7" s="1" customFormat="1" x14ac:dyDescent="0.3">
      <c r="A42" s="30"/>
      <c r="B42" s="254"/>
      <c r="C42" s="30"/>
      <c r="D42" s="263"/>
      <c r="G42"/>
    </row>
    <row r="43" spans="1:7" s="1" customFormat="1" x14ac:dyDescent="0.3">
      <c r="A43" s="30"/>
      <c r="B43" s="254"/>
      <c r="C43" s="30"/>
      <c r="D43" s="263"/>
      <c r="G43"/>
    </row>
    <row r="46" spans="1:7" s="1" customFormat="1" x14ac:dyDescent="0.3">
      <c r="A46" s="30"/>
      <c r="B46" s="254"/>
      <c r="C46" s="30"/>
      <c r="D46" s="262"/>
    </row>
  </sheetData>
  <mergeCells count="9">
    <mergeCell ref="E2:E3"/>
    <mergeCell ref="A31:B31"/>
    <mergeCell ref="A33:B34"/>
    <mergeCell ref="A35:B35"/>
    <mergeCell ref="A36:B36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D8" sqref="D8"/>
    </sheetView>
  </sheetViews>
  <sheetFormatPr defaultRowHeight="14.4" x14ac:dyDescent="0.3"/>
  <cols>
    <col min="1" max="1" width="7.109375" style="30" customWidth="1"/>
    <col min="2" max="2" width="59.554687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1315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70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71" t="s">
        <v>5</v>
      </c>
      <c r="D3" s="523"/>
      <c r="E3" s="514"/>
      <c r="F3" s="20"/>
    </row>
    <row r="4" spans="1:6" s="271" customFormat="1" ht="27.6" customHeight="1" x14ac:dyDescent="0.3">
      <c r="A4" s="255">
        <v>1</v>
      </c>
      <c r="B4" s="199" t="s">
        <v>1316</v>
      </c>
      <c r="C4" s="198">
        <v>124062000</v>
      </c>
      <c r="D4" s="373" t="s">
        <v>44</v>
      </c>
      <c r="E4" s="369"/>
      <c r="F4" s="10"/>
    </row>
    <row r="5" spans="1:6" s="271" customFormat="1" ht="27.6" customHeight="1" x14ac:dyDescent="0.3">
      <c r="A5" s="255">
        <v>2</v>
      </c>
      <c r="B5" s="374" t="s">
        <v>1316</v>
      </c>
      <c r="C5" s="375">
        <v>978314.73</v>
      </c>
      <c r="D5" s="376" t="s">
        <v>415</v>
      </c>
      <c r="E5" s="369"/>
      <c r="F5" s="10"/>
    </row>
    <row r="6" spans="1:6" s="271" customFormat="1" ht="27.6" customHeight="1" x14ac:dyDescent="0.3">
      <c r="A6" s="255">
        <v>3</v>
      </c>
      <c r="B6" s="374" t="s">
        <v>1316</v>
      </c>
      <c r="C6" s="375">
        <v>10483000</v>
      </c>
      <c r="D6" s="376" t="s">
        <v>46</v>
      </c>
      <c r="E6" s="369"/>
      <c r="F6" s="10"/>
    </row>
    <row r="7" spans="1:6" s="271" customFormat="1" ht="27.6" customHeight="1" x14ac:dyDescent="0.3">
      <c r="A7" s="255">
        <v>4</v>
      </c>
      <c r="B7" s="374" t="s">
        <v>1317</v>
      </c>
      <c r="C7" s="375">
        <v>656209352.74000001</v>
      </c>
      <c r="D7" s="376" t="s">
        <v>47</v>
      </c>
      <c r="E7" s="369"/>
      <c r="F7" s="10"/>
    </row>
    <row r="8" spans="1:6" s="271" customFormat="1" ht="27.6" customHeight="1" x14ac:dyDescent="0.3">
      <c r="A8" s="255">
        <v>5</v>
      </c>
      <c r="B8" s="374" t="s">
        <v>1318</v>
      </c>
      <c r="C8" s="375">
        <v>8221680</v>
      </c>
      <c r="D8" s="376" t="s">
        <v>47</v>
      </c>
      <c r="E8" s="369"/>
      <c r="F8" s="10"/>
    </row>
    <row r="9" spans="1:6" s="271" customFormat="1" ht="27.6" customHeight="1" x14ac:dyDescent="0.3">
      <c r="A9" s="255">
        <v>6</v>
      </c>
      <c r="B9" s="374" t="s">
        <v>1319</v>
      </c>
      <c r="C9" s="375">
        <v>19558940.920000002</v>
      </c>
      <c r="D9" s="376" t="s">
        <v>47</v>
      </c>
      <c r="E9" s="201" t="s">
        <v>1324</v>
      </c>
      <c r="F9" s="10"/>
    </row>
    <row r="10" spans="1:6" s="271" customFormat="1" ht="27.6" customHeight="1" x14ac:dyDescent="0.3">
      <c r="A10" s="255">
        <v>7</v>
      </c>
      <c r="B10" s="374" t="s">
        <v>1320</v>
      </c>
      <c r="C10" s="375">
        <v>6909911.5999999996</v>
      </c>
      <c r="D10" s="376" t="s">
        <v>47</v>
      </c>
      <c r="E10" s="201" t="s">
        <v>1325</v>
      </c>
      <c r="F10" s="10"/>
    </row>
    <row r="11" spans="1:6" s="271" customFormat="1" ht="27.6" customHeight="1" x14ac:dyDescent="0.3">
      <c r="A11" s="255">
        <v>8</v>
      </c>
      <c r="B11" s="374" t="s">
        <v>1321</v>
      </c>
      <c r="C11" s="375">
        <v>62168326.560000002</v>
      </c>
      <c r="D11" s="376" t="s">
        <v>47</v>
      </c>
      <c r="E11" s="201" t="s">
        <v>1326</v>
      </c>
      <c r="F11" s="10"/>
    </row>
    <row r="12" spans="1:6" s="271" customFormat="1" ht="27.6" customHeight="1" thickBot="1" x14ac:dyDescent="0.35">
      <c r="A12" s="255">
        <v>9</v>
      </c>
      <c r="B12" s="374" t="s">
        <v>1322</v>
      </c>
      <c r="C12" s="375">
        <v>1108846.8</v>
      </c>
      <c r="D12" s="376" t="s">
        <v>1323</v>
      </c>
      <c r="E12" s="369"/>
      <c r="F12" s="10"/>
    </row>
    <row r="13" spans="1:6" s="3" customFormat="1" ht="15" thickBot="1" x14ac:dyDescent="0.35">
      <c r="A13" s="515"/>
      <c r="B13" s="516"/>
      <c r="C13" s="13">
        <f>SUM(C4:C12)</f>
        <v>889700373.3499999</v>
      </c>
      <c r="D13" s="256"/>
      <c r="E13" s="15"/>
      <c r="F13" s="20"/>
    </row>
    <row r="14" spans="1:6" s="3" customFormat="1" ht="29.25" customHeight="1" x14ac:dyDescent="0.3">
      <c r="A14" s="85"/>
      <c r="B14" s="252"/>
      <c r="C14" s="155"/>
      <c r="D14" s="252"/>
      <c r="E14" s="20"/>
      <c r="F14" s="20"/>
    </row>
    <row r="15" spans="1:6" s="3" customFormat="1" ht="20.25" customHeight="1" x14ac:dyDescent="0.2">
      <c r="A15" s="525"/>
      <c r="B15" s="525"/>
      <c r="C15" s="25" t="s">
        <v>7</v>
      </c>
      <c r="D15" s="377">
        <f>C12+C11+C10+C9+C8+C7+C6+C5</f>
        <v>765638373.35000002</v>
      </c>
      <c r="E15" s="20"/>
      <c r="F15" s="20"/>
    </row>
    <row r="16" spans="1:6" s="3" customFormat="1" ht="20.25" customHeight="1" x14ac:dyDescent="0.3">
      <c r="A16" s="525"/>
      <c r="B16" s="525"/>
      <c r="C16" s="25" t="s">
        <v>5</v>
      </c>
      <c r="D16" s="259"/>
      <c r="E16" s="20"/>
      <c r="F16" s="20"/>
    </row>
    <row r="17" spans="1:7" s="3" customFormat="1" ht="20.25" customHeight="1" x14ac:dyDescent="0.3">
      <c r="A17" s="518" t="s">
        <v>8</v>
      </c>
      <c r="B17" s="518"/>
      <c r="C17" s="35">
        <v>782045339.25999999</v>
      </c>
      <c r="D17" s="259">
        <f>C8</f>
        <v>8221680</v>
      </c>
      <c r="E17" s="20"/>
      <c r="F17" s="20"/>
    </row>
    <row r="18" spans="1:7" s="3" customFormat="1" ht="20.25" customHeight="1" x14ac:dyDescent="0.3">
      <c r="A18" s="519" t="s">
        <v>9</v>
      </c>
      <c r="B18" s="519"/>
      <c r="C18" s="27">
        <f>C17-C13</f>
        <v>-107655034.08999991</v>
      </c>
      <c r="D18" s="259">
        <f>C7+C9+C10+C11</f>
        <v>744846531.81999993</v>
      </c>
      <c r="E18" s="20"/>
      <c r="F18" s="20"/>
    </row>
    <row r="19" spans="1:7" s="1" customFormat="1" x14ac:dyDescent="0.3">
      <c r="A19" s="30"/>
      <c r="B19" s="254"/>
      <c r="C19" s="30"/>
      <c r="D19" s="260">
        <f>SUM(D17:D18)</f>
        <v>753068211.81999993</v>
      </c>
      <c r="E19" s="223"/>
    </row>
    <row r="20" spans="1:7" s="1" customFormat="1" x14ac:dyDescent="0.3">
      <c r="A20" s="30"/>
      <c r="B20" s="254"/>
      <c r="C20" s="32"/>
      <c r="D20" s="261"/>
      <c r="E20" s="223"/>
    </row>
    <row r="21" spans="1:7" s="1" customFormat="1" x14ac:dyDescent="0.3">
      <c r="A21" s="30"/>
      <c r="B21" s="254"/>
      <c r="C21" s="32"/>
      <c r="D21" s="263">
        <f>C7+C9+C10+C11</f>
        <v>744846531.81999993</v>
      </c>
      <c r="E21" s="223"/>
    </row>
    <row r="22" spans="1:7" x14ac:dyDescent="0.3">
      <c r="D22" s="263"/>
    </row>
    <row r="23" spans="1:7" x14ac:dyDescent="0.3">
      <c r="D23" s="263"/>
    </row>
    <row r="24" spans="1:7" s="1" customFormat="1" x14ac:dyDescent="0.3">
      <c r="A24" s="30"/>
      <c r="B24" s="254"/>
      <c r="C24" s="30"/>
      <c r="D24" s="263"/>
      <c r="G24"/>
    </row>
    <row r="25" spans="1:7" s="1" customFormat="1" x14ac:dyDescent="0.3">
      <c r="A25" s="30"/>
      <c r="B25" s="254"/>
      <c r="C25" s="30"/>
      <c r="D25" s="263"/>
      <c r="G25"/>
    </row>
    <row r="28" spans="1:7" s="1" customFormat="1" x14ac:dyDescent="0.3">
      <c r="A28" s="30"/>
      <c r="B28" s="254"/>
      <c r="C28" s="30"/>
      <c r="D28" s="262"/>
    </row>
  </sheetData>
  <mergeCells count="9">
    <mergeCell ref="E2:E3"/>
    <mergeCell ref="A13:B13"/>
    <mergeCell ref="A15:B16"/>
    <mergeCell ref="A17:B17"/>
    <mergeCell ref="A18:B18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0" zoomScaleNormal="100" workbookViewId="0">
      <selection activeCell="C23" sqref="C23:C24"/>
    </sheetView>
  </sheetViews>
  <sheetFormatPr defaultRowHeight="14.4" x14ac:dyDescent="0.3"/>
  <cols>
    <col min="1" max="1" width="7.109375" style="30" customWidth="1"/>
    <col min="2" max="2" width="59.554687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  <col min="7" max="7" width="13.88671875" customWidth="1"/>
  </cols>
  <sheetData>
    <row r="1" spans="1:6" ht="26.25" customHeight="1" x14ac:dyDescent="0.3">
      <c r="A1" s="520" t="s">
        <v>1327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82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84" t="s">
        <v>5</v>
      </c>
      <c r="D3" s="523"/>
      <c r="E3" s="514"/>
      <c r="F3" s="20"/>
    </row>
    <row r="4" spans="1:6" s="271" customFormat="1" ht="27.6" customHeight="1" x14ac:dyDescent="0.3">
      <c r="A4" s="255">
        <v>1</v>
      </c>
      <c r="B4" s="231" t="s">
        <v>6</v>
      </c>
      <c r="C4" s="232">
        <v>86942886</v>
      </c>
      <c r="D4" s="233" t="s">
        <v>370</v>
      </c>
      <c r="E4" s="277"/>
      <c r="F4" s="10"/>
    </row>
    <row r="5" spans="1:6" s="271" customFormat="1" ht="27.6" customHeight="1" x14ac:dyDescent="0.3">
      <c r="A5" s="255">
        <v>2</v>
      </c>
      <c r="B5" s="231" t="s">
        <v>6</v>
      </c>
      <c r="C5" s="232">
        <v>44361120</v>
      </c>
      <c r="D5" s="233" t="s">
        <v>56</v>
      </c>
      <c r="E5" s="277" t="s">
        <v>1190</v>
      </c>
      <c r="F5" s="10"/>
    </row>
    <row r="6" spans="1:6" s="271" customFormat="1" ht="27.6" customHeight="1" x14ac:dyDescent="0.3">
      <c r="A6" s="255">
        <v>3</v>
      </c>
      <c r="B6" s="231" t="s">
        <v>6</v>
      </c>
      <c r="C6" s="232">
        <v>21611286</v>
      </c>
      <c r="D6" s="233" t="s">
        <v>193</v>
      </c>
      <c r="E6" s="277"/>
      <c r="F6" s="10"/>
    </row>
    <row r="7" spans="1:6" s="271" customFormat="1" ht="27.6" customHeight="1" x14ac:dyDescent="0.3">
      <c r="A7" s="255">
        <v>4</v>
      </c>
      <c r="B7" s="231" t="s">
        <v>6</v>
      </c>
      <c r="C7" s="232">
        <v>55149120</v>
      </c>
      <c r="D7" s="233" t="s">
        <v>1169</v>
      </c>
      <c r="E7" s="277"/>
      <c r="F7" s="10"/>
    </row>
    <row r="8" spans="1:6" s="271" customFormat="1" ht="27.6" customHeight="1" x14ac:dyDescent="0.3">
      <c r="A8" s="255">
        <v>5</v>
      </c>
      <c r="B8" s="231" t="s">
        <v>6</v>
      </c>
      <c r="C8" s="232">
        <v>2478000</v>
      </c>
      <c r="D8" s="233" t="s">
        <v>507</v>
      </c>
      <c r="E8" s="277" t="s">
        <v>526</v>
      </c>
      <c r="F8" s="10"/>
    </row>
    <row r="9" spans="1:6" s="271" customFormat="1" ht="27.6" customHeight="1" x14ac:dyDescent="0.3">
      <c r="A9" s="255">
        <v>6</v>
      </c>
      <c r="B9" s="231" t="s">
        <v>6</v>
      </c>
      <c r="C9" s="232">
        <v>2526500</v>
      </c>
      <c r="D9" s="233" t="s">
        <v>507</v>
      </c>
      <c r="E9" s="277" t="s">
        <v>524</v>
      </c>
      <c r="F9" s="10"/>
    </row>
    <row r="10" spans="1:6" s="271" customFormat="1" ht="27.6" customHeight="1" x14ac:dyDescent="0.3">
      <c r="A10" s="255">
        <v>7</v>
      </c>
      <c r="B10" s="231" t="s">
        <v>6</v>
      </c>
      <c r="C10" s="232">
        <v>3194500</v>
      </c>
      <c r="D10" s="233" t="s">
        <v>507</v>
      </c>
      <c r="E10" s="277" t="s">
        <v>517</v>
      </c>
      <c r="F10" s="10"/>
    </row>
    <row r="11" spans="1:6" s="271" customFormat="1" ht="27.6" customHeight="1" x14ac:dyDescent="0.3">
      <c r="A11" s="255">
        <v>8</v>
      </c>
      <c r="B11" s="231" t="s">
        <v>6</v>
      </c>
      <c r="C11" s="232">
        <v>2275250</v>
      </c>
      <c r="D11" s="233" t="s">
        <v>507</v>
      </c>
      <c r="E11" s="277" t="s">
        <v>516</v>
      </c>
      <c r="F11" s="10"/>
    </row>
    <row r="12" spans="1:6" s="271" customFormat="1" ht="27.6" customHeight="1" x14ac:dyDescent="0.3">
      <c r="A12" s="255">
        <v>9</v>
      </c>
      <c r="B12" s="231" t="s">
        <v>6</v>
      </c>
      <c r="C12" s="232">
        <v>5582000</v>
      </c>
      <c r="D12" s="233" t="s">
        <v>507</v>
      </c>
      <c r="E12" s="277" t="s">
        <v>509</v>
      </c>
      <c r="F12" s="10"/>
    </row>
    <row r="13" spans="1:6" s="271" customFormat="1" ht="27.6" customHeight="1" x14ac:dyDescent="0.3">
      <c r="A13" s="255">
        <v>10</v>
      </c>
      <c r="B13" s="231" t="s">
        <v>6</v>
      </c>
      <c r="C13" s="232">
        <v>2121750</v>
      </c>
      <c r="D13" s="233" t="s">
        <v>507</v>
      </c>
      <c r="E13" s="277" t="s">
        <v>513</v>
      </c>
      <c r="F13" s="10"/>
    </row>
    <row r="14" spans="1:6" s="271" customFormat="1" ht="27.6" customHeight="1" x14ac:dyDescent="0.3">
      <c r="A14" s="255">
        <v>11</v>
      </c>
      <c r="B14" s="231" t="s">
        <v>6</v>
      </c>
      <c r="C14" s="232">
        <v>2501250</v>
      </c>
      <c r="D14" s="233" t="s">
        <v>507</v>
      </c>
      <c r="E14" s="277" t="s">
        <v>1255</v>
      </c>
      <c r="F14" s="10"/>
    </row>
    <row r="15" spans="1:6" s="271" customFormat="1" ht="27.6" customHeight="1" x14ac:dyDescent="0.3">
      <c r="A15" s="255">
        <v>12</v>
      </c>
      <c r="B15" s="231" t="s">
        <v>6</v>
      </c>
      <c r="C15" s="232">
        <v>1664250</v>
      </c>
      <c r="D15" s="233" t="s">
        <v>507</v>
      </c>
      <c r="E15" s="277" t="s">
        <v>508</v>
      </c>
      <c r="F15" s="10"/>
    </row>
    <row r="16" spans="1:6" s="271" customFormat="1" ht="27.6" customHeight="1" x14ac:dyDescent="0.3">
      <c r="A16" s="255">
        <v>13</v>
      </c>
      <c r="B16" s="199" t="s">
        <v>6</v>
      </c>
      <c r="C16" s="198">
        <v>57071400</v>
      </c>
      <c r="D16" s="200" t="s">
        <v>271</v>
      </c>
      <c r="E16" s="383"/>
      <c r="F16" s="10"/>
    </row>
    <row r="17" spans="1:6" s="271" customFormat="1" ht="27.6" customHeight="1" x14ac:dyDescent="0.3">
      <c r="A17" s="255">
        <v>14</v>
      </c>
      <c r="B17" s="199" t="s">
        <v>6</v>
      </c>
      <c r="C17" s="198">
        <v>77410890</v>
      </c>
      <c r="D17" s="200" t="s">
        <v>270</v>
      </c>
      <c r="E17" s="383"/>
      <c r="F17" s="10"/>
    </row>
    <row r="18" spans="1:6" s="271" customFormat="1" ht="27.6" customHeight="1" x14ac:dyDescent="0.3">
      <c r="A18" s="255">
        <v>15</v>
      </c>
      <c r="B18" s="199" t="s">
        <v>6</v>
      </c>
      <c r="C18" s="198">
        <v>36600480</v>
      </c>
      <c r="D18" s="200" t="s">
        <v>446</v>
      </c>
      <c r="E18" s="383"/>
      <c r="F18" s="10"/>
    </row>
    <row r="19" spans="1:6" s="271" customFormat="1" ht="27.6" customHeight="1" x14ac:dyDescent="0.3">
      <c r="A19" s="255">
        <v>16</v>
      </c>
      <c r="B19" s="199" t="s">
        <v>6</v>
      </c>
      <c r="C19" s="198">
        <v>41186376</v>
      </c>
      <c r="D19" s="200" t="s">
        <v>287</v>
      </c>
      <c r="E19" s="383"/>
      <c r="F19" s="10"/>
    </row>
    <row r="20" spans="1:6" s="271" customFormat="1" ht="27.6" customHeight="1" x14ac:dyDescent="0.3">
      <c r="A20" s="255">
        <v>17</v>
      </c>
      <c r="B20" s="199" t="s">
        <v>6</v>
      </c>
      <c r="C20" s="198">
        <v>15690000</v>
      </c>
      <c r="D20" s="200" t="s">
        <v>347</v>
      </c>
      <c r="E20" s="383"/>
      <c r="F20" s="10"/>
    </row>
    <row r="21" spans="1:6" s="271" customFormat="1" ht="27.6" customHeight="1" x14ac:dyDescent="0.3">
      <c r="A21" s="255">
        <v>18</v>
      </c>
      <c r="B21" s="199" t="s">
        <v>6</v>
      </c>
      <c r="C21" s="198">
        <v>52686000</v>
      </c>
      <c r="D21" s="200" t="s">
        <v>186</v>
      </c>
      <c r="E21" s="383"/>
      <c r="F21" s="10"/>
    </row>
    <row r="22" spans="1:6" s="271" customFormat="1" ht="27.6" customHeight="1" x14ac:dyDescent="0.3">
      <c r="A22" s="255">
        <v>19</v>
      </c>
      <c r="B22" s="199" t="s">
        <v>6</v>
      </c>
      <c r="C22" s="198">
        <v>9698400</v>
      </c>
      <c r="D22" s="200" t="s">
        <v>1043</v>
      </c>
      <c r="E22" s="383"/>
      <c r="F22" s="10"/>
    </row>
    <row r="23" spans="1:6" s="271" customFormat="1" ht="27.6" customHeight="1" x14ac:dyDescent="0.3">
      <c r="A23" s="255">
        <v>20</v>
      </c>
      <c r="B23" s="231" t="s">
        <v>1330</v>
      </c>
      <c r="C23" s="232">
        <v>1080500</v>
      </c>
      <c r="D23" s="233" t="s">
        <v>1333</v>
      </c>
      <c r="E23" s="386"/>
      <c r="F23" s="10"/>
    </row>
    <row r="24" spans="1:6" s="271" customFormat="1" ht="27.6" customHeight="1" x14ac:dyDescent="0.3">
      <c r="A24" s="255">
        <v>21</v>
      </c>
      <c r="B24" s="231" t="s">
        <v>1331</v>
      </c>
      <c r="C24" s="232">
        <v>5237000</v>
      </c>
      <c r="D24" s="233" t="s">
        <v>1334</v>
      </c>
      <c r="E24" s="386"/>
      <c r="F24" s="10"/>
    </row>
    <row r="25" spans="1:6" s="271" customFormat="1" ht="27.6" customHeight="1" x14ac:dyDescent="0.3">
      <c r="A25" s="255">
        <v>22</v>
      </c>
      <c r="B25" s="231" t="s">
        <v>1332</v>
      </c>
      <c r="C25" s="232">
        <v>8093000</v>
      </c>
      <c r="D25" s="233" t="s">
        <v>1335</v>
      </c>
      <c r="E25" s="386"/>
      <c r="F25" s="10"/>
    </row>
    <row r="26" spans="1:6" s="271" customFormat="1" ht="27.6" customHeight="1" x14ac:dyDescent="0.3">
      <c r="A26" s="255">
        <v>23</v>
      </c>
      <c r="B26" s="231" t="s">
        <v>1112</v>
      </c>
      <c r="C26" s="232">
        <v>36800000</v>
      </c>
      <c r="D26" s="233" t="s">
        <v>1118</v>
      </c>
      <c r="E26" s="383"/>
      <c r="F26" s="10"/>
    </row>
    <row r="27" spans="1:6" s="271" customFormat="1" ht="27.6" customHeight="1" x14ac:dyDescent="0.3">
      <c r="A27" s="255">
        <v>24</v>
      </c>
      <c r="B27" s="231" t="s">
        <v>1258</v>
      </c>
      <c r="C27" s="232">
        <v>32900000</v>
      </c>
      <c r="D27" s="233" t="s">
        <v>1262</v>
      </c>
      <c r="E27" s="383"/>
      <c r="F27" s="10"/>
    </row>
    <row r="28" spans="1:6" s="271" customFormat="1" ht="27.6" customHeight="1" x14ac:dyDescent="0.3">
      <c r="A28" s="255">
        <v>25</v>
      </c>
      <c r="B28" s="199" t="s">
        <v>1259</v>
      </c>
      <c r="C28" s="198">
        <v>32900000</v>
      </c>
      <c r="D28" s="200" t="s">
        <v>1263</v>
      </c>
      <c r="E28" s="383"/>
      <c r="F28" s="10"/>
    </row>
    <row r="29" spans="1:6" s="271" customFormat="1" ht="27.6" customHeight="1" x14ac:dyDescent="0.3">
      <c r="A29" s="255">
        <v>26</v>
      </c>
      <c r="B29" s="199" t="s">
        <v>1297</v>
      </c>
      <c r="C29" s="198">
        <v>32900000</v>
      </c>
      <c r="D29" s="200" t="s">
        <v>1299</v>
      </c>
      <c r="E29" s="383"/>
      <c r="F29" s="10"/>
    </row>
    <row r="30" spans="1:6" s="271" customFormat="1" ht="27.6" customHeight="1" x14ac:dyDescent="0.3">
      <c r="A30" s="255">
        <v>27</v>
      </c>
      <c r="B30" s="199" t="s">
        <v>1298</v>
      </c>
      <c r="C30" s="198">
        <v>32900000</v>
      </c>
      <c r="D30" s="200" t="s">
        <v>1300</v>
      </c>
      <c r="E30" s="383"/>
      <c r="F30" s="10"/>
    </row>
    <row r="31" spans="1:6" s="271" customFormat="1" ht="27.6" customHeight="1" x14ac:dyDescent="0.3">
      <c r="A31" s="255">
        <v>28</v>
      </c>
      <c r="B31" s="205" t="s">
        <v>1276</v>
      </c>
      <c r="C31" s="206">
        <v>20200600</v>
      </c>
      <c r="D31" s="207" t="s">
        <v>1289</v>
      </c>
      <c r="E31" s="383"/>
      <c r="F31" s="10"/>
    </row>
    <row r="32" spans="1:6" s="271" customFormat="1" ht="27.6" customHeight="1" x14ac:dyDescent="0.3">
      <c r="A32" s="255">
        <v>29</v>
      </c>
      <c r="B32" s="205" t="s">
        <v>1146</v>
      </c>
      <c r="C32" s="206">
        <v>6060180</v>
      </c>
      <c r="D32" s="207" t="s">
        <v>1289</v>
      </c>
      <c r="E32" s="383"/>
      <c r="F32" s="10"/>
    </row>
    <row r="33" spans="1:6" s="271" customFormat="1" ht="27.6" customHeight="1" x14ac:dyDescent="0.3">
      <c r="A33" s="255">
        <v>30</v>
      </c>
      <c r="B33" s="205" t="s">
        <v>1301</v>
      </c>
      <c r="C33" s="206">
        <v>1158514.5</v>
      </c>
      <c r="D33" s="207" t="s">
        <v>1304</v>
      </c>
      <c r="E33" s="383"/>
      <c r="F33" s="10"/>
    </row>
    <row r="34" spans="1:6" s="271" customFormat="1" ht="27.6" customHeight="1" x14ac:dyDescent="0.3">
      <c r="A34" s="255">
        <v>31</v>
      </c>
      <c r="B34" s="199" t="s">
        <v>1302</v>
      </c>
      <c r="C34" s="198">
        <v>32000000</v>
      </c>
      <c r="D34" s="200" t="s">
        <v>1305</v>
      </c>
      <c r="E34" s="383"/>
      <c r="F34" s="10"/>
    </row>
    <row r="35" spans="1:6" s="271" customFormat="1" ht="27.6" customHeight="1" x14ac:dyDescent="0.3">
      <c r="A35" s="255">
        <v>32</v>
      </c>
      <c r="B35" s="199" t="s">
        <v>1303</v>
      </c>
      <c r="C35" s="198">
        <v>60000000</v>
      </c>
      <c r="D35" s="200" t="s">
        <v>1306</v>
      </c>
      <c r="E35" s="383"/>
      <c r="F35" s="10"/>
    </row>
    <row r="36" spans="1:6" s="271" customFormat="1" ht="27.6" customHeight="1" x14ac:dyDescent="0.3">
      <c r="A36" s="255">
        <v>33</v>
      </c>
      <c r="B36" s="205" t="s">
        <v>1336</v>
      </c>
      <c r="C36" s="206">
        <v>2560207.4500000002</v>
      </c>
      <c r="D36" s="207" t="s">
        <v>1342</v>
      </c>
      <c r="E36" s="386"/>
      <c r="F36" s="10"/>
    </row>
    <row r="37" spans="1:6" s="271" customFormat="1" ht="27.6" customHeight="1" x14ac:dyDescent="0.3">
      <c r="A37" s="255">
        <v>34</v>
      </c>
      <c r="B37" s="205" t="s">
        <v>1337</v>
      </c>
      <c r="C37" s="206">
        <v>10214982.560000001</v>
      </c>
      <c r="D37" s="207" t="s">
        <v>1343</v>
      </c>
      <c r="E37" s="386"/>
      <c r="F37" s="10"/>
    </row>
    <row r="38" spans="1:6" s="271" customFormat="1" ht="27.6" customHeight="1" x14ac:dyDescent="0.3">
      <c r="A38" s="255">
        <v>35</v>
      </c>
      <c r="B38" s="205" t="s">
        <v>1338</v>
      </c>
      <c r="C38" s="206">
        <v>2327717.4</v>
      </c>
      <c r="D38" s="207" t="s">
        <v>1344</v>
      </c>
      <c r="E38" s="386"/>
      <c r="F38" s="10"/>
    </row>
    <row r="39" spans="1:6" s="271" customFormat="1" ht="27.6" customHeight="1" x14ac:dyDescent="0.3">
      <c r="A39" s="255">
        <v>36</v>
      </c>
      <c r="B39" s="205" t="s">
        <v>1339</v>
      </c>
      <c r="C39" s="206">
        <v>4759200</v>
      </c>
      <c r="D39" s="207" t="s">
        <v>1345</v>
      </c>
      <c r="E39" s="386"/>
      <c r="F39" s="10"/>
    </row>
    <row r="40" spans="1:6" s="271" customFormat="1" ht="27.6" customHeight="1" x14ac:dyDescent="0.3">
      <c r="A40" s="255">
        <v>37</v>
      </c>
      <c r="B40" s="205" t="s">
        <v>1340</v>
      </c>
      <c r="C40" s="206">
        <v>1818000</v>
      </c>
      <c r="D40" s="207" t="s">
        <v>1346</v>
      </c>
      <c r="E40" s="386"/>
      <c r="F40" s="10"/>
    </row>
    <row r="41" spans="1:6" s="271" customFormat="1" ht="27.6" customHeight="1" x14ac:dyDescent="0.3">
      <c r="A41" s="255">
        <v>38</v>
      </c>
      <c r="B41" s="205" t="s">
        <v>1341</v>
      </c>
      <c r="C41" s="206">
        <v>816237.96</v>
      </c>
      <c r="D41" s="207" t="s">
        <v>1347</v>
      </c>
      <c r="E41" s="386"/>
      <c r="F41" s="10"/>
    </row>
    <row r="42" spans="1:6" s="271" customFormat="1" ht="27.6" customHeight="1" x14ac:dyDescent="0.3">
      <c r="A42" s="255">
        <v>39</v>
      </c>
      <c r="B42" s="205" t="s">
        <v>1350</v>
      </c>
      <c r="C42" s="206">
        <v>63451114.999999993</v>
      </c>
      <c r="D42" s="207" t="s">
        <v>1348</v>
      </c>
      <c r="E42" s="387"/>
      <c r="F42" s="10"/>
    </row>
    <row r="43" spans="1:6" s="271" customFormat="1" ht="27.6" customHeight="1" x14ac:dyDescent="0.3">
      <c r="A43" s="255">
        <v>40</v>
      </c>
      <c r="B43" s="205" t="s">
        <v>1349</v>
      </c>
      <c r="C43" s="206">
        <v>6905548.6499999985</v>
      </c>
      <c r="D43" s="207" t="s">
        <v>494</v>
      </c>
      <c r="E43" s="387"/>
      <c r="F43" s="10"/>
    </row>
    <row r="44" spans="1:6" s="271" customFormat="1" ht="27.6" customHeight="1" x14ac:dyDescent="0.3">
      <c r="A44" s="255">
        <v>41</v>
      </c>
      <c r="B44" s="205" t="s">
        <v>1328</v>
      </c>
      <c r="C44" s="206">
        <v>4344704</v>
      </c>
      <c r="D44" s="207" t="s">
        <v>1329</v>
      </c>
      <c r="E44" s="385"/>
      <c r="F44" s="10"/>
    </row>
    <row r="45" spans="1:6" s="271" customFormat="1" ht="27.6" customHeight="1" thickBot="1" x14ac:dyDescent="0.35">
      <c r="A45" s="255">
        <v>42</v>
      </c>
      <c r="B45" s="205" t="s">
        <v>1316</v>
      </c>
      <c r="C45" s="206">
        <v>124062000</v>
      </c>
      <c r="D45" s="207" t="s">
        <v>44</v>
      </c>
      <c r="E45" s="383"/>
      <c r="F45" s="10"/>
    </row>
    <row r="46" spans="1:6" s="3" customFormat="1" ht="15" thickBot="1" x14ac:dyDescent="0.35">
      <c r="A46" s="515"/>
      <c r="B46" s="516"/>
      <c r="C46" s="13">
        <f>SUM(C4:C45)</f>
        <v>1044240965.52</v>
      </c>
      <c r="D46" s="256"/>
      <c r="E46" s="15"/>
      <c r="F46" s="20"/>
    </row>
    <row r="47" spans="1:6" s="3" customFormat="1" ht="29.25" customHeight="1" x14ac:dyDescent="0.3">
      <c r="A47" s="85"/>
      <c r="B47" s="252"/>
      <c r="C47" s="155"/>
      <c r="D47" s="252"/>
      <c r="E47" s="20"/>
      <c r="F47" s="20"/>
    </row>
    <row r="48" spans="1:6" s="3" customFormat="1" ht="20.25" customHeight="1" x14ac:dyDescent="0.2">
      <c r="A48" s="525"/>
      <c r="B48" s="525"/>
      <c r="C48" s="25" t="s">
        <v>7</v>
      </c>
      <c r="D48" s="257"/>
      <c r="E48" s="20"/>
      <c r="F48" s="20"/>
    </row>
    <row r="49" spans="1:7" s="3" customFormat="1" ht="20.25" customHeight="1" x14ac:dyDescent="0.3">
      <c r="A49" s="525"/>
      <c r="B49" s="525"/>
      <c r="C49" s="25" t="s">
        <v>5</v>
      </c>
      <c r="D49" s="259"/>
      <c r="E49" s="20"/>
      <c r="F49" s="20"/>
    </row>
    <row r="50" spans="1:7" s="3" customFormat="1" ht="20.25" customHeight="1" x14ac:dyDescent="0.3">
      <c r="A50" s="518" t="s">
        <v>8</v>
      </c>
      <c r="B50" s="518"/>
      <c r="C50" s="35">
        <v>205878645.09</v>
      </c>
      <c r="D50" s="337">
        <f>C45+C44+C43+C42+C33+C32+C31+C27+C26+C25+C24+C23+C15+C14+C13+C12+C11+C10+C9+C8+C7+C6+C5+C4</f>
        <v>540701074.14999998</v>
      </c>
      <c r="E50" s="20"/>
      <c r="F50" s="20"/>
    </row>
    <row r="51" spans="1:7" s="3" customFormat="1" ht="20.25" customHeight="1" x14ac:dyDescent="0.3">
      <c r="A51" s="519" t="s">
        <v>9</v>
      </c>
      <c r="B51" s="519"/>
      <c r="C51" s="27">
        <f>C50-C46</f>
        <v>-838362320.42999995</v>
      </c>
      <c r="D51" s="388">
        <f>C45+C44+C43+C42</f>
        <v>198763367.65000001</v>
      </c>
      <c r="E51" s="20"/>
      <c r="F51" s="20"/>
    </row>
    <row r="52" spans="1:7" s="1" customFormat="1" x14ac:dyDescent="0.3">
      <c r="A52" s="30"/>
      <c r="B52" s="254"/>
      <c r="C52" s="30"/>
      <c r="D52" s="260"/>
      <c r="E52" s="223"/>
    </row>
    <row r="53" spans="1:7" s="1" customFormat="1" x14ac:dyDescent="0.3">
      <c r="A53" s="30"/>
      <c r="B53" s="254"/>
      <c r="C53" s="32"/>
      <c r="D53" s="261"/>
      <c r="E53" s="223"/>
    </row>
    <row r="54" spans="1:7" s="1" customFormat="1" x14ac:dyDescent="0.3">
      <c r="A54" s="30"/>
      <c r="B54" s="254"/>
      <c r="C54" s="32"/>
      <c r="D54" s="263"/>
      <c r="E54" s="223"/>
    </row>
    <row r="55" spans="1:7" x14ac:dyDescent="0.3">
      <c r="D55" s="263"/>
    </row>
    <row r="56" spans="1:7" x14ac:dyDescent="0.3">
      <c r="D56" s="263"/>
    </row>
    <row r="57" spans="1:7" s="1" customFormat="1" x14ac:dyDescent="0.3">
      <c r="A57" s="30"/>
      <c r="B57" s="254"/>
      <c r="C57" s="30"/>
      <c r="D57" s="263"/>
      <c r="G57"/>
    </row>
    <row r="58" spans="1:7" s="1" customFormat="1" x14ac:dyDescent="0.3">
      <c r="A58" s="30"/>
      <c r="B58" s="254"/>
      <c r="C58" s="30"/>
      <c r="D58" s="263"/>
      <c r="G58"/>
    </row>
    <row r="61" spans="1:7" s="1" customFormat="1" x14ac:dyDescent="0.3">
      <c r="A61" s="30"/>
      <c r="B61" s="254"/>
      <c r="C61" s="30"/>
      <c r="D61" s="262"/>
    </row>
  </sheetData>
  <mergeCells count="9">
    <mergeCell ref="A1:D1"/>
    <mergeCell ref="A2:A3"/>
    <mergeCell ref="B2:B3"/>
    <mergeCell ref="D2:D3"/>
    <mergeCell ref="E2:E3"/>
    <mergeCell ref="A46:B46"/>
    <mergeCell ref="A48:B49"/>
    <mergeCell ref="A50:B50"/>
    <mergeCell ref="A51:B51"/>
  </mergeCells>
  <pageMargins left="0.7" right="0.7" top="0.75" bottom="0.75" header="0.3" footer="0.3"/>
  <pageSetup paperSize="9" scale="42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zoomScaleNormal="100" workbookViewId="0">
      <selection activeCell="D48" sqref="D48"/>
    </sheetView>
  </sheetViews>
  <sheetFormatPr defaultRowHeight="14.4" x14ac:dyDescent="0.3"/>
  <cols>
    <col min="1" max="1" width="7.109375" style="30" customWidth="1"/>
    <col min="2" max="2" width="59.554687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</cols>
  <sheetData>
    <row r="1" spans="1:6" ht="26.25" customHeight="1" x14ac:dyDescent="0.3">
      <c r="A1" s="520" t="s">
        <v>1351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89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91" t="s">
        <v>5</v>
      </c>
      <c r="D3" s="523"/>
      <c r="E3" s="514"/>
      <c r="F3" s="20"/>
    </row>
    <row r="4" spans="1:6" s="271" customFormat="1" ht="27.6" customHeight="1" x14ac:dyDescent="0.3">
      <c r="A4" s="255">
        <v>1</v>
      </c>
      <c r="B4" s="393" t="s">
        <v>6</v>
      </c>
      <c r="C4" s="206">
        <v>86942886</v>
      </c>
      <c r="D4" s="233" t="s">
        <v>370</v>
      </c>
      <c r="E4" s="392"/>
      <c r="F4" s="10"/>
    </row>
    <row r="5" spans="1:6" s="271" customFormat="1" ht="27.6" customHeight="1" x14ac:dyDescent="0.3">
      <c r="A5" s="255">
        <v>2</v>
      </c>
      <c r="B5" s="393" t="s">
        <v>6</v>
      </c>
      <c r="C5" s="206">
        <v>44361120</v>
      </c>
      <c r="D5" s="233" t="s">
        <v>56</v>
      </c>
      <c r="E5" s="392" t="s">
        <v>1190</v>
      </c>
      <c r="F5" s="10"/>
    </row>
    <row r="6" spans="1:6" s="271" customFormat="1" ht="27.6" customHeight="1" x14ac:dyDescent="0.3">
      <c r="A6" s="255">
        <v>3</v>
      </c>
      <c r="B6" s="393" t="s">
        <v>6</v>
      </c>
      <c r="C6" s="206">
        <v>21611286</v>
      </c>
      <c r="D6" s="233" t="s">
        <v>193</v>
      </c>
      <c r="E6" s="392"/>
      <c r="F6" s="10"/>
    </row>
    <row r="7" spans="1:6" s="271" customFormat="1" ht="27.6" customHeight="1" x14ac:dyDescent="0.3">
      <c r="A7" s="255">
        <v>4</v>
      </c>
      <c r="B7" s="393" t="s">
        <v>6</v>
      </c>
      <c r="C7" s="206">
        <v>55149120</v>
      </c>
      <c r="D7" s="233" t="s">
        <v>1169</v>
      </c>
      <c r="E7" s="392"/>
      <c r="F7" s="10"/>
    </row>
    <row r="8" spans="1:6" s="271" customFormat="1" ht="27.6" customHeight="1" x14ac:dyDescent="0.3">
      <c r="A8" s="255">
        <v>5</v>
      </c>
      <c r="B8" s="393" t="s">
        <v>6</v>
      </c>
      <c r="C8" s="206">
        <v>2478000</v>
      </c>
      <c r="D8" s="233" t="s">
        <v>507</v>
      </c>
      <c r="E8" s="392" t="s">
        <v>526</v>
      </c>
      <c r="F8" s="10"/>
    </row>
    <row r="9" spans="1:6" s="271" customFormat="1" ht="27.6" customHeight="1" x14ac:dyDescent="0.3">
      <c r="A9" s="255">
        <v>6</v>
      </c>
      <c r="B9" s="393" t="s">
        <v>6</v>
      </c>
      <c r="C9" s="206">
        <v>2526500</v>
      </c>
      <c r="D9" s="233" t="s">
        <v>507</v>
      </c>
      <c r="E9" s="392" t="s">
        <v>524</v>
      </c>
      <c r="F9" s="10"/>
    </row>
    <row r="10" spans="1:6" s="271" customFormat="1" ht="27.6" customHeight="1" x14ac:dyDescent="0.3">
      <c r="A10" s="255">
        <v>7</v>
      </c>
      <c r="B10" s="393" t="s">
        <v>6</v>
      </c>
      <c r="C10" s="206">
        <v>3194500</v>
      </c>
      <c r="D10" s="233" t="s">
        <v>507</v>
      </c>
      <c r="E10" s="392" t="s">
        <v>517</v>
      </c>
      <c r="F10" s="10"/>
    </row>
    <row r="11" spans="1:6" s="271" customFormat="1" ht="27.6" customHeight="1" x14ac:dyDescent="0.3">
      <c r="A11" s="255">
        <v>8</v>
      </c>
      <c r="B11" s="393" t="s">
        <v>6</v>
      </c>
      <c r="C11" s="206">
        <v>2275250</v>
      </c>
      <c r="D11" s="233" t="s">
        <v>507</v>
      </c>
      <c r="E11" s="392" t="s">
        <v>516</v>
      </c>
      <c r="F11" s="10"/>
    </row>
    <row r="12" spans="1:6" s="271" customFormat="1" ht="27.6" customHeight="1" x14ac:dyDescent="0.3">
      <c r="A12" s="255">
        <v>9</v>
      </c>
      <c r="B12" s="393" t="s">
        <v>6</v>
      </c>
      <c r="C12" s="206">
        <v>5582000</v>
      </c>
      <c r="D12" s="233" t="s">
        <v>507</v>
      </c>
      <c r="E12" s="392" t="s">
        <v>509</v>
      </c>
      <c r="F12" s="10"/>
    </row>
    <row r="13" spans="1:6" s="271" customFormat="1" ht="27.6" customHeight="1" x14ac:dyDescent="0.3">
      <c r="A13" s="255">
        <v>10</v>
      </c>
      <c r="B13" s="393" t="s">
        <v>6</v>
      </c>
      <c r="C13" s="206">
        <v>2212750</v>
      </c>
      <c r="D13" s="233" t="s">
        <v>507</v>
      </c>
      <c r="E13" s="392" t="s">
        <v>513</v>
      </c>
      <c r="F13" s="10"/>
    </row>
    <row r="14" spans="1:6" s="271" customFormat="1" ht="27.6" customHeight="1" x14ac:dyDescent="0.3">
      <c r="A14" s="255">
        <v>11</v>
      </c>
      <c r="B14" s="393" t="s">
        <v>6</v>
      </c>
      <c r="C14" s="206">
        <v>2501250</v>
      </c>
      <c r="D14" s="233" t="s">
        <v>507</v>
      </c>
      <c r="E14" s="392" t="s">
        <v>1255</v>
      </c>
      <c r="F14" s="10"/>
    </row>
    <row r="15" spans="1:6" s="271" customFormat="1" ht="27.6" customHeight="1" x14ac:dyDescent="0.3">
      <c r="A15" s="255">
        <v>12</v>
      </c>
      <c r="B15" s="393" t="s">
        <v>6</v>
      </c>
      <c r="C15" s="206">
        <v>1664250</v>
      </c>
      <c r="D15" s="233" t="s">
        <v>507</v>
      </c>
      <c r="E15" s="392" t="s">
        <v>508</v>
      </c>
      <c r="F15" s="10"/>
    </row>
    <row r="16" spans="1:6" s="271" customFormat="1" ht="27.6" customHeight="1" x14ac:dyDescent="0.3">
      <c r="A16" s="255">
        <v>13</v>
      </c>
      <c r="B16" s="288" t="s">
        <v>6</v>
      </c>
      <c r="C16" s="206">
        <v>57071400</v>
      </c>
      <c r="D16" s="200" t="s">
        <v>271</v>
      </c>
      <c r="E16" s="392"/>
      <c r="F16" s="10"/>
    </row>
    <row r="17" spans="1:6" s="271" customFormat="1" ht="27.6" customHeight="1" x14ac:dyDescent="0.3">
      <c r="A17" s="255">
        <v>14</v>
      </c>
      <c r="B17" s="288" t="s">
        <v>6</v>
      </c>
      <c r="C17" s="206">
        <v>77410890</v>
      </c>
      <c r="D17" s="200" t="s">
        <v>270</v>
      </c>
      <c r="E17" s="392"/>
      <c r="F17" s="10"/>
    </row>
    <row r="18" spans="1:6" s="271" customFormat="1" ht="27.6" customHeight="1" x14ac:dyDescent="0.3">
      <c r="A18" s="255">
        <v>15</v>
      </c>
      <c r="B18" s="288" t="s">
        <v>6</v>
      </c>
      <c r="C18" s="206">
        <v>19111680</v>
      </c>
      <c r="D18" s="200" t="s">
        <v>446</v>
      </c>
      <c r="E18" s="392"/>
      <c r="F18" s="10"/>
    </row>
    <row r="19" spans="1:6" s="271" customFormat="1" ht="27.6" customHeight="1" x14ac:dyDescent="0.3">
      <c r="A19" s="255">
        <v>16</v>
      </c>
      <c r="B19" s="288" t="s">
        <v>6</v>
      </c>
      <c r="C19" s="206">
        <v>41186376</v>
      </c>
      <c r="D19" s="200" t="s">
        <v>287</v>
      </c>
      <c r="E19" s="392"/>
      <c r="F19" s="10"/>
    </row>
    <row r="20" spans="1:6" s="271" customFormat="1" ht="27.6" customHeight="1" x14ac:dyDescent="0.3">
      <c r="A20" s="255">
        <v>17</v>
      </c>
      <c r="B20" s="393" t="s">
        <v>6</v>
      </c>
      <c r="C20" s="206">
        <v>15690000</v>
      </c>
      <c r="D20" s="233" t="s">
        <v>347</v>
      </c>
      <c r="E20" s="392"/>
      <c r="F20" s="10"/>
    </row>
    <row r="21" spans="1:6" s="271" customFormat="1" ht="27.6" customHeight="1" x14ac:dyDescent="0.3">
      <c r="A21" s="255">
        <v>18</v>
      </c>
      <c r="B21" s="288" t="s">
        <v>6</v>
      </c>
      <c r="C21" s="198">
        <v>52686000</v>
      </c>
      <c r="D21" s="200" t="s">
        <v>186</v>
      </c>
      <c r="E21" s="392"/>
      <c r="F21" s="10"/>
    </row>
    <row r="22" spans="1:6" s="271" customFormat="1" ht="27.6" customHeight="1" x14ac:dyDescent="0.3">
      <c r="A22" s="255">
        <v>19</v>
      </c>
      <c r="B22" s="288" t="s">
        <v>6</v>
      </c>
      <c r="C22" s="198">
        <v>9698400</v>
      </c>
      <c r="D22" s="200" t="s">
        <v>1043</v>
      </c>
      <c r="E22" s="392"/>
      <c r="F22" s="10"/>
    </row>
    <row r="23" spans="1:6" s="271" customFormat="1" ht="27.6" customHeight="1" x14ac:dyDescent="0.3">
      <c r="A23" s="255">
        <v>20</v>
      </c>
      <c r="B23" s="288" t="s">
        <v>6</v>
      </c>
      <c r="C23" s="198">
        <v>37166727.359999999</v>
      </c>
      <c r="D23" s="200" t="s">
        <v>1352</v>
      </c>
      <c r="E23" s="392"/>
      <c r="F23" s="10"/>
    </row>
    <row r="24" spans="1:6" s="271" customFormat="1" ht="27.6" customHeight="1" x14ac:dyDescent="0.3">
      <c r="A24" s="255">
        <v>21</v>
      </c>
      <c r="B24" s="288" t="s">
        <v>6</v>
      </c>
      <c r="C24" s="198">
        <v>12154320</v>
      </c>
      <c r="D24" s="200" t="s">
        <v>1353</v>
      </c>
      <c r="E24" s="392"/>
      <c r="F24" s="10"/>
    </row>
    <row r="25" spans="1:6" s="271" customFormat="1" ht="27.6" customHeight="1" x14ac:dyDescent="0.3">
      <c r="A25" s="255">
        <v>22</v>
      </c>
      <c r="B25" s="288" t="s">
        <v>6</v>
      </c>
      <c r="C25" s="198">
        <v>2025001.44</v>
      </c>
      <c r="D25" s="200" t="s">
        <v>1354</v>
      </c>
      <c r="E25" s="392"/>
      <c r="F25" s="10"/>
    </row>
    <row r="26" spans="1:6" s="271" customFormat="1" ht="27.6" customHeight="1" x14ac:dyDescent="0.3">
      <c r="A26" s="255">
        <v>23</v>
      </c>
      <c r="B26" s="288" t="s">
        <v>6</v>
      </c>
      <c r="C26" s="198">
        <v>8666570.3000000007</v>
      </c>
      <c r="D26" s="200" t="s">
        <v>1355</v>
      </c>
      <c r="E26" s="392"/>
      <c r="F26" s="10"/>
    </row>
    <row r="27" spans="1:6" s="271" customFormat="1" ht="27.6" customHeight="1" x14ac:dyDescent="0.3">
      <c r="A27" s="255">
        <v>24</v>
      </c>
      <c r="B27" s="288" t="s">
        <v>6</v>
      </c>
      <c r="C27" s="198">
        <v>21985600</v>
      </c>
      <c r="D27" s="200" t="s">
        <v>1067</v>
      </c>
      <c r="E27" s="392"/>
      <c r="F27" s="10"/>
    </row>
    <row r="28" spans="1:6" s="271" customFormat="1" ht="27.6" customHeight="1" x14ac:dyDescent="0.3">
      <c r="A28" s="255">
        <v>25</v>
      </c>
      <c r="B28" s="288" t="s">
        <v>6</v>
      </c>
      <c r="C28" s="198">
        <v>21465600</v>
      </c>
      <c r="D28" s="200" t="s">
        <v>1356</v>
      </c>
      <c r="E28" s="392"/>
      <c r="F28" s="10"/>
    </row>
    <row r="29" spans="1:6" s="271" customFormat="1" ht="27.6" customHeight="1" x14ac:dyDescent="0.3">
      <c r="A29" s="255">
        <v>26</v>
      </c>
      <c r="B29" s="231" t="s">
        <v>1357</v>
      </c>
      <c r="C29" s="206">
        <v>7302500</v>
      </c>
      <c r="D29" s="233" t="s">
        <v>1360</v>
      </c>
      <c r="E29" s="390"/>
      <c r="F29" s="10"/>
    </row>
    <row r="30" spans="1:6" s="271" customFormat="1" ht="27.6" customHeight="1" x14ac:dyDescent="0.3">
      <c r="A30" s="255">
        <v>27</v>
      </c>
      <c r="B30" s="231" t="s">
        <v>1112</v>
      </c>
      <c r="C30" s="206">
        <v>36800000</v>
      </c>
      <c r="D30" s="233" t="s">
        <v>1118</v>
      </c>
      <c r="E30" s="390"/>
      <c r="F30" s="10"/>
    </row>
    <row r="31" spans="1:6" s="271" customFormat="1" ht="27.6" customHeight="1" x14ac:dyDescent="0.3">
      <c r="A31" s="255">
        <v>28</v>
      </c>
      <c r="B31" s="231" t="s">
        <v>1258</v>
      </c>
      <c r="C31" s="206">
        <v>32900000</v>
      </c>
      <c r="D31" s="233" t="s">
        <v>1262</v>
      </c>
      <c r="E31" s="390"/>
      <c r="F31" s="10"/>
    </row>
    <row r="32" spans="1:6" s="271" customFormat="1" ht="27.6" customHeight="1" x14ac:dyDescent="0.3">
      <c r="A32" s="255">
        <v>29</v>
      </c>
      <c r="B32" s="231" t="s">
        <v>1259</v>
      </c>
      <c r="C32" s="206">
        <v>32900000</v>
      </c>
      <c r="D32" s="233" t="s">
        <v>1263</v>
      </c>
      <c r="E32" s="390"/>
      <c r="F32" s="10"/>
    </row>
    <row r="33" spans="1:6" s="271" customFormat="1" ht="27.6" customHeight="1" x14ac:dyDescent="0.3">
      <c r="A33" s="255">
        <v>30</v>
      </c>
      <c r="B33" s="231" t="s">
        <v>1297</v>
      </c>
      <c r="C33" s="206">
        <v>32900000</v>
      </c>
      <c r="D33" s="233" t="s">
        <v>1299</v>
      </c>
      <c r="E33" s="390"/>
      <c r="F33" s="10"/>
    </row>
    <row r="34" spans="1:6" s="271" customFormat="1" ht="27.6" customHeight="1" x14ac:dyDescent="0.3">
      <c r="A34" s="255">
        <v>31</v>
      </c>
      <c r="B34" s="199" t="s">
        <v>1298</v>
      </c>
      <c r="C34" s="198">
        <v>32900000</v>
      </c>
      <c r="D34" s="200" t="s">
        <v>1300</v>
      </c>
      <c r="E34" s="390"/>
      <c r="F34" s="10"/>
    </row>
    <row r="35" spans="1:6" s="271" customFormat="1" ht="27.6" customHeight="1" x14ac:dyDescent="0.3">
      <c r="A35" s="255">
        <v>32</v>
      </c>
      <c r="B35" s="199" t="s">
        <v>1358</v>
      </c>
      <c r="C35" s="198">
        <v>32900000</v>
      </c>
      <c r="D35" s="200" t="s">
        <v>1361</v>
      </c>
      <c r="E35" s="390"/>
      <c r="F35" s="10"/>
    </row>
    <row r="36" spans="1:6" s="271" customFormat="1" ht="27.6" customHeight="1" x14ac:dyDescent="0.3">
      <c r="A36" s="255">
        <v>33</v>
      </c>
      <c r="B36" s="199" t="s">
        <v>1359</v>
      </c>
      <c r="C36" s="198">
        <v>33000000</v>
      </c>
      <c r="D36" s="200" t="s">
        <v>1362</v>
      </c>
      <c r="E36" s="390"/>
      <c r="F36" s="10"/>
    </row>
    <row r="37" spans="1:6" s="271" customFormat="1" ht="27.6" customHeight="1" x14ac:dyDescent="0.3">
      <c r="A37" s="255">
        <v>34</v>
      </c>
      <c r="B37" s="199" t="s">
        <v>1302</v>
      </c>
      <c r="C37" s="198">
        <v>32000000</v>
      </c>
      <c r="D37" s="200" t="s">
        <v>1305</v>
      </c>
      <c r="E37" s="390"/>
      <c r="F37" s="10"/>
    </row>
    <row r="38" spans="1:6" s="271" customFormat="1" ht="27.6" customHeight="1" x14ac:dyDescent="0.3">
      <c r="A38" s="255">
        <v>35</v>
      </c>
      <c r="B38" s="199" t="s">
        <v>1303</v>
      </c>
      <c r="C38" s="206">
        <v>60000000</v>
      </c>
      <c r="D38" s="200" t="s">
        <v>1306</v>
      </c>
      <c r="E38" s="390"/>
      <c r="F38" s="10"/>
    </row>
    <row r="39" spans="1:6" s="271" customFormat="1" ht="27.6" customHeight="1" x14ac:dyDescent="0.3">
      <c r="A39" s="255">
        <v>36</v>
      </c>
      <c r="B39" s="231" t="s">
        <v>1364</v>
      </c>
      <c r="C39" s="206">
        <v>22750000</v>
      </c>
      <c r="D39" s="233" t="s">
        <v>1157</v>
      </c>
      <c r="E39" s="390"/>
      <c r="F39" s="10"/>
    </row>
    <row r="40" spans="1:6" s="271" customFormat="1" ht="27.6" customHeight="1" x14ac:dyDescent="0.3">
      <c r="A40" s="255">
        <v>37</v>
      </c>
      <c r="B40" s="231" t="s">
        <v>1369</v>
      </c>
      <c r="C40" s="206">
        <v>2000000</v>
      </c>
      <c r="D40" s="233" t="s">
        <v>1368</v>
      </c>
      <c r="E40" s="390"/>
      <c r="F40" s="10"/>
    </row>
    <row r="41" spans="1:6" s="271" customFormat="1" ht="27.6" customHeight="1" x14ac:dyDescent="0.3">
      <c r="A41" s="255">
        <v>38</v>
      </c>
      <c r="B41" s="205" t="s">
        <v>1365</v>
      </c>
      <c r="C41" s="206">
        <v>31157050</v>
      </c>
      <c r="D41" s="207" t="s">
        <v>1363</v>
      </c>
      <c r="E41" s="390"/>
      <c r="F41" s="10"/>
    </row>
    <row r="42" spans="1:6" s="271" customFormat="1" ht="27.6" customHeight="1" x14ac:dyDescent="0.3">
      <c r="A42" s="255">
        <v>39</v>
      </c>
      <c r="B42" s="205" t="s">
        <v>1366</v>
      </c>
      <c r="C42" s="206">
        <v>23610000</v>
      </c>
      <c r="D42" s="207" t="s">
        <v>1251</v>
      </c>
      <c r="E42" s="390"/>
      <c r="F42" s="10"/>
    </row>
    <row r="43" spans="1:6" s="271" customFormat="1" ht="27.6" customHeight="1" thickBot="1" x14ac:dyDescent="0.35">
      <c r="A43" s="255">
        <v>40</v>
      </c>
      <c r="B43" s="205" t="s">
        <v>1367</v>
      </c>
      <c r="C43" s="206">
        <v>8115200</v>
      </c>
      <c r="D43" s="207" t="s">
        <v>800</v>
      </c>
      <c r="E43" s="390"/>
      <c r="F43" s="10"/>
    </row>
    <row r="44" spans="1:6" s="3" customFormat="1" ht="15" thickBot="1" x14ac:dyDescent="0.35">
      <c r="A44" s="515"/>
      <c r="B44" s="516"/>
      <c r="C44" s="13">
        <f>SUM(C4:C43)</f>
        <v>1028052227.1</v>
      </c>
      <c r="D44" s="256"/>
      <c r="E44" s="15"/>
      <c r="F44" s="20"/>
    </row>
    <row r="45" spans="1:6" s="3" customFormat="1" ht="29.25" customHeight="1" x14ac:dyDescent="0.3">
      <c r="A45" s="85"/>
      <c r="B45" s="252"/>
      <c r="C45" s="155"/>
      <c r="D45" s="252"/>
      <c r="E45" s="20"/>
      <c r="F45" s="20"/>
    </row>
    <row r="46" spans="1:6" s="3" customFormat="1" ht="20.25" customHeight="1" x14ac:dyDescent="0.2">
      <c r="A46" s="525"/>
      <c r="B46" s="525"/>
      <c r="C46" s="25" t="s">
        <v>7</v>
      </c>
      <c r="D46" s="257"/>
      <c r="E46" s="20"/>
      <c r="F46" s="20"/>
    </row>
    <row r="47" spans="1:6" s="3" customFormat="1" ht="20.25" customHeight="1" x14ac:dyDescent="0.3">
      <c r="A47" s="525"/>
      <c r="B47" s="525"/>
      <c r="C47" s="25" t="s">
        <v>5</v>
      </c>
      <c r="D47" s="397">
        <f>C40+C39+C38+C33+C32+C31+C30+C29+C20+C19+C18+C17+C16+C15+C14+C13+C12+C11+C10+C9+C8+C7+C6+C5+C4</f>
        <v>668521758</v>
      </c>
      <c r="E47" s="20"/>
      <c r="F47" s="20"/>
    </row>
    <row r="48" spans="1:6" s="3" customFormat="1" ht="20.25" customHeight="1" x14ac:dyDescent="0.3">
      <c r="A48" s="518" t="s">
        <v>8</v>
      </c>
      <c r="B48" s="518"/>
      <c r="C48" s="35">
        <v>1581268905.8499999</v>
      </c>
      <c r="D48" s="337"/>
      <c r="E48" s="20"/>
      <c r="F48" s="20"/>
    </row>
    <row r="49" spans="1:6" s="3" customFormat="1" ht="20.25" customHeight="1" x14ac:dyDescent="0.3">
      <c r="A49" s="519" t="s">
        <v>9</v>
      </c>
      <c r="B49" s="519"/>
      <c r="C49" s="27">
        <f>C48-C44</f>
        <v>553216678.74999988</v>
      </c>
      <c r="D49" s="388">
        <f>C43+C42+C41+C40+C39+C32+C31+C30+C29+C20+C15+C14+C13+C12+C11+C10+C9+C8+C7+C6+C5+C4</f>
        <v>443723662</v>
      </c>
      <c r="E49" s="20"/>
      <c r="F49" s="20"/>
    </row>
    <row r="50" spans="1:6" s="1" customFormat="1" x14ac:dyDescent="0.3">
      <c r="A50" s="30"/>
      <c r="B50" s="254"/>
      <c r="C50" s="30"/>
      <c r="D50" s="260"/>
      <c r="E50" s="223"/>
    </row>
    <row r="51" spans="1:6" s="1" customFormat="1" x14ac:dyDescent="0.3">
      <c r="A51" s="30"/>
      <c r="B51" s="254"/>
      <c r="C51" s="32"/>
      <c r="D51" s="261"/>
      <c r="E51" s="223"/>
    </row>
    <row r="52" spans="1:6" s="1" customFormat="1" x14ac:dyDescent="0.3">
      <c r="A52" s="30"/>
      <c r="B52" s="254"/>
      <c r="C52" s="32"/>
      <c r="D52" s="263"/>
      <c r="E52" s="223"/>
    </row>
    <row r="53" spans="1:6" x14ac:dyDescent="0.3">
      <c r="D53" s="263"/>
    </row>
    <row r="54" spans="1:6" x14ac:dyDescent="0.3">
      <c r="D54" s="263"/>
    </row>
    <row r="55" spans="1:6" s="1" customFormat="1" x14ac:dyDescent="0.3">
      <c r="A55" s="30"/>
      <c r="B55" s="254"/>
      <c r="C55" s="30"/>
      <c r="D55" s="263"/>
    </row>
    <row r="56" spans="1:6" s="1" customFormat="1" x14ac:dyDescent="0.3">
      <c r="A56" s="30"/>
      <c r="B56" s="254"/>
      <c r="C56" s="30"/>
      <c r="D56" s="263"/>
    </row>
    <row r="59" spans="1:6" s="1" customFormat="1" x14ac:dyDescent="0.3">
      <c r="A59" s="30"/>
      <c r="B59" s="254"/>
      <c r="C59" s="30"/>
      <c r="D59" s="262"/>
    </row>
  </sheetData>
  <mergeCells count="9">
    <mergeCell ref="A44:B44"/>
    <mergeCell ref="A46:B47"/>
    <mergeCell ref="A48:B48"/>
    <mergeCell ref="A49:B49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2" zoomScaleNormal="100" workbookViewId="0">
      <selection activeCell="D91" sqref="D91"/>
    </sheetView>
  </sheetViews>
  <sheetFormatPr defaultRowHeight="14.4" x14ac:dyDescent="0.3"/>
  <cols>
    <col min="1" max="1" width="7.109375" style="30" customWidth="1"/>
    <col min="2" max="2" width="59.5546875" style="254" customWidth="1"/>
    <col min="3" max="3" width="18.109375" style="30" customWidth="1"/>
    <col min="4" max="4" width="91.77734375" style="262" customWidth="1"/>
    <col min="5" max="5" width="49.109375" style="1" customWidth="1"/>
    <col min="6" max="6" width="13.88671875" style="1" customWidth="1"/>
  </cols>
  <sheetData>
    <row r="1" spans="1:6" ht="26.25" customHeight="1" x14ac:dyDescent="0.3">
      <c r="A1" s="520" t="s">
        <v>1370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395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396" t="s">
        <v>5</v>
      </c>
      <c r="D3" s="523"/>
      <c r="E3" s="514"/>
      <c r="F3" s="20"/>
    </row>
    <row r="4" spans="1:6" s="271" customFormat="1" ht="27.6" customHeight="1" x14ac:dyDescent="0.3">
      <c r="A4" s="264">
        <v>1</v>
      </c>
      <c r="B4" s="411" t="s">
        <v>6</v>
      </c>
      <c r="C4" s="206">
        <v>52686000</v>
      </c>
      <c r="D4" s="207" t="s">
        <v>186</v>
      </c>
      <c r="E4" s="265"/>
      <c r="F4" s="10"/>
    </row>
    <row r="5" spans="1:6" s="271" customFormat="1" ht="27.6" customHeight="1" x14ac:dyDescent="0.3">
      <c r="A5" s="264">
        <v>2</v>
      </c>
      <c r="B5" s="411" t="s">
        <v>6</v>
      </c>
      <c r="C5" s="206">
        <v>9698400</v>
      </c>
      <c r="D5" s="207" t="s">
        <v>1043</v>
      </c>
      <c r="E5" s="265"/>
      <c r="F5" s="10"/>
    </row>
    <row r="6" spans="1:6" s="271" customFormat="1" ht="27.6" customHeight="1" x14ac:dyDescent="0.3">
      <c r="A6" s="264">
        <v>3</v>
      </c>
      <c r="B6" s="411" t="s">
        <v>6</v>
      </c>
      <c r="C6" s="206">
        <v>37166727.359999999</v>
      </c>
      <c r="D6" s="207" t="s">
        <v>1352</v>
      </c>
      <c r="E6" s="265"/>
      <c r="F6" s="10"/>
    </row>
    <row r="7" spans="1:6" s="271" customFormat="1" ht="27.6" customHeight="1" x14ac:dyDescent="0.3">
      <c r="A7" s="264">
        <v>4</v>
      </c>
      <c r="B7" s="411" t="s">
        <v>6</v>
      </c>
      <c r="C7" s="206">
        <v>12154320</v>
      </c>
      <c r="D7" s="207" t="s">
        <v>1353</v>
      </c>
      <c r="E7" s="265"/>
      <c r="F7" s="10"/>
    </row>
    <row r="8" spans="1:6" s="271" customFormat="1" ht="27.6" customHeight="1" x14ac:dyDescent="0.3">
      <c r="A8" s="264">
        <v>5</v>
      </c>
      <c r="B8" s="411" t="s">
        <v>6</v>
      </c>
      <c r="C8" s="206">
        <v>2025001.44</v>
      </c>
      <c r="D8" s="207" t="s">
        <v>1354</v>
      </c>
      <c r="E8" s="265"/>
      <c r="F8" s="10"/>
    </row>
    <row r="9" spans="1:6" s="271" customFormat="1" ht="27.6" customHeight="1" x14ac:dyDescent="0.3">
      <c r="A9" s="264">
        <v>6</v>
      </c>
      <c r="B9" s="411" t="s">
        <v>6</v>
      </c>
      <c r="C9" s="206">
        <v>8666570.3000000007</v>
      </c>
      <c r="D9" s="207" t="s">
        <v>1355</v>
      </c>
      <c r="E9" s="265"/>
      <c r="F9" s="10"/>
    </row>
    <row r="10" spans="1:6" s="271" customFormat="1" ht="27.6" customHeight="1" x14ac:dyDescent="0.3">
      <c r="A10" s="264">
        <v>7</v>
      </c>
      <c r="B10" s="411" t="s">
        <v>6</v>
      </c>
      <c r="C10" s="206">
        <v>21985600</v>
      </c>
      <c r="D10" s="207" t="s">
        <v>1067</v>
      </c>
      <c r="E10" s="265"/>
      <c r="F10" s="10"/>
    </row>
    <row r="11" spans="1:6" s="271" customFormat="1" ht="27.6" customHeight="1" x14ac:dyDescent="0.3">
      <c r="A11" s="264">
        <v>8</v>
      </c>
      <c r="B11" s="411" t="s">
        <v>6</v>
      </c>
      <c r="C11" s="206">
        <v>21465600</v>
      </c>
      <c r="D11" s="207" t="s">
        <v>1356</v>
      </c>
      <c r="E11" s="265"/>
      <c r="F11" s="10"/>
    </row>
    <row r="12" spans="1:6" s="271" customFormat="1" ht="27.6" customHeight="1" x14ac:dyDescent="0.3">
      <c r="A12" s="264">
        <v>9</v>
      </c>
      <c r="B12" s="411" t="s">
        <v>6</v>
      </c>
      <c r="C12" s="206">
        <v>16346400</v>
      </c>
      <c r="D12" s="207" t="s">
        <v>1404</v>
      </c>
      <c r="E12" s="265"/>
      <c r="F12" s="10"/>
    </row>
    <row r="13" spans="1:6" s="271" customFormat="1" ht="27.6" customHeight="1" x14ac:dyDescent="0.3">
      <c r="A13" s="264">
        <v>10</v>
      </c>
      <c r="B13" s="411" t="s">
        <v>6</v>
      </c>
      <c r="C13" s="206">
        <v>2408700</v>
      </c>
      <c r="D13" s="207" t="s">
        <v>1168</v>
      </c>
      <c r="E13" s="265"/>
      <c r="F13" s="10"/>
    </row>
    <row r="14" spans="1:6" s="271" customFormat="1" ht="27.6" customHeight="1" x14ac:dyDescent="0.3">
      <c r="A14" s="264">
        <v>11</v>
      </c>
      <c r="B14" s="411" t="s">
        <v>6</v>
      </c>
      <c r="C14" s="206">
        <v>4776497.1399999997</v>
      </c>
      <c r="D14" s="207" t="s">
        <v>507</v>
      </c>
      <c r="E14" s="265" t="s">
        <v>1189</v>
      </c>
      <c r="F14" s="10"/>
    </row>
    <row r="15" spans="1:6" s="271" customFormat="1" ht="27.6" customHeight="1" x14ac:dyDescent="0.3">
      <c r="A15" s="264">
        <v>12</v>
      </c>
      <c r="B15" s="411" t="s">
        <v>6</v>
      </c>
      <c r="C15" s="206">
        <v>1458248.62</v>
      </c>
      <c r="D15" s="207" t="s">
        <v>507</v>
      </c>
      <c r="E15" s="265" t="s">
        <v>523</v>
      </c>
      <c r="F15" s="10"/>
    </row>
    <row r="16" spans="1:6" s="271" customFormat="1" ht="27.6" customHeight="1" x14ac:dyDescent="0.3">
      <c r="A16" s="264">
        <v>13</v>
      </c>
      <c r="B16" s="411" t="s">
        <v>6</v>
      </c>
      <c r="C16" s="206">
        <v>913499.1</v>
      </c>
      <c r="D16" s="207" t="s">
        <v>507</v>
      </c>
      <c r="E16" s="265" t="s">
        <v>519</v>
      </c>
      <c r="F16" s="10"/>
    </row>
    <row r="17" spans="1:6" s="271" customFormat="1" ht="27.6" customHeight="1" x14ac:dyDescent="0.3">
      <c r="A17" s="264">
        <v>14</v>
      </c>
      <c r="B17" s="411" t="s">
        <v>6</v>
      </c>
      <c r="C17" s="206">
        <v>1529249.01</v>
      </c>
      <c r="D17" s="207" t="s">
        <v>507</v>
      </c>
      <c r="E17" s="265" t="s">
        <v>514</v>
      </c>
      <c r="F17" s="10"/>
    </row>
    <row r="18" spans="1:6" s="271" customFormat="1" ht="27.6" customHeight="1" x14ac:dyDescent="0.3">
      <c r="A18" s="264">
        <v>15</v>
      </c>
      <c r="B18" s="411" t="s">
        <v>6</v>
      </c>
      <c r="C18" s="206">
        <v>4339747.43</v>
      </c>
      <c r="D18" s="207" t="s">
        <v>507</v>
      </c>
      <c r="E18" s="265" t="s">
        <v>526</v>
      </c>
      <c r="F18" s="10"/>
    </row>
    <row r="19" spans="1:6" s="271" customFormat="1" ht="27.6" customHeight="1" x14ac:dyDescent="0.3">
      <c r="A19" s="264">
        <v>16</v>
      </c>
      <c r="B19" s="411" t="s">
        <v>6</v>
      </c>
      <c r="C19" s="206">
        <v>1841498.4</v>
      </c>
      <c r="D19" s="207" t="s">
        <v>507</v>
      </c>
      <c r="E19" s="265" t="s">
        <v>518</v>
      </c>
      <c r="F19" s="10"/>
    </row>
    <row r="20" spans="1:6" s="271" customFormat="1" ht="27.6" customHeight="1" x14ac:dyDescent="0.3">
      <c r="A20" s="264">
        <v>17</v>
      </c>
      <c r="B20" s="411" t="s">
        <v>6</v>
      </c>
      <c r="C20" s="206">
        <v>4053497.73</v>
      </c>
      <c r="D20" s="207" t="s">
        <v>507</v>
      </c>
      <c r="E20" s="265" t="s">
        <v>509</v>
      </c>
      <c r="F20" s="10"/>
    </row>
    <row r="21" spans="1:6" s="271" customFormat="1" ht="27.6" customHeight="1" x14ac:dyDescent="0.3">
      <c r="A21" s="264">
        <v>18</v>
      </c>
      <c r="B21" s="411" t="s">
        <v>6</v>
      </c>
      <c r="C21" s="206">
        <v>2416498.7799999998</v>
      </c>
      <c r="D21" s="207" t="s">
        <v>507</v>
      </c>
      <c r="E21" s="265" t="s">
        <v>510</v>
      </c>
      <c r="F21" s="10"/>
    </row>
    <row r="22" spans="1:6" s="271" customFormat="1" ht="27.6" customHeight="1" x14ac:dyDescent="0.3">
      <c r="A22" s="264">
        <v>19</v>
      </c>
      <c r="B22" s="411" t="s">
        <v>6</v>
      </c>
      <c r="C22" s="206">
        <v>5844497.2199999997</v>
      </c>
      <c r="D22" s="207" t="s">
        <v>507</v>
      </c>
      <c r="E22" s="265" t="s">
        <v>1188</v>
      </c>
      <c r="F22" s="10"/>
    </row>
    <row r="23" spans="1:6" s="271" customFormat="1" ht="27.6" customHeight="1" x14ac:dyDescent="0.3">
      <c r="A23" s="264">
        <v>20</v>
      </c>
      <c r="B23" s="411" t="s">
        <v>6</v>
      </c>
      <c r="C23" s="206">
        <v>1701744</v>
      </c>
      <c r="D23" s="207" t="s">
        <v>56</v>
      </c>
      <c r="E23" s="265" t="s">
        <v>1171</v>
      </c>
      <c r="F23" s="10"/>
    </row>
    <row r="24" spans="1:6" s="271" customFormat="1" ht="27.6" customHeight="1" x14ac:dyDescent="0.3">
      <c r="A24" s="264">
        <v>21</v>
      </c>
      <c r="B24" s="411" t="s">
        <v>6</v>
      </c>
      <c r="C24" s="206">
        <v>2141472</v>
      </c>
      <c r="D24" s="207" t="s">
        <v>56</v>
      </c>
      <c r="E24" s="265" t="s">
        <v>1186</v>
      </c>
      <c r="F24" s="10"/>
    </row>
    <row r="25" spans="1:6" s="271" customFormat="1" ht="27.6" customHeight="1" x14ac:dyDescent="0.3">
      <c r="A25" s="264">
        <v>22</v>
      </c>
      <c r="B25" s="411" t="s">
        <v>6</v>
      </c>
      <c r="C25" s="206">
        <v>2084304</v>
      </c>
      <c r="D25" s="207" t="s">
        <v>56</v>
      </c>
      <c r="E25" s="265" t="s">
        <v>1176</v>
      </c>
      <c r="F25" s="10"/>
    </row>
    <row r="26" spans="1:6" s="271" customFormat="1" ht="27.6" customHeight="1" x14ac:dyDescent="0.3">
      <c r="A26" s="264">
        <v>23</v>
      </c>
      <c r="B26" s="411" t="s">
        <v>6</v>
      </c>
      <c r="C26" s="206">
        <v>631008</v>
      </c>
      <c r="D26" s="207" t="s">
        <v>56</v>
      </c>
      <c r="E26" s="265" t="s">
        <v>1185</v>
      </c>
      <c r="F26" s="10"/>
    </row>
    <row r="27" spans="1:6" s="271" customFormat="1" ht="27.6" customHeight="1" x14ac:dyDescent="0.3">
      <c r="A27" s="264">
        <v>24</v>
      </c>
      <c r="B27" s="411" t="s">
        <v>6</v>
      </c>
      <c r="C27" s="206">
        <v>4263888</v>
      </c>
      <c r="D27" s="207" t="s">
        <v>56</v>
      </c>
      <c r="E27" s="265" t="s">
        <v>1179</v>
      </c>
      <c r="F27" s="10"/>
    </row>
    <row r="28" spans="1:6" s="271" customFormat="1" ht="27.6" customHeight="1" x14ac:dyDescent="0.3">
      <c r="A28" s="264">
        <v>25</v>
      </c>
      <c r="B28" s="411" t="s">
        <v>6</v>
      </c>
      <c r="C28" s="206">
        <v>6233856</v>
      </c>
      <c r="D28" s="207" t="s">
        <v>56</v>
      </c>
      <c r="E28" s="265" t="s">
        <v>1184</v>
      </c>
      <c r="F28" s="10"/>
    </row>
    <row r="29" spans="1:6" s="271" customFormat="1" ht="27.6" customHeight="1" x14ac:dyDescent="0.3">
      <c r="A29" s="264">
        <v>26</v>
      </c>
      <c r="B29" s="411" t="s">
        <v>6</v>
      </c>
      <c r="C29" s="206">
        <v>1491408</v>
      </c>
      <c r="D29" s="207" t="s">
        <v>56</v>
      </c>
      <c r="E29" s="265" t="s">
        <v>1181</v>
      </c>
      <c r="F29" s="10"/>
    </row>
    <row r="30" spans="1:6" s="271" customFormat="1" ht="27.6" customHeight="1" x14ac:dyDescent="0.3">
      <c r="A30" s="264">
        <v>27</v>
      </c>
      <c r="B30" s="411" t="s">
        <v>6</v>
      </c>
      <c r="C30" s="206">
        <v>2811312</v>
      </c>
      <c r="D30" s="207" t="s">
        <v>56</v>
      </c>
      <c r="E30" s="265" t="s">
        <v>1182</v>
      </c>
      <c r="F30" s="10"/>
    </row>
    <row r="31" spans="1:6" s="271" customFormat="1" ht="27.6" customHeight="1" x14ac:dyDescent="0.3">
      <c r="A31" s="264">
        <v>28</v>
      </c>
      <c r="B31" s="411" t="s">
        <v>6</v>
      </c>
      <c r="C31" s="206">
        <v>2753424</v>
      </c>
      <c r="D31" s="207" t="s">
        <v>56</v>
      </c>
      <c r="E31" s="265" t="s">
        <v>1178</v>
      </c>
      <c r="F31" s="10"/>
    </row>
    <row r="32" spans="1:6" s="271" customFormat="1" ht="27.6" customHeight="1" x14ac:dyDescent="0.3">
      <c r="A32" s="264">
        <v>29</v>
      </c>
      <c r="B32" s="411" t="s">
        <v>6</v>
      </c>
      <c r="C32" s="206">
        <v>4512336</v>
      </c>
      <c r="D32" s="207" t="s">
        <v>56</v>
      </c>
      <c r="E32" s="265" t="s">
        <v>1174</v>
      </c>
      <c r="F32" s="10"/>
    </row>
    <row r="33" spans="1:6" s="271" customFormat="1" ht="27.6" customHeight="1" x14ac:dyDescent="0.3">
      <c r="A33" s="264">
        <v>30</v>
      </c>
      <c r="B33" s="411" t="s">
        <v>6</v>
      </c>
      <c r="C33" s="206">
        <v>1912080</v>
      </c>
      <c r="D33" s="207" t="s">
        <v>56</v>
      </c>
      <c r="E33" s="265" t="s">
        <v>1172</v>
      </c>
      <c r="F33" s="10"/>
    </row>
    <row r="34" spans="1:6" s="271" customFormat="1" ht="27.6" customHeight="1" x14ac:dyDescent="0.3">
      <c r="A34" s="264">
        <v>31</v>
      </c>
      <c r="B34" s="411" t="s">
        <v>6</v>
      </c>
      <c r="C34" s="206">
        <v>8164992</v>
      </c>
      <c r="D34" s="207" t="s">
        <v>56</v>
      </c>
      <c r="E34" s="265" t="s">
        <v>1175</v>
      </c>
      <c r="F34" s="10"/>
    </row>
    <row r="35" spans="1:6" s="271" customFormat="1" ht="27.6" customHeight="1" x14ac:dyDescent="0.3">
      <c r="A35" s="264">
        <v>32</v>
      </c>
      <c r="B35" s="411" t="s">
        <v>6</v>
      </c>
      <c r="C35" s="206">
        <v>4206720</v>
      </c>
      <c r="D35" s="207" t="s">
        <v>56</v>
      </c>
      <c r="E35" s="265" t="s">
        <v>1183</v>
      </c>
      <c r="F35" s="10"/>
    </row>
    <row r="36" spans="1:6" s="271" customFormat="1" ht="27.6" customHeight="1" x14ac:dyDescent="0.3">
      <c r="A36" s="264">
        <v>33</v>
      </c>
      <c r="B36" s="411" t="s">
        <v>6</v>
      </c>
      <c r="C36" s="206">
        <v>1893024</v>
      </c>
      <c r="D36" s="207" t="s">
        <v>56</v>
      </c>
      <c r="E36" s="265" t="s">
        <v>1177</v>
      </c>
      <c r="F36" s="10"/>
    </row>
    <row r="37" spans="1:6" s="271" customFormat="1" ht="27.6" customHeight="1" x14ac:dyDescent="0.3">
      <c r="A37" s="264">
        <v>34</v>
      </c>
      <c r="B37" s="411" t="s">
        <v>6</v>
      </c>
      <c r="C37" s="206">
        <v>1453296</v>
      </c>
      <c r="D37" s="207" t="s">
        <v>56</v>
      </c>
      <c r="E37" s="265" t="s">
        <v>1187</v>
      </c>
      <c r="F37" s="10"/>
    </row>
    <row r="38" spans="1:6" s="271" customFormat="1" ht="27.6" customHeight="1" x14ac:dyDescent="0.3">
      <c r="A38" s="264">
        <v>35</v>
      </c>
      <c r="B38" s="411" t="s">
        <v>6</v>
      </c>
      <c r="C38" s="206">
        <v>892368.96</v>
      </c>
      <c r="D38" s="207" t="s">
        <v>289</v>
      </c>
      <c r="E38" s="265" t="s">
        <v>382</v>
      </c>
      <c r="F38" s="10"/>
    </row>
    <row r="39" spans="1:6" s="271" customFormat="1" ht="27.6" customHeight="1" x14ac:dyDescent="0.3">
      <c r="A39" s="264">
        <v>36</v>
      </c>
      <c r="B39" s="411" t="s">
        <v>6</v>
      </c>
      <c r="C39" s="206">
        <v>2067527.84</v>
      </c>
      <c r="D39" s="207" t="s">
        <v>289</v>
      </c>
      <c r="E39" s="265" t="s">
        <v>334</v>
      </c>
      <c r="F39" s="10"/>
    </row>
    <row r="40" spans="1:6" s="271" customFormat="1" ht="27.6" customHeight="1" x14ac:dyDescent="0.3">
      <c r="A40" s="264">
        <v>37</v>
      </c>
      <c r="B40" s="411" t="s">
        <v>6</v>
      </c>
      <c r="C40" s="206">
        <v>2739493.4</v>
      </c>
      <c r="D40" s="207" t="s">
        <v>289</v>
      </c>
      <c r="E40" s="265" t="s">
        <v>380</v>
      </c>
      <c r="F40" s="10"/>
    </row>
    <row r="41" spans="1:6" s="271" customFormat="1" ht="27.6" customHeight="1" x14ac:dyDescent="0.3">
      <c r="A41" s="264">
        <v>38</v>
      </c>
      <c r="B41" s="411" t="s">
        <v>6</v>
      </c>
      <c r="C41" s="206">
        <v>2626181.88</v>
      </c>
      <c r="D41" s="207" t="s">
        <v>289</v>
      </c>
      <c r="E41" s="265" t="s">
        <v>379</v>
      </c>
      <c r="F41" s="10"/>
    </row>
    <row r="42" spans="1:6" s="271" customFormat="1" ht="27.6" customHeight="1" x14ac:dyDescent="0.3">
      <c r="A42" s="264">
        <v>39</v>
      </c>
      <c r="B42" s="411" t="s">
        <v>6</v>
      </c>
      <c r="C42" s="206">
        <v>859614</v>
      </c>
      <c r="D42" s="207" t="s">
        <v>289</v>
      </c>
      <c r="E42" s="265" t="s">
        <v>383</v>
      </c>
      <c r="F42" s="10"/>
    </row>
    <row r="43" spans="1:6" s="271" customFormat="1" ht="27.6" customHeight="1" x14ac:dyDescent="0.3">
      <c r="A43" s="264">
        <v>40</v>
      </c>
      <c r="B43" s="411" t="s">
        <v>6</v>
      </c>
      <c r="C43" s="206">
        <v>5180987.28</v>
      </c>
      <c r="D43" s="207" t="s">
        <v>289</v>
      </c>
      <c r="E43" s="265" t="s">
        <v>381</v>
      </c>
      <c r="F43" s="10"/>
    </row>
    <row r="44" spans="1:6" s="271" customFormat="1" ht="27.6" customHeight="1" x14ac:dyDescent="0.3">
      <c r="A44" s="264">
        <v>41</v>
      </c>
      <c r="B44" s="411" t="s">
        <v>6</v>
      </c>
      <c r="C44" s="206">
        <v>2905305.2</v>
      </c>
      <c r="D44" s="207" t="s">
        <v>289</v>
      </c>
      <c r="E44" s="265" t="s">
        <v>384</v>
      </c>
      <c r="F44" s="10"/>
    </row>
    <row r="45" spans="1:6" s="271" customFormat="1" ht="27.6" customHeight="1" x14ac:dyDescent="0.3">
      <c r="A45" s="264">
        <v>42</v>
      </c>
      <c r="B45" s="411" t="s">
        <v>6</v>
      </c>
      <c r="C45" s="206">
        <v>9561569.3599999994</v>
      </c>
      <c r="D45" s="207" t="s">
        <v>289</v>
      </c>
      <c r="E45" s="265" t="s">
        <v>333</v>
      </c>
      <c r="F45" s="10"/>
    </row>
    <row r="46" spans="1:6" s="271" customFormat="1" ht="27.6" customHeight="1" x14ac:dyDescent="0.3">
      <c r="A46" s="264">
        <v>43</v>
      </c>
      <c r="B46" s="411" t="s">
        <v>6</v>
      </c>
      <c r="C46" s="206">
        <v>3062806.04</v>
      </c>
      <c r="D46" s="207" t="s">
        <v>289</v>
      </c>
      <c r="E46" s="265" t="s">
        <v>912</v>
      </c>
      <c r="F46" s="10"/>
    </row>
    <row r="47" spans="1:6" s="271" customFormat="1" ht="27.6" customHeight="1" x14ac:dyDescent="0.3">
      <c r="A47" s="264">
        <v>44</v>
      </c>
      <c r="B47" s="411" t="s">
        <v>6</v>
      </c>
      <c r="C47" s="206">
        <v>2419168.36</v>
      </c>
      <c r="D47" s="207" t="s">
        <v>289</v>
      </c>
      <c r="E47" s="265" t="s">
        <v>387</v>
      </c>
      <c r="F47" s="10"/>
    </row>
    <row r="48" spans="1:6" s="271" customFormat="1" ht="27.6" customHeight="1" x14ac:dyDescent="0.3">
      <c r="A48" s="264">
        <v>45</v>
      </c>
      <c r="B48" s="411" t="s">
        <v>6</v>
      </c>
      <c r="C48" s="206">
        <v>1602847.4</v>
      </c>
      <c r="D48" s="207" t="s">
        <v>289</v>
      </c>
      <c r="E48" s="265" t="s">
        <v>385</v>
      </c>
      <c r="F48" s="10"/>
    </row>
    <row r="49" spans="1:6" s="271" customFormat="1" ht="27.6" customHeight="1" x14ac:dyDescent="0.3">
      <c r="A49" s="264">
        <v>46</v>
      </c>
      <c r="B49" s="411" t="s">
        <v>6</v>
      </c>
      <c r="C49" s="206">
        <v>8070458.2000000002</v>
      </c>
      <c r="D49" s="207" t="s">
        <v>289</v>
      </c>
      <c r="E49" s="265" t="s">
        <v>332</v>
      </c>
      <c r="F49" s="10"/>
    </row>
    <row r="50" spans="1:6" s="271" customFormat="1" ht="27.6" customHeight="1" x14ac:dyDescent="0.3">
      <c r="A50" s="264">
        <v>47</v>
      </c>
      <c r="B50" s="411" t="s">
        <v>6</v>
      </c>
      <c r="C50" s="206">
        <v>3743924.52</v>
      </c>
      <c r="D50" s="207" t="s">
        <v>289</v>
      </c>
      <c r="E50" s="265" t="s">
        <v>386</v>
      </c>
      <c r="F50" s="10"/>
    </row>
    <row r="51" spans="1:6" s="271" customFormat="1" ht="27.6" customHeight="1" x14ac:dyDescent="0.3">
      <c r="A51" s="264">
        <v>48</v>
      </c>
      <c r="B51" s="411" t="s">
        <v>6</v>
      </c>
      <c r="C51" s="206">
        <v>889055.44</v>
      </c>
      <c r="D51" s="207" t="s">
        <v>289</v>
      </c>
      <c r="E51" s="265" t="s">
        <v>389</v>
      </c>
      <c r="F51" s="10"/>
    </row>
    <row r="52" spans="1:6" s="271" customFormat="1" ht="27.6" customHeight="1" x14ac:dyDescent="0.3">
      <c r="A52" s="264">
        <v>49</v>
      </c>
      <c r="B52" s="411" t="s">
        <v>6</v>
      </c>
      <c r="C52" s="206">
        <v>2354799.16</v>
      </c>
      <c r="D52" s="207" t="s">
        <v>289</v>
      </c>
      <c r="E52" s="265" t="s">
        <v>390</v>
      </c>
      <c r="F52" s="10"/>
    </row>
    <row r="53" spans="1:6" s="271" customFormat="1" ht="27.6" customHeight="1" x14ac:dyDescent="0.3">
      <c r="A53" s="264">
        <v>50</v>
      </c>
      <c r="B53" s="411" t="s">
        <v>6</v>
      </c>
      <c r="C53" s="206">
        <v>1243602.08</v>
      </c>
      <c r="D53" s="207" t="s">
        <v>289</v>
      </c>
      <c r="E53" s="265" t="s">
        <v>393</v>
      </c>
      <c r="F53" s="10"/>
    </row>
    <row r="54" spans="1:6" s="271" customFormat="1" ht="27.6" customHeight="1" x14ac:dyDescent="0.3">
      <c r="A54" s="264">
        <v>51</v>
      </c>
      <c r="B54" s="411" t="s">
        <v>6</v>
      </c>
      <c r="C54" s="206">
        <v>5291637.12</v>
      </c>
      <c r="D54" s="207" t="s">
        <v>289</v>
      </c>
      <c r="E54" s="265" t="s">
        <v>392</v>
      </c>
      <c r="F54" s="10"/>
    </row>
    <row r="55" spans="1:6" s="271" customFormat="1" ht="27.6" customHeight="1" x14ac:dyDescent="0.3">
      <c r="A55" s="264">
        <v>52</v>
      </c>
      <c r="B55" s="411" t="s">
        <v>6</v>
      </c>
      <c r="C55" s="206">
        <v>3493971.04</v>
      </c>
      <c r="D55" s="207" t="s">
        <v>289</v>
      </c>
      <c r="E55" s="265" t="s">
        <v>391</v>
      </c>
      <c r="F55" s="10"/>
    </row>
    <row r="56" spans="1:6" s="271" customFormat="1" ht="27.6" customHeight="1" x14ac:dyDescent="0.3">
      <c r="A56" s="264">
        <v>53</v>
      </c>
      <c r="B56" s="411" t="s">
        <v>6</v>
      </c>
      <c r="C56" s="206">
        <v>2030047.04</v>
      </c>
      <c r="D56" s="207" t="s">
        <v>289</v>
      </c>
      <c r="E56" s="265" t="s">
        <v>335</v>
      </c>
      <c r="F56" s="10"/>
    </row>
    <row r="57" spans="1:6" s="271" customFormat="1" ht="27.6" customHeight="1" x14ac:dyDescent="0.3">
      <c r="A57" s="264">
        <v>54</v>
      </c>
      <c r="B57" s="411" t="s">
        <v>6</v>
      </c>
      <c r="C57" s="206">
        <v>993702.92</v>
      </c>
      <c r="D57" s="207" t="s">
        <v>289</v>
      </c>
      <c r="E57" s="265" t="s">
        <v>395</v>
      </c>
      <c r="F57" s="10"/>
    </row>
    <row r="58" spans="1:6" s="271" customFormat="1" ht="27.6" customHeight="1" x14ac:dyDescent="0.3">
      <c r="A58" s="255">
        <v>55</v>
      </c>
      <c r="B58" s="399" t="s">
        <v>1371</v>
      </c>
      <c r="C58" s="198">
        <v>55000000</v>
      </c>
      <c r="D58" s="200" t="s">
        <v>148</v>
      </c>
      <c r="E58" s="400"/>
      <c r="F58" s="10"/>
    </row>
    <row r="59" spans="1:6" s="271" customFormat="1" ht="27.6" customHeight="1" x14ac:dyDescent="0.3">
      <c r="A59" s="255">
        <v>56</v>
      </c>
      <c r="B59" s="399" t="s">
        <v>1372</v>
      </c>
      <c r="C59" s="198">
        <v>48000000</v>
      </c>
      <c r="D59" s="200" t="s">
        <v>149</v>
      </c>
      <c r="E59" s="400"/>
      <c r="F59" s="10"/>
    </row>
    <row r="60" spans="1:6" s="271" customFormat="1" ht="27.6" customHeight="1" x14ac:dyDescent="0.3">
      <c r="A60" s="255">
        <v>57</v>
      </c>
      <c r="B60" s="399" t="s">
        <v>1373</v>
      </c>
      <c r="C60" s="198">
        <v>30500000</v>
      </c>
      <c r="D60" s="200" t="s">
        <v>150</v>
      </c>
      <c r="E60" s="400"/>
      <c r="F60" s="10"/>
    </row>
    <row r="61" spans="1:6" s="271" customFormat="1" ht="27.6" customHeight="1" x14ac:dyDescent="0.3">
      <c r="A61" s="264">
        <v>58</v>
      </c>
      <c r="B61" s="411" t="s">
        <v>1374</v>
      </c>
      <c r="C61" s="206">
        <v>22360800</v>
      </c>
      <c r="D61" s="207" t="s">
        <v>981</v>
      </c>
      <c r="E61" s="400"/>
      <c r="F61" s="10" t="s">
        <v>1403</v>
      </c>
    </row>
    <row r="62" spans="1:6" s="407" customFormat="1" ht="27.6" customHeight="1" x14ac:dyDescent="0.3">
      <c r="A62" s="401">
        <v>59</v>
      </c>
      <c r="B62" s="402" t="s">
        <v>1375</v>
      </c>
      <c r="C62" s="403">
        <v>3049200</v>
      </c>
      <c r="D62" s="404" t="s">
        <v>982</v>
      </c>
      <c r="E62" s="405"/>
      <c r="F62" s="406"/>
    </row>
    <row r="63" spans="1:6" s="271" customFormat="1" ht="27.6" customHeight="1" x14ac:dyDescent="0.3">
      <c r="A63" s="255">
        <v>60</v>
      </c>
      <c r="B63" s="399" t="s">
        <v>1376</v>
      </c>
      <c r="C63" s="198">
        <v>37000800</v>
      </c>
      <c r="D63" s="200" t="s">
        <v>153</v>
      </c>
      <c r="E63" s="400"/>
      <c r="F63" s="10"/>
    </row>
    <row r="64" spans="1:6" s="271" customFormat="1" ht="27.6" customHeight="1" x14ac:dyDescent="0.3">
      <c r="A64" s="255">
        <v>61</v>
      </c>
      <c r="B64" s="399" t="s">
        <v>1377</v>
      </c>
      <c r="C64" s="198">
        <v>57819500</v>
      </c>
      <c r="D64" s="200" t="s">
        <v>154</v>
      </c>
      <c r="E64" s="400"/>
      <c r="F64" s="10"/>
    </row>
    <row r="65" spans="1:6" s="271" customFormat="1" ht="27.6" customHeight="1" x14ac:dyDescent="0.3">
      <c r="A65" s="255">
        <v>62</v>
      </c>
      <c r="B65" s="399" t="s">
        <v>1378</v>
      </c>
      <c r="C65" s="198">
        <v>35000000</v>
      </c>
      <c r="D65" s="200" t="s">
        <v>155</v>
      </c>
      <c r="E65" s="400"/>
      <c r="F65" s="10"/>
    </row>
    <row r="66" spans="1:6" s="271" customFormat="1" ht="27.6" customHeight="1" x14ac:dyDescent="0.3">
      <c r="A66" s="264">
        <v>63</v>
      </c>
      <c r="B66" s="411" t="s">
        <v>1379</v>
      </c>
      <c r="C66" s="206">
        <v>27280000</v>
      </c>
      <c r="D66" s="207" t="s">
        <v>156</v>
      </c>
      <c r="E66" s="400"/>
      <c r="F66" s="10"/>
    </row>
    <row r="67" spans="1:6" s="407" customFormat="1" ht="27.6" customHeight="1" x14ac:dyDescent="0.3">
      <c r="A67" s="401">
        <v>64</v>
      </c>
      <c r="B67" s="402" t="s">
        <v>1380</v>
      </c>
      <c r="C67" s="403">
        <v>3720000</v>
      </c>
      <c r="D67" s="404" t="s">
        <v>318</v>
      </c>
      <c r="E67" s="405"/>
      <c r="F67" s="406"/>
    </row>
    <row r="68" spans="1:6" s="271" customFormat="1" ht="27.6" customHeight="1" x14ac:dyDescent="0.3">
      <c r="A68" s="255">
        <v>65</v>
      </c>
      <c r="B68" s="399" t="s">
        <v>1381</v>
      </c>
      <c r="C68" s="198">
        <v>27825000</v>
      </c>
      <c r="D68" s="200" t="s">
        <v>157</v>
      </c>
      <c r="E68" s="400"/>
      <c r="F68" s="10"/>
    </row>
    <row r="69" spans="1:6" s="271" customFormat="1" ht="27.6" customHeight="1" x14ac:dyDescent="0.3">
      <c r="A69" s="255">
        <v>66</v>
      </c>
      <c r="B69" s="399" t="s">
        <v>1382</v>
      </c>
      <c r="C69" s="198">
        <v>22942500</v>
      </c>
      <c r="D69" s="200" t="s">
        <v>158</v>
      </c>
      <c r="E69" s="400"/>
      <c r="F69" s="10"/>
    </row>
    <row r="70" spans="1:6" s="271" customFormat="1" ht="27.6" customHeight="1" x14ac:dyDescent="0.3">
      <c r="A70" s="255">
        <v>67</v>
      </c>
      <c r="B70" s="399" t="s">
        <v>1383</v>
      </c>
      <c r="C70" s="198">
        <v>22000000</v>
      </c>
      <c r="D70" s="200" t="s">
        <v>159</v>
      </c>
      <c r="E70" s="400"/>
      <c r="F70" s="10"/>
    </row>
    <row r="71" spans="1:6" s="271" customFormat="1" ht="27.6" customHeight="1" x14ac:dyDescent="0.3">
      <c r="A71" s="264">
        <v>68</v>
      </c>
      <c r="B71" s="411" t="s">
        <v>1384</v>
      </c>
      <c r="C71" s="206">
        <v>19923750</v>
      </c>
      <c r="D71" s="207" t="s">
        <v>161</v>
      </c>
      <c r="E71" s="400"/>
      <c r="F71" s="10"/>
    </row>
    <row r="72" spans="1:6" s="271" customFormat="1" ht="27.6" customHeight="1" x14ac:dyDescent="0.3">
      <c r="A72" s="255">
        <v>69</v>
      </c>
      <c r="B72" s="399" t="s">
        <v>1385</v>
      </c>
      <c r="C72" s="198">
        <v>24000000</v>
      </c>
      <c r="D72" s="200" t="s">
        <v>162</v>
      </c>
      <c r="E72" s="400"/>
      <c r="F72" s="10"/>
    </row>
    <row r="73" spans="1:6" s="271" customFormat="1" ht="27.6" customHeight="1" x14ac:dyDescent="0.3">
      <c r="A73" s="255">
        <v>70</v>
      </c>
      <c r="B73" s="399" t="s">
        <v>1386</v>
      </c>
      <c r="C73" s="198">
        <v>35000000</v>
      </c>
      <c r="D73" s="200" t="s">
        <v>163</v>
      </c>
      <c r="E73" s="400"/>
      <c r="F73" s="10"/>
    </row>
    <row r="74" spans="1:6" s="271" customFormat="1" ht="27.6" customHeight="1" x14ac:dyDescent="0.3">
      <c r="A74" s="255">
        <v>71</v>
      </c>
      <c r="B74" s="399" t="s">
        <v>1387</v>
      </c>
      <c r="C74" s="198">
        <v>21500000</v>
      </c>
      <c r="D74" s="200" t="s">
        <v>164</v>
      </c>
      <c r="E74" s="400"/>
      <c r="F74" s="10"/>
    </row>
    <row r="75" spans="1:6" s="271" customFormat="1" ht="27.6" customHeight="1" x14ac:dyDescent="0.3">
      <c r="A75" s="255">
        <v>72</v>
      </c>
      <c r="B75" s="399" t="s">
        <v>1388</v>
      </c>
      <c r="C75" s="198">
        <v>27000000</v>
      </c>
      <c r="D75" s="200" t="s">
        <v>165</v>
      </c>
      <c r="E75" s="400"/>
      <c r="F75" s="10"/>
    </row>
    <row r="76" spans="1:6" s="271" customFormat="1" ht="27.6" customHeight="1" x14ac:dyDescent="0.3">
      <c r="A76" s="255">
        <v>73</v>
      </c>
      <c r="B76" s="399" t="s">
        <v>1389</v>
      </c>
      <c r="C76" s="198">
        <v>40000000</v>
      </c>
      <c r="D76" s="200" t="s">
        <v>166</v>
      </c>
      <c r="E76" s="400"/>
      <c r="F76" s="10"/>
    </row>
    <row r="77" spans="1:6" s="271" customFormat="1" ht="27.6" customHeight="1" x14ac:dyDescent="0.3">
      <c r="A77" s="255">
        <v>74</v>
      </c>
      <c r="B77" s="399" t="s">
        <v>1390</v>
      </c>
      <c r="C77" s="198">
        <v>54217400</v>
      </c>
      <c r="D77" s="200" t="s">
        <v>167</v>
      </c>
      <c r="E77" s="400"/>
      <c r="F77" s="10"/>
    </row>
    <row r="78" spans="1:6" s="271" customFormat="1" ht="27.6" customHeight="1" x14ac:dyDescent="0.3">
      <c r="A78" s="264">
        <v>75</v>
      </c>
      <c r="B78" s="411" t="s">
        <v>1391</v>
      </c>
      <c r="C78" s="206">
        <v>73585600</v>
      </c>
      <c r="D78" s="207" t="s">
        <v>168</v>
      </c>
      <c r="E78" s="400"/>
      <c r="F78" s="10"/>
    </row>
    <row r="79" spans="1:6" s="271" customFormat="1" ht="27.6" customHeight="1" x14ac:dyDescent="0.3">
      <c r="A79" s="255">
        <v>76</v>
      </c>
      <c r="B79" s="399" t="s">
        <v>1392</v>
      </c>
      <c r="C79" s="198">
        <v>28000000</v>
      </c>
      <c r="D79" s="200" t="s">
        <v>983</v>
      </c>
      <c r="E79" s="400"/>
      <c r="F79" s="10"/>
    </row>
    <row r="80" spans="1:6" s="271" customFormat="1" ht="27.6" customHeight="1" x14ac:dyDescent="0.3">
      <c r="A80" s="264">
        <v>77</v>
      </c>
      <c r="B80" s="411" t="s">
        <v>1393</v>
      </c>
      <c r="C80" s="206">
        <v>39424000</v>
      </c>
      <c r="D80" s="207" t="s">
        <v>1399</v>
      </c>
      <c r="E80" s="400"/>
      <c r="F80" s="10"/>
    </row>
    <row r="81" spans="1:6" s="407" customFormat="1" ht="27.6" customHeight="1" x14ac:dyDescent="0.3">
      <c r="A81" s="401">
        <v>78</v>
      </c>
      <c r="B81" s="402" t="s">
        <v>1394</v>
      </c>
      <c r="C81" s="403">
        <v>2688000</v>
      </c>
      <c r="D81" s="404" t="s">
        <v>1400</v>
      </c>
      <c r="E81" s="405"/>
      <c r="F81" s="406"/>
    </row>
    <row r="82" spans="1:6" s="271" customFormat="1" ht="27.6" customHeight="1" x14ac:dyDescent="0.3">
      <c r="A82" s="264">
        <v>79</v>
      </c>
      <c r="B82" s="411" t="s">
        <v>1395</v>
      </c>
      <c r="C82" s="206">
        <v>48054000</v>
      </c>
      <c r="D82" s="207" t="s">
        <v>1283</v>
      </c>
      <c r="E82" s="400"/>
      <c r="F82" s="10"/>
    </row>
    <row r="83" spans="1:6" s="271" customFormat="1" ht="27.6" customHeight="1" x14ac:dyDescent="0.3">
      <c r="A83" s="264">
        <v>80</v>
      </c>
      <c r="B83" s="411" t="s">
        <v>1396</v>
      </c>
      <c r="C83" s="206">
        <v>33438486.75</v>
      </c>
      <c r="D83" s="207" t="s">
        <v>1401</v>
      </c>
      <c r="E83" s="400"/>
      <c r="F83" s="10"/>
    </row>
    <row r="84" spans="1:6" s="407" customFormat="1" ht="27.6" customHeight="1" x14ac:dyDescent="0.3">
      <c r="A84" s="401">
        <v>81</v>
      </c>
      <c r="B84" s="402" t="s">
        <v>1397</v>
      </c>
      <c r="C84" s="403">
        <v>4559793.6500000004</v>
      </c>
      <c r="D84" s="404" t="s">
        <v>1397</v>
      </c>
      <c r="E84" s="405"/>
      <c r="F84" s="406"/>
    </row>
    <row r="85" spans="1:6" s="271" customFormat="1" ht="27.6" customHeight="1" thickBot="1" x14ac:dyDescent="0.35">
      <c r="A85" s="264">
        <v>82</v>
      </c>
      <c r="B85" s="411" t="s">
        <v>1398</v>
      </c>
      <c r="C85" s="206">
        <v>37665600</v>
      </c>
      <c r="D85" s="207" t="s">
        <v>1402</v>
      </c>
      <c r="E85" s="394"/>
      <c r="F85" s="10"/>
    </row>
    <row r="86" spans="1:6" s="3" customFormat="1" ht="15" thickBot="1" x14ac:dyDescent="0.35">
      <c r="A86" s="515"/>
      <c r="B86" s="516"/>
      <c r="C86" s="13">
        <f>SUM(C4:C85)</f>
        <v>1201614914.1700001</v>
      </c>
      <c r="D86" s="256"/>
      <c r="E86" s="15"/>
      <c r="F86" s="20"/>
    </row>
    <row r="87" spans="1:6" s="3" customFormat="1" ht="29.25" customHeight="1" x14ac:dyDescent="0.3">
      <c r="A87" s="85"/>
      <c r="B87" s="252"/>
      <c r="C87" s="155">
        <v>1187597920.52</v>
      </c>
      <c r="D87" s="252"/>
      <c r="E87" s="20"/>
      <c r="F87" s="20"/>
    </row>
    <row r="88" spans="1:6" s="3" customFormat="1" ht="20.25" customHeight="1" x14ac:dyDescent="0.2">
      <c r="A88" s="525"/>
      <c r="B88" s="525"/>
      <c r="C88" s="25" t="s">
        <v>7</v>
      </c>
      <c r="D88" s="257">
        <f>C83+C82+C80+C71+C66+C61+C57+C56+C55+C54+C53+C52+C51+C50+C49+C48+C47+C46+C45+C44+C43+C42+C41+C40+C39+C38+C37+C36+C35+C34+C33+C32+C31+C30+C29+C28+C27+C26+C25+C24+C23+C22+C21+C20+C19+C18+C17+C16+C15+C14+C13+C12+C11+C10+C9+C8+C7+C6+C5+C4+C85+C78</f>
        <v>621792720.51999998</v>
      </c>
      <c r="E88" s="20"/>
      <c r="F88" s="20"/>
    </row>
    <row r="89" spans="1:6" s="3" customFormat="1" ht="20.25" customHeight="1" x14ac:dyDescent="0.3">
      <c r="A89" s="525"/>
      <c r="B89" s="525"/>
      <c r="C89" s="25" t="s">
        <v>5</v>
      </c>
      <c r="D89" s="259">
        <v>621792720.51999998</v>
      </c>
      <c r="E89" s="20"/>
      <c r="F89" s="20"/>
    </row>
    <row r="90" spans="1:6" s="3" customFormat="1" ht="20.25" customHeight="1" x14ac:dyDescent="0.3">
      <c r="A90" s="518" t="s">
        <v>8</v>
      </c>
      <c r="B90" s="518"/>
      <c r="C90" s="35">
        <v>883116073.51999998</v>
      </c>
      <c r="D90" s="259">
        <f>D88-D89</f>
        <v>0</v>
      </c>
      <c r="E90" s="20"/>
      <c r="F90" s="20"/>
    </row>
    <row r="91" spans="1:6" s="3" customFormat="1" ht="20.25" customHeight="1" x14ac:dyDescent="0.3">
      <c r="A91" s="519" t="s">
        <v>9</v>
      </c>
      <c r="B91" s="519"/>
      <c r="C91" s="27">
        <f>C90-C86</f>
        <v>-318498840.6500001</v>
      </c>
      <c r="D91" s="398"/>
      <c r="E91" s="20"/>
      <c r="F91" s="20"/>
    </row>
    <row r="92" spans="1:6" s="1" customFormat="1" x14ac:dyDescent="0.3">
      <c r="A92" s="30"/>
      <c r="B92" s="254"/>
      <c r="C92" s="30"/>
      <c r="D92" s="260"/>
      <c r="E92" s="223"/>
    </row>
    <row r="93" spans="1:6" s="1" customFormat="1" x14ac:dyDescent="0.3">
      <c r="A93" s="30"/>
      <c r="B93" s="254"/>
      <c r="C93" s="32"/>
      <c r="D93" s="261"/>
      <c r="E93" s="223"/>
    </row>
    <row r="94" spans="1:6" s="1" customFormat="1" x14ac:dyDescent="0.3">
      <c r="A94" s="30"/>
      <c r="B94" s="254"/>
      <c r="C94" s="32"/>
      <c r="D94" s="263"/>
      <c r="E94" s="223"/>
    </row>
    <row r="95" spans="1:6" x14ac:dyDescent="0.3">
      <c r="D95" s="263"/>
    </row>
    <row r="96" spans="1:6" x14ac:dyDescent="0.3">
      <c r="D96" s="263"/>
    </row>
    <row r="97" spans="1:4" s="1" customFormat="1" x14ac:dyDescent="0.3">
      <c r="A97" s="30"/>
      <c r="B97" s="254"/>
      <c r="C97" s="30"/>
      <c r="D97" s="263"/>
    </row>
    <row r="98" spans="1:4" s="1" customFormat="1" x14ac:dyDescent="0.3">
      <c r="A98" s="30"/>
      <c r="B98" s="254"/>
      <c r="C98" s="30"/>
      <c r="D98" s="263"/>
    </row>
    <row r="101" spans="1:4" s="1" customFormat="1" x14ac:dyDescent="0.3">
      <c r="A101" s="30"/>
      <c r="B101" s="254"/>
      <c r="C101" s="30"/>
      <c r="D101" s="262"/>
    </row>
  </sheetData>
  <mergeCells count="9">
    <mergeCell ref="E2:E3"/>
    <mergeCell ref="A86:B86"/>
    <mergeCell ref="A88:B89"/>
    <mergeCell ref="A90:B90"/>
    <mergeCell ref="A91:B91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Normal="100" workbookViewId="0">
      <selection activeCell="D25" sqref="D25"/>
    </sheetView>
  </sheetViews>
  <sheetFormatPr defaultRowHeight="14.4" x14ac:dyDescent="0.3"/>
  <cols>
    <col min="1" max="1" width="7.109375" style="30" customWidth="1"/>
    <col min="2" max="2" width="57.77734375" style="254" customWidth="1"/>
    <col min="3" max="3" width="19.44140625" style="30" customWidth="1"/>
    <col min="4" max="4" width="88.88671875" style="262" customWidth="1"/>
    <col min="5" max="5" width="49.109375" style="1" customWidth="1"/>
    <col min="6" max="6" width="13.88671875" style="1" customWidth="1"/>
  </cols>
  <sheetData>
    <row r="1" spans="1:6" ht="26.25" customHeight="1" x14ac:dyDescent="0.3">
      <c r="A1" s="520" t="s">
        <v>1405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08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10" t="s">
        <v>5</v>
      </c>
      <c r="D3" s="523"/>
      <c r="E3" s="514"/>
      <c r="F3" s="20"/>
    </row>
    <row r="4" spans="1:6" s="271" customFormat="1" ht="27.6" customHeight="1" x14ac:dyDescent="0.3">
      <c r="A4" s="255">
        <v>1</v>
      </c>
      <c r="B4" s="399" t="s">
        <v>1371</v>
      </c>
      <c r="C4" s="198">
        <v>55000000</v>
      </c>
      <c r="D4" s="200" t="s">
        <v>148</v>
      </c>
      <c r="E4" s="409"/>
      <c r="F4" s="10"/>
    </row>
    <row r="5" spans="1:6" s="271" customFormat="1" ht="27.6" customHeight="1" x14ac:dyDescent="0.3">
      <c r="A5" s="255">
        <v>2</v>
      </c>
      <c r="B5" s="399" t="s">
        <v>1372</v>
      </c>
      <c r="C5" s="198">
        <v>48000000</v>
      </c>
      <c r="D5" s="200" t="s">
        <v>149</v>
      </c>
      <c r="E5" s="409"/>
      <c r="F5" s="10"/>
    </row>
    <row r="6" spans="1:6" s="271" customFormat="1" ht="27.6" customHeight="1" x14ac:dyDescent="0.3">
      <c r="A6" s="255">
        <v>3</v>
      </c>
      <c r="B6" s="399" t="s">
        <v>1373</v>
      </c>
      <c r="C6" s="198">
        <v>30500000</v>
      </c>
      <c r="D6" s="200" t="s">
        <v>150</v>
      </c>
      <c r="E6" s="409"/>
      <c r="F6" s="10"/>
    </row>
    <row r="7" spans="1:6" s="271" customFormat="1" ht="27.6" customHeight="1" x14ac:dyDescent="0.3">
      <c r="A7" s="255">
        <v>4</v>
      </c>
      <c r="B7" s="399" t="s">
        <v>1376</v>
      </c>
      <c r="C7" s="198">
        <v>37000800</v>
      </c>
      <c r="D7" s="200" t="s">
        <v>153</v>
      </c>
      <c r="E7" s="409"/>
      <c r="F7" s="10"/>
    </row>
    <row r="8" spans="1:6" s="271" customFormat="1" ht="27.6" customHeight="1" x14ac:dyDescent="0.3">
      <c r="A8" s="255">
        <v>5</v>
      </c>
      <c r="B8" s="399" t="s">
        <v>1377</v>
      </c>
      <c r="C8" s="198">
        <v>57819500</v>
      </c>
      <c r="D8" s="200" t="s">
        <v>154</v>
      </c>
      <c r="E8" s="409"/>
      <c r="F8" s="10"/>
    </row>
    <row r="9" spans="1:6" s="271" customFormat="1" ht="27.6" customHeight="1" x14ac:dyDescent="0.3">
      <c r="A9" s="255">
        <v>6</v>
      </c>
      <c r="B9" s="399" t="s">
        <v>1378</v>
      </c>
      <c r="C9" s="198">
        <v>35000000</v>
      </c>
      <c r="D9" s="200" t="s">
        <v>155</v>
      </c>
      <c r="E9" s="409"/>
      <c r="F9" s="10"/>
    </row>
    <row r="10" spans="1:6" s="271" customFormat="1" ht="27.6" customHeight="1" x14ac:dyDescent="0.3">
      <c r="A10" s="255">
        <v>7</v>
      </c>
      <c r="B10" s="399" t="s">
        <v>1381</v>
      </c>
      <c r="C10" s="198">
        <v>27825000</v>
      </c>
      <c r="D10" s="200" t="s">
        <v>157</v>
      </c>
      <c r="E10" s="409"/>
      <c r="F10" s="10"/>
    </row>
    <row r="11" spans="1:6" s="271" customFormat="1" ht="27.6" customHeight="1" x14ac:dyDescent="0.3">
      <c r="A11" s="255">
        <v>8</v>
      </c>
      <c r="B11" s="399" t="s">
        <v>1382</v>
      </c>
      <c r="C11" s="198">
        <v>22942500</v>
      </c>
      <c r="D11" s="200" t="s">
        <v>158</v>
      </c>
      <c r="E11" s="409"/>
      <c r="F11" s="10"/>
    </row>
    <row r="12" spans="1:6" s="271" customFormat="1" ht="27.6" customHeight="1" x14ac:dyDescent="0.3">
      <c r="A12" s="255">
        <v>9</v>
      </c>
      <c r="B12" s="399" t="s">
        <v>1383</v>
      </c>
      <c r="C12" s="198">
        <v>22000000</v>
      </c>
      <c r="D12" s="200" t="s">
        <v>159</v>
      </c>
      <c r="E12" s="409"/>
      <c r="F12" s="10"/>
    </row>
    <row r="13" spans="1:6" s="271" customFormat="1" ht="27.6" customHeight="1" x14ac:dyDescent="0.3">
      <c r="A13" s="255">
        <v>10</v>
      </c>
      <c r="B13" s="399" t="s">
        <v>1385</v>
      </c>
      <c r="C13" s="198">
        <v>24000000</v>
      </c>
      <c r="D13" s="200" t="s">
        <v>162</v>
      </c>
      <c r="E13" s="409"/>
      <c r="F13" s="10"/>
    </row>
    <row r="14" spans="1:6" s="271" customFormat="1" ht="27.6" customHeight="1" x14ac:dyDescent="0.3">
      <c r="A14" s="255">
        <v>11</v>
      </c>
      <c r="B14" s="399" t="s">
        <v>1386</v>
      </c>
      <c r="C14" s="198">
        <v>35000000</v>
      </c>
      <c r="D14" s="200" t="s">
        <v>163</v>
      </c>
      <c r="E14" s="409"/>
      <c r="F14" s="10"/>
    </row>
    <row r="15" spans="1:6" s="271" customFormat="1" ht="27.6" customHeight="1" x14ac:dyDescent="0.3">
      <c r="A15" s="255">
        <v>12</v>
      </c>
      <c r="B15" s="399" t="s">
        <v>1387</v>
      </c>
      <c r="C15" s="198">
        <v>21500000</v>
      </c>
      <c r="D15" s="200" t="s">
        <v>164</v>
      </c>
      <c r="E15" s="409"/>
      <c r="F15" s="10"/>
    </row>
    <row r="16" spans="1:6" s="271" customFormat="1" ht="27.6" customHeight="1" x14ac:dyDescent="0.3">
      <c r="A16" s="255">
        <v>13</v>
      </c>
      <c r="B16" s="399" t="s">
        <v>1388</v>
      </c>
      <c r="C16" s="198">
        <v>27000000</v>
      </c>
      <c r="D16" s="200" t="s">
        <v>165</v>
      </c>
      <c r="E16" s="409"/>
      <c r="F16" s="10"/>
    </row>
    <row r="17" spans="1:6" s="271" customFormat="1" ht="27.6" customHeight="1" x14ac:dyDescent="0.3">
      <c r="A17" s="255">
        <v>14</v>
      </c>
      <c r="B17" s="399" t="s">
        <v>1389</v>
      </c>
      <c r="C17" s="198">
        <v>40000000</v>
      </c>
      <c r="D17" s="200" t="s">
        <v>166</v>
      </c>
      <c r="E17" s="409"/>
      <c r="F17" s="10"/>
    </row>
    <row r="18" spans="1:6" s="271" customFormat="1" ht="27.6" customHeight="1" x14ac:dyDescent="0.3">
      <c r="A18" s="255">
        <v>15</v>
      </c>
      <c r="B18" s="399" t="s">
        <v>1390</v>
      </c>
      <c r="C18" s="198">
        <v>54217400</v>
      </c>
      <c r="D18" s="200" t="s">
        <v>167</v>
      </c>
      <c r="E18" s="409"/>
      <c r="F18" s="10"/>
    </row>
    <row r="19" spans="1:6" s="271" customFormat="1" ht="27.6" customHeight="1" thickBot="1" x14ac:dyDescent="0.35">
      <c r="A19" s="255">
        <v>16</v>
      </c>
      <c r="B19" s="399" t="s">
        <v>1392</v>
      </c>
      <c r="C19" s="198">
        <v>28000000</v>
      </c>
      <c r="D19" s="200" t="s">
        <v>983</v>
      </c>
      <c r="E19" s="409"/>
      <c r="F19" s="10"/>
    </row>
    <row r="20" spans="1:6" s="3" customFormat="1" ht="15" thickBot="1" x14ac:dyDescent="0.35">
      <c r="A20" s="515"/>
      <c r="B20" s="516"/>
      <c r="C20" s="13">
        <f>SUM(C4:C19)</f>
        <v>565805200</v>
      </c>
      <c r="D20" s="256"/>
      <c r="E20" s="15"/>
      <c r="F20" s="20"/>
    </row>
    <row r="21" spans="1:6" s="3" customFormat="1" ht="29.25" customHeight="1" x14ac:dyDescent="0.3">
      <c r="A21" s="85"/>
      <c r="B21" s="252"/>
      <c r="C21" s="155"/>
      <c r="D21" s="252"/>
      <c r="E21" s="20"/>
      <c r="F21" s="20"/>
    </row>
    <row r="22" spans="1:6" s="3" customFormat="1" ht="20.25" customHeight="1" x14ac:dyDescent="0.2">
      <c r="A22" s="525"/>
      <c r="B22" s="525"/>
      <c r="C22" s="25" t="s">
        <v>7</v>
      </c>
      <c r="D22" s="257"/>
      <c r="E22" s="20"/>
      <c r="F22" s="20"/>
    </row>
    <row r="23" spans="1:6" s="3" customFormat="1" ht="20.25" customHeight="1" x14ac:dyDescent="0.3">
      <c r="A23" s="525"/>
      <c r="B23" s="525"/>
      <c r="C23" s="25" t="s">
        <v>5</v>
      </c>
      <c r="D23" s="259"/>
      <c r="E23" s="20"/>
      <c r="F23" s="20"/>
    </row>
    <row r="24" spans="1:6" s="3" customFormat="1" ht="20.25" customHeight="1" x14ac:dyDescent="0.3">
      <c r="A24" s="518" t="s">
        <v>8</v>
      </c>
      <c r="B24" s="518"/>
      <c r="C24" s="35">
        <v>543759331.63</v>
      </c>
      <c r="D24" s="259"/>
      <c r="E24" s="20"/>
      <c r="F24" s="20"/>
    </row>
    <row r="25" spans="1:6" s="3" customFormat="1" ht="20.25" customHeight="1" x14ac:dyDescent="0.3">
      <c r="A25" s="519" t="s">
        <v>9</v>
      </c>
      <c r="B25" s="519"/>
      <c r="C25" s="27">
        <f>C24-C20</f>
        <v>-22045868.370000005</v>
      </c>
      <c r="D25" s="398"/>
      <c r="E25" s="20"/>
      <c r="F25" s="20"/>
    </row>
    <row r="26" spans="1:6" s="1" customFormat="1" x14ac:dyDescent="0.3">
      <c r="A26" s="30"/>
      <c r="B26" s="254"/>
      <c r="C26" s="30"/>
      <c r="D26" s="260"/>
      <c r="E26" s="223"/>
    </row>
    <row r="27" spans="1:6" s="1" customFormat="1" x14ac:dyDescent="0.3">
      <c r="A27" s="30"/>
      <c r="B27" s="254"/>
      <c r="C27" s="32"/>
      <c r="D27" s="261"/>
      <c r="E27" s="223"/>
    </row>
    <row r="28" spans="1:6" s="1" customFormat="1" x14ac:dyDescent="0.3">
      <c r="A28" s="30"/>
      <c r="B28" s="254"/>
      <c r="C28" s="32"/>
      <c r="D28" s="263"/>
      <c r="E28" s="223"/>
    </row>
    <row r="29" spans="1:6" x14ac:dyDescent="0.3">
      <c r="D29" s="263"/>
    </row>
    <row r="30" spans="1:6" x14ac:dyDescent="0.3">
      <c r="D30" s="263"/>
    </row>
    <row r="31" spans="1:6" s="1" customFormat="1" x14ac:dyDescent="0.3">
      <c r="A31" s="30"/>
      <c r="B31" s="254"/>
      <c r="C31" s="30"/>
      <c r="D31" s="263"/>
    </row>
    <row r="32" spans="1:6" s="1" customFormat="1" x14ac:dyDescent="0.3">
      <c r="A32" s="30"/>
      <c r="B32" s="254"/>
      <c r="C32" s="30"/>
      <c r="D32" s="263"/>
    </row>
    <row r="35" spans="1:4" s="1" customFormat="1" x14ac:dyDescent="0.3">
      <c r="A35" s="30"/>
      <c r="B35" s="254"/>
      <c r="C35" s="30"/>
      <c r="D35" s="262"/>
    </row>
  </sheetData>
  <mergeCells count="9">
    <mergeCell ref="A1:D1"/>
    <mergeCell ref="A2:A3"/>
    <mergeCell ref="B2:B3"/>
    <mergeCell ref="D2:D3"/>
    <mergeCell ref="E2:E3"/>
    <mergeCell ref="A20:B20"/>
    <mergeCell ref="A22:B23"/>
    <mergeCell ref="A24:B24"/>
    <mergeCell ref="A25:B25"/>
  </mergeCells>
  <pageMargins left="0.7" right="0.7" top="0.75" bottom="0.75" header="0.3" footer="0.3"/>
  <pageSetup paperSize="9" scale="42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A2" sqref="A2:A3"/>
    </sheetView>
  </sheetViews>
  <sheetFormatPr defaultRowHeight="14.4" x14ac:dyDescent="0.3"/>
  <cols>
    <col min="1" max="1" width="7.109375" style="30" customWidth="1"/>
    <col min="2" max="2" width="80.5546875" style="254" customWidth="1"/>
    <col min="3" max="3" width="19.44140625" style="30" customWidth="1"/>
    <col min="4" max="4" width="88.88671875" style="262" customWidth="1"/>
    <col min="5" max="5" width="49.109375" style="1" customWidth="1"/>
    <col min="6" max="6" width="13.88671875" style="1" customWidth="1"/>
  </cols>
  <sheetData>
    <row r="1" spans="1:6" ht="26.25" customHeight="1" x14ac:dyDescent="0.3">
      <c r="A1" s="520" t="s">
        <v>1425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12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14" t="s">
        <v>5</v>
      </c>
      <c r="D3" s="523"/>
      <c r="E3" s="514"/>
      <c r="F3" s="20"/>
    </row>
    <row r="4" spans="1:6" s="416" customFormat="1" ht="22.8" customHeight="1" x14ac:dyDescent="0.3">
      <c r="A4" s="42">
        <v>1</v>
      </c>
      <c r="B4" s="199" t="s">
        <v>6</v>
      </c>
      <c r="C4" s="198">
        <v>109658400</v>
      </c>
      <c r="D4" s="200" t="s">
        <v>1406</v>
      </c>
      <c r="E4" s="413"/>
      <c r="F4" s="10"/>
    </row>
    <row r="5" spans="1:6" s="416" customFormat="1" ht="22.8" customHeight="1" x14ac:dyDescent="0.3">
      <c r="A5" s="42">
        <v>2</v>
      </c>
      <c r="B5" s="199" t="s">
        <v>6</v>
      </c>
      <c r="C5" s="198">
        <v>6573611.4800000004</v>
      </c>
      <c r="D5" s="200" t="s">
        <v>1407</v>
      </c>
      <c r="E5" s="413"/>
      <c r="F5" s="10"/>
    </row>
    <row r="6" spans="1:6" s="416" customFormat="1" ht="22.8" customHeight="1" x14ac:dyDescent="0.3">
      <c r="A6" s="42">
        <v>3</v>
      </c>
      <c r="B6" s="199" t="s">
        <v>1408</v>
      </c>
      <c r="C6" s="206">
        <v>1360000</v>
      </c>
      <c r="D6" s="200" t="s">
        <v>1409</v>
      </c>
      <c r="E6" s="413"/>
      <c r="F6" s="10"/>
    </row>
    <row r="7" spans="1:6" s="416" customFormat="1" ht="22.8" customHeight="1" x14ac:dyDescent="0.3">
      <c r="A7" s="42">
        <v>4</v>
      </c>
      <c r="B7" s="199" t="s">
        <v>1410</v>
      </c>
      <c r="C7" s="198">
        <v>5560000</v>
      </c>
      <c r="D7" s="200" t="s">
        <v>1412</v>
      </c>
      <c r="E7" s="413"/>
      <c r="F7" s="10"/>
    </row>
    <row r="8" spans="1:6" s="416" customFormat="1" ht="22.8" customHeight="1" x14ac:dyDescent="0.3">
      <c r="A8" s="42">
        <v>5</v>
      </c>
      <c r="B8" s="199" t="s">
        <v>1298</v>
      </c>
      <c r="C8" s="198">
        <v>32900000</v>
      </c>
      <c r="D8" s="200" t="s">
        <v>1300</v>
      </c>
      <c r="E8" s="413"/>
      <c r="F8" s="10"/>
    </row>
    <row r="9" spans="1:6" s="416" customFormat="1" ht="22.8" customHeight="1" x14ac:dyDescent="0.3">
      <c r="A9" s="42">
        <v>6</v>
      </c>
      <c r="B9" s="199" t="s">
        <v>1358</v>
      </c>
      <c r="C9" s="198">
        <v>32900000</v>
      </c>
      <c r="D9" s="200" t="s">
        <v>1361</v>
      </c>
      <c r="E9" s="413"/>
      <c r="F9" s="10"/>
    </row>
    <row r="10" spans="1:6" s="416" customFormat="1" ht="22.8" customHeight="1" x14ac:dyDescent="0.3">
      <c r="A10" s="42">
        <v>7</v>
      </c>
      <c r="B10" s="199" t="s">
        <v>1359</v>
      </c>
      <c r="C10" s="198">
        <v>33000000</v>
      </c>
      <c r="D10" s="200" t="s">
        <v>1362</v>
      </c>
      <c r="E10" s="413"/>
      <c r="F10" s="10"/>
    </row>
    <row r="11" spans="1:6" s="416" customFormat="1" ht="22.8" customHeight="1" x14ac:dyDescent="0.3">
      <c r="A11" s="42">
        <v>8</v>
      </c>
      <c r="B11" s="199" t="s">
        <v>1411</v>
      </c>
      <c r="C11" s="198">
        <v>32900000</v>
      </c>
      <c r="D11" s="200" t="s">
        <v>1413</v>
      </c>
      <c r="E11" s="413"/>
      <c r="F11" s="10"/>
    </row>
    <row r="12" spans="1:6" s="416" customFormat="1" ht="22.8" customHeight="1" x14ac:dyDescent="0.3">
      <c r="A12" s="42">
        <v>9</v>
      </c>
      <c r="B12" s="199" t="s">
        <v>1414</v>
      </c>
      <c r="C12" s="198">
        <v>5016063.1100000003</v>
      </c>
      <c r="D12" s="200" t="s">
        <v>150</v>
      </c>
      <c r="E12" s="413"/>
      <c r="F12" s="10"/>
    </row>
    <row r="13" spans="1:6" s="416" customFormat="1" ht="22.8" customHeight="1" x14ac:dyDescent="0.3">
      <c r="A13" s="42">
        <v>10</v>
      </c>
      <c r="B13" s="199" t="s">
        <v>1415</v>
      </c>
      <c r="C13" s="206">
        <v>1286095.6399999999</v>
      </c>
      <c r="D13" s="200" t="s">
        <v>1419</v>
      </c>
      <c r="E13" s="413"/>
      <c r="F13" s="10"/>
    </row>
    <row r="14" spans="1:6" s="417" customFormat="1" ht="22.8" customHeight="1" x14ac:dyDescent="0.3">
      <c r="A14" s="42">
        <v>11</v>
      </c>
      <c r="B14" s="199" t="s">
        <v>1416</v>
      </c>
      <c r="C14" s="206">
        <v>175376.68</v>
      </c>
      <c r="D14" s="200" t="s">
        <v>1397</v>
      </c>
      <c r="E14" s="415"/>
      <c r="F14" s="10"/>
    </row>
    <row r="15" spans="1:6" s="416" customFormat="1" ht="22.8" customHeight="1" x14ac:dyDescent="0.3">
      <c r="A15" s="42">
        <v>12</v>
      </c>
      <c r="B15" s="199" t="s">
        <v>1417</v>
      </c>
      <c r="C15" s="206">
        <v>5845900</v>
      </c>
      <c r="D15" s="200" t="s">
        <v>1420</v>
      </c>
      <c r="E15" s="413"/>
      <c r="F15" s="10"/>
    </row>
    <row r="16" spans="1:6" s="416" customFormat="1" ht="22.8" customHeight="1" x14ac:dyDescent="0.3">
      <c r="A16" s="42">
        <v>13</v>
      </c>
      <c r="B16" s="199" t="s">
        <v>1418</v>
      </c>
      <c r="C16" s="206">
        <v>1120000</v>
      </c>
      <c r="D16" s="200" t="s">
        <v>1421</v>
      </c>
      <c r="E16" s="413"/>
      <c r="F16" s="10"/>
    </row>
    <row r="17" spans="1:6" s="271" customFormat="1" ht="22.8" customHeight="1" x14ac:dyDescent="0.3">
      <c r="A17" s="42">
        <v>14</v>
      </c>
      <c r="B17" s="399" t="s">
        <v>1371</v>
      </c>
      <c r="C17" s="206">
        <v>55000000</v>
      </c>
      <c r="D17" s="200" t="s">
        <v>148</v>
      </c>
      <c r="E17" s="413"/>
      <c r="F17" s="10"/>
    </row>
    <row r="18" spans="1:6" s="271" customFormat="1" ht="22.8" customHeight="1" x14ac:dyDescent="0.3">
      <c r="A18" s="42">
        <v>15</v>
      </c>
      <c r="B18" s="399" t="s">
        <v>1372</v>
      </c>
      <c r="C18" s="206">
        <v>48000000</v>
      </c>
      <c r="D18" s="200" t="s">
        <v>149</v>
      </c>
      <c r="E18" s="413"/>
      <c r="F18" s="10"/>
    </row>
    <row r="19" spans="1:6" s="271" customFormat="1" ht="22.8" customHeight="1" x14ac:dyDescent="0.3">
      <c r="A19" s="42">
        <v>16</v>
      </c>
      <c r="B19" s="399" t="s">
        <v>1373</v>
      </c>
      <c r="C19" s="206">
        <v>30500000</v>
      </c>
      <c r="D19" s="200" t="s">
        <v>150</v>
      </c>
      <c r="E19" s="413"/>
      <c r="F19" s="10"/>
    </row>
    <row r="20" spans="1:6" s="271" customFormat="1" ht="22.8" customHeight="1" x14ac:dyDescent="0.3">
      <c r="A20" s="42">
        <v>17</v>
      </c>
      <c r="B20" s="399" t="s">
        <v>1376</v>
      </c>
      <c r="C20" s="206">
        <v>37000800</v>
      </c>
      <c r="D20" s="200" t="s">
        <v>153</v>
      </c>
      <c r="E20" s="413"/>
      <c r="F20" s="10"/>
    </row>
    <row r="21" spans="1:6" s="271" customFormat="1" ht="22.8" customHeight="1" x14ac:dyDescent="0.3">
      <c r="A21" s="42">
        <v>18</v>
      </c>
      <c r="B21" s="399" t="s">
        <v>1377</v>
      </c>
      <c r="C21" s="349">
        <v>57819500</v>
      </c>
      <c r="D21" s="356" t="s">
        <v>154</v>
      </c>
      <c r="E21" s="413"/>
      <c r="F21" s="10"/>
    </row>
    <row r="22" spans="1:6" s="271" customFormat="1" ht="22.8" customHeight="1" x14ac:dyDescent="0.3">
      <c r="A22" s="42">
        <v>19</v>
      </c>
      <c r="B22" s="399" t="s">
        <v>1378</v>
      </c>
      <c r="C22" s="349">
        <v>35000000</v>
      </c>
      <c r="D22" s="356" t="s">
        <v>155</v>
      </c>
      <c r="E22" s="413"/>
      <c r="F22" s="10"/>
    </row>
    <row r="23" spans="1:6" s="271" customFormat="1" ht="22.8" customHeight="1" x14ac:dyDescent="0.3">
      <c r="A23" s="42">
        <v>20</v>
      </c>
      <c r="B23" s="399" t="s">
        <v>1381</v>
      </c>
      <c r="C23" s="349">
        <v>27825000</v>
      </c>
      <c r="D23" s="356" t="s">
        <v>157</v>
      </c>
      <c r="E23" s="413"/>
      <c r="F23" s="10"/>
    </row>
    <row r="24" spans="1:6" s="271" customFormat="1" ht="22.8" customHeight="1" x14ac:dyDescent="0.3">
      <c r="A24" s="42">
        <v>21</v>
      </c>
      <c r="B24" s="399" t="s">
        <v>1382</v>
      </c>
      <c r="C24" s="349">
        <v>22942500</v>
      </c>
      <c r="D24" s="356" t="s">
        <v>158</v>
      </c>
      <c r="E24" s="413"/>
      <c r="F24" s="10"/>
    </row>
    <row r="25" spans="1:6" s="271" customFormat="1" ht="22.8" customHeight="1" x14ac:dyDescent="0.3">
      <c r="A25" s="42">
        <v>22</v>
      </c>
      <c r="B25" s="399" t="s">
        <v>1383</v>
      </c>
      <c r="C25" s="349">
        <v>22000000</v>
      </c>
      <c r="D25" s="356" t="s">
        <v>159</v>
      </c>
      <c r="E25" s="413"/>
      <c r="F25" s="10"/>
    </row>
    <row r="26" spans="1:6" s="271" customFormat="1" ht="22.8" customHeight="1" x14ac:dyDescent="0.3">
      <c r="A26" s="42">
        <v>23</v>
      </c>
      <c r="B26" s="399" t="s">
        <v>1385</v>
      </c>
      <c r="C26" s="349">
        <v>24000000</v>
      </c>
      <c r="D26" s="356" t="s">
        <v>162</v>
      </c>
      <c r="E26" s="413"/>
      <c r="F26" s="10"/>
    </row>
    <row r="27" spans="1:6" s="271" customFormat="1" ht="22.8" customHeight="1" x14ac:dyDescent="0.3">
      <c r="A27" s="42">
        <v>24</v>
      </c>
      <c r="B27" s="399" t="s">
        <v>1386</v>
      </c>
      <c r="C27" s="349">
        <v>35000000</v>
      </c>
      <c r="D27" s="356" t="s">
        <v>163</v>
      </c>
      <c r="E27" s="413"/>
      <c r="F27" s="10"/>
    </row>
    <row r="28" spans="1:6" s="271" customFormat="1" ht="22.8" customHeight="1" x14ac:dyDescent="0.3">
      <c r="A28" s="42">
        <v>25</v>
      </c>
      <c r="B28" s="399" t="s">
        <v>1387</v>
      </c>
      <c r="C28" s="349">
        <v>21500000</v>
      </c>
      <c r="D28" s="356" t="s">
        <v>164</v>
      </c>
      <c r="E28" s="413"/>
      <c r="F28" s="10"/>
    </row>
    <row r="29" spans="1:6" s="271" customFormat="1" ht="22.8" customHeight="1" x14ac:dyDescent="0.3">
      <c r="A29" s="42">
        <v>26</v>
      </c>
      <c r="B29" s="399" t="s">
        <v>1388</v>
      </c>
      <c r="C29" s="349">
        <v>27000000</v>
      </c>
      <c r="D29" s="356" t="s">
        <v>165</v>
      </c>
      <c r="E29" s="413"/>
      <c r="F29" s="10"/>
    </row>
    <row r="30" spans="1:6" s="271" customFormat="1" ht="22.8" customHeight="1" x14ac:dyDescent="0.3">
      <c r="A30" s="42">
        <v>27</v>
      </c>
      <c r="B30" s="399" t="s">
        <v>1389</v>
      </c>
      <c r="C30" s="349">
        <v>40000000</v>
      </c>
      <c r="D30" s="356" t="s">
        <v>166</v>
      </c>
      <c r="E30" s="413"/>
      <c r="F30" s="10"/>
    </row>
    <row r="31" spans="1:6" s="271" customFormat="1" ht="22.8" customHeight="1" x14ac:dyDescent="0.3">
      <c r="A31" s="42">
        <v>28</v>
      </c>
      <c r="B31" s="399" t="s">
        <v>1390</v>
      </c>
      <c r="C31" s="349">
        <v>54217400</v>
      </c>
      <c r="D31" s="356" t="s">
        <v>167</v>
      </c>
      <c r="E31" s="413"/>
      <c r="F31" s="10"/>
    </row>
    <row r="32" spans="1:6" s="271" customFormat="1" ht="22.8" customHeight="1" x14ac:dyDescent="0.3">
      <c r="A32" s="42">
        <v>29</v>
      </c>
      <c r="B32" s="399" t="s">
        <v>1392</v>
      </c>
      <c r="C32" s="349">
        <v>28000000</v>
      </c>
      <c r="D32" s="356" t="s">
        <v>983</v>
      </c>
      <c r="E32" s="413"/>
      <c r="F32" s="10"/>
    </row>
    <row r="33" spans="1:6" s="271" customFormat="1" ht="22.8" customHeight="1" x14ac:dyDescent="0.3">
      <c r="A33" s="42">
        <v>30</v>
      </c>
      <c r="B33" s="399" t="s">
        <v>1423</v>
      </c>
      <c r="C33" s="349">
        <v>306000</v>
      </c>
      <c r="D33" s="356" t="s">
        <v>1422</v>
      </c>
      <c r="E33" s="415"/>
      <c r="F33" s="10"/>
    </row>
    <row r="34" spans="1:6" s="271" customFormat="1" ht="22.8" customHeight="1" thickBot="1" x14ac:dyDescent="0.35">
      <c r="A34" s="42">
        <v>31</v>
      </c>
      <c r="B34" s="418" t="s">
        <v>1424</v>
      </c>
      <c r="C34" s="368">
        <v>5000000</v>
      </c>
      <c r="D34" s="419" t="s">
        <v>1097</v>
      </c>
      <c r="E34" s="343"/>
      <c r="F34" s="10"/>
    </row>
    <row r="35" spans="1:6" s="3" customFormat="1" ht="15" thickBot="1" x14ac:dyDescent="0.35">
      <c r="A35" s="515"/>
      <c r="B35" s="516"/>
      <c r="C35" s="13">
        <f>SUM(C4:C34)</f>
        <v>839406646.91000009</v>
      </c>
      <c r="D35" s="256"/>
      <c r="E35" s="15"/>
      <c r="F35" s="20"/>
    </row>
    <row r="36" spans="1:6" s="3" customFormat="1" ht="29.25" customHeight="1" x14ac:dyDescent="0.3">
      <c r="A36" s="85"/>
      <c r="B36" s="252"/>
      <c r="C36" s="155">
        <v>833925270.23000002</v>
      </c>
      <c r="D36" s="252"/>
      <c r="E36" s="20"/>
      <c r="F36" s="20"/>
    </row>
    <row r="37" spans="1:6" s="3" customFormat="1" ht="20.25" customHeight="1" x14ac:dyDescent="0.2">
      <c r="A37" s="525"/>
      <c r="B37" s="525"/>
      <c r="C37" s="25" t="s">
        <v>7</v>
      </c>
      <c r="D37" s="257">
        <f>C32+C31+C30+C29+C28+C27+C26+C25+C24+C23+C22+C21+C20+C19+C18+C17+C16+C15+C14+C13+C12+C7+C6</f>
        <v>586168635.42999995</v>
      </c>
      <c r="E37" s="20"/>
      <c r="F37" s="20"/>
    </row>
    <row r="38" spans="1:6" s="3" customFormat="1" ht="20.25" customHeight="1" x14ac:dyDescent="0.3">
      <c r="A38" s="525"/>
      <c r="B38" s="525"/>
      <c r="C38" s="25" t="s">
        <v>5</v>
      </c>
      <c r="D38" s="259"/>
      <c r="E38" s="20"/>
      <c r="F38" s="20"/>
    </row>
    <row r="39" spans="1:6" s="3" customFormat="1" ht="20.25" customHeight="1" x14ac:dyDescent="0.3">
      <c r="A39" s="518" t="s">
        <v>8</v>
      </c>
      <c r="B39" s="518"/>
      <c r="C39" s="35">
        <v>812215668.77999997</v>
      </c>
      <c r="D39" s="259"/>
      <c r="E39" s="20"/>
      <c r="F39" s="20"/>
    </row>
    <row r="40" spans="1:6" s="3" customFormat="1" ht="20.25" customHeight="1" x14ac:dyDescent="0.3">
      <c r="A40" s="519" t="s">
        <v>9</v>
      </c>
      <c r="B40" s="519"/>
      <c r="C40" s="27">
        <f>C39-C35</f>
        <v>-27190978.130000114</v>
      </c>
      <c r="D40" s="398"/>
      <c r="E40" s="20"/>
      <c r="F40" s="20"/>
    </row>
    <row r="41" spans="1:6" s="1" customFormat="1" x14ac:dyDescent="0.3">
      <c r="A41" s="30"/>
      <c r="B41" s="254"/>
      <c r="C41" s="30"/>
      <c r="D41" s="260"/>
      <c r="E41" s="223"/>
    </row>
    <row r="42" spans="1:6" s="1" customFormat="1" x14ac:dyDescent="0.3">
      <c r="A42" s="30"/>
      <c r="B42" s="254"/>
      <c r="C42" s="32"/>
      <c r="D42" s="261"/>
      <c r="E42" s="223"/>
    </row>
    <row r="43" spans="1:6" s="1" customFormat="1" x14ac:dyDescent="0.3">
      <c r="A43" s="30"/>
      <c r="B43" s="254"/>
      <c r="C43" s="32"/>
      <c r="D43" s="263"/>
      <c r="E43" s="223"/>
    </row>
    <row r="44" spans="1:6" x14ac:dyDescent="0.3">
      <c r="D44" s="263"/>
    </row>
    <row r="45" spans="1:6" x14ac:dyDescent="0.3">
      <c r="D45" s="263"/>
    </row>
    <row r="46" spans="1:6" s="1" customFormat="1" x14ac:dyDescent="0.3">
      <c r="A46" s="30"/>
      <c r="B46" s="254"/>
      <c r="C46" s="30"/>
      <c r="D46" s="263"/>
    </row>
    <row r="47" spans="1:6" s="1" customFormat="1" x14ac:dyDescent="0.3">
      <c r="A47" s="30"/>
      <c r="B47" s="254"/>
      <c r="C47" s="30"/>
      <c r="D47" s="263"/>
    </row>
    <row r="50" spans="1:4" s="1" customFormat="1" x14ac:dyDescent="0.3">
      <c r="A50" s="30"/>
      <c r="B50" s="254"/>
      <c r="C50" s="30"/>
      <c r="D50" s="262"/>
    </row>
  </sheetData>
  <mergeCells count="9">
    <mergeCell ref="A35:B35"/>
    <mergeCell ref="A37:B38"/>
    <mergeCell ref="A39:B39"/>
    <mergeCell ref="A40:B40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Normal="100" workbookViewId="0">
      <selection activeCell="A8" sqref="A8:XFD12"/>
    </sheetView>
  </sheetViews>
  <sheetFormatPr defaultRowHeight="14.4" x14ac:dyDescent="0.3"/>
  <cols>
    <col min="1" max="1" width="7.109375" style="30" customWidth="1"/>
    <col min="2" max="2" width="65.44140625" style="254" customWidth="1"/>
    <col min="3" max="3" width="19.44140625" style="30" customWidth="1"/>
    <col min="4" max="4" width="88.88671875" style="262" customWidth="1"/>
    <col min="5" max="5" width="49.109375" style="1" customWidth="1"/>
    <col min="6" max="6" width="13.88671875" style="1" customWidth="1"/>
  </cols>
  <sheetData>
    <row r="1" spans="1:6" ht="26.25" customHeight="1" x14ac:dyDescent="0.3">
      <c r="A1" s="520" t="s">
        <v>1426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21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22" t="s">
        <v>5</v>
      </c>
      <c r="D3" s="523"/>
      <c r="E3" s="514"/>
      <c r="F3" s="20"/>
    </row>
    <row r="4" spans="1:6" s="416" customFormat="1" ht="22.8" customHeight="1" x14ac:dyDescent="0.3">
      <c r="A4" s="42">
        <v>1</v>
      </c>
      <c r="B4" s="199" t="s">
        <v>1428</v>
      </c>
      <c r="C4" s="198">
        <f>2462660.5*150</f>
        <v>369399075</v>
      </c>
      <c r="D4" s="200" t="s">
        <v>1427</v>
      </c>
      <c r="E4" s="420"/>
      <c r="F4" s="10"/>
    </row>
    <row r="5" spans="1:6" s="416" customFormat="1" ht="22.8" customHeight="1" x14ac:dyDescent="0.3">
      <c r="A5" s="42">
        <v>2</v>
      </c>
      <c r="B5" s="199" t="s">
        <v>1429</v>
      </c>
      <c r="C5" s="198">
        <v>26500000</v>
      </c>
      <c r="D5" s="200" t="s">
        <v>1432</v>
      </c>
      <c r="E5" s="420"/>
      <c r="F5" s="10"/>
    </row>
    <row r="6" spans="1:6" s="416" customFormat="1" ht="22.8" customHeight="1" x14ac:dyDescent="0.3">
      <c r="A6" s="42">
        <v>3</v>
      </c>
      <c r="B6" s="199" t="s">
        <v>1430</v>
      </c>
      <c r="C6" s="198">
        <v>1619596.26</v>
      </c>
      <c r="D6" s="200" t="s">
        <v>1433</v>
      </c>
      <c r="E6" s="420"/>
      <c r="F6" s="10"/>
    </row>
    <row r="7" spans="1:6" s="416" customFormat="1" ht="22.8" customHeight="1" x14ac:dyDescent="0.3">
      <c r="A7" s="42">
        <v>4</v>
      </c>
      <c r="B7" s="199" t="s">
        <v>1431</v>
      </c>
      <c r="C7" s="198">
        <v>10000000</v>
      </c>
      <c r="D7" s="200" t="s">
        <v>1434</v>
      </c>
      <c r="E7" s="420"/>
      <c r="F7" s="10"/>
    </row>
    <row r="8" spans="1:6" s="417" customFormat="1" ht="22.8" customHeight="1" x14ac:dyDescent="0.3">
      <c r="A8" s="42">
        <v>5</v>
      </c>
      <c r="B8" s="199" t="s">
        <v>1435</v>
      </c>
      <c r="C8" s="198">
        <v>167702000</v>
      </c>
      <c r="D8" s="200" t="s">
        <v>47</v>
      </c>
      <c r="E8" s="425"/>
      <c r="F8" s="10"/>
    </row>
    <row r="9" spans="1:6" s="417" customFormat="1" ht="22.8" customHeight="1" x14ac:dyDescent="0.3">
      <c r="A9" s="42">
        <v>6</v>
      </c>
      <c r="B9" s="199" t="s">
        <v>1436</v>
      </c>
      <c r="C9" s="198">
        <v>6909354.7000000002</v>
      </c>
      <c r="D9" s="200" t="s">
        <v>47</v>
      </c>
      <c r="E9" s="427" t="s">
        <v>1442</v>
      </c>
      <c r="F9" s="10"/>
    </row>
    <row r="10" spans="1:6" s="417" customFormat="1" ht="22.8" customHeight="1" x14ac:dyDescent="0.3">
      <c r="A10" s="42">
        <v>7</v>
      </c>
      <c r="B10" s="199" t="s">
        <v>1437</v>
      </c>
      <c r="C10" s="198">
        <v>14004749.92</v>
      </c>
      <c r="D10" s="200" t="s">
        <v>47</v>
      </c>
      <c r="E10" s="425" t="s">
        <v>1443</v>
      </c>
      <c r="F10" s="10"/>
    </row>
    <row r="11" spans="1:6" s="417" customFormat="1" ht="22.8" customHeight="1" x14ac:dyDescent="0.3">
      <c r="A11" s="42">
        <v>8</v>
      </c>
      <c r="B11" s="199" t="s">
        <v>1438</v>
      </c>
      <c r="C11" s="198">
        <v>2393600</v>
      </c>
      <c r="D11" s="200" t="s">
        <v>47</v>
      </c>
      <c r="E11" s="201" t="s">
        <v>1444</v>
      </c>
      <c r="F11" s="10"/>
    </row>
    <row r="12" spans="1:6" s="417" customFormat="1" ht="22.8" customHeight="1" x14ac:dyDescent="0.3">
      <c r="A12" s="42">
        <v>9</v>
      </c>
      <c r="B12" s="199" t="s">
        <v>1439</v>
      </c>
      <c r="C12" s="198">
        <v>34199511</v>
      </c>
      <c r="D12" s="200" t="s">
        <v>47</v>
      </c>
      <c r="E12" s="425" t="s">
        <v>1445</v>
      </c>
      <c r="F12" s="10"/>
    </row>
    <row r="13" spans="1:6" s="416" customFormat="1" ht="22.8" customHeight="1" x14ac:dyDescent="0.3">
      <c r="A13" s="42">
        <v>10</v>
      </c>
      <c r="B13" s="199" t="s">
        <v>1440</v>
      </c>
      <c r="C13" s="198">
        <v>1257000</v>
      </c>
      <c r="D13" s="200" t="s">
        <v>47</v>
      </c>
      <c r="E13" s="201" t="s">
        <v>1446</v>
      </c>
      <c r="F13" s="10"/>
    </row>
    <row r="14" spans="1:6" s="417" customFormat="1" ht="22.8" customHeight="1" thickBot="1" x14ac:dyDescent="0.35">
      <c r="A14" s="42">
        <v>11</v>
      </c>
      <c r="B14" s="199" t="s">
        <v>1441</v>
      </c>
      <c r="C14" s="198">
        <v>2268103.44</v>
      </c>
      <c r="D14" s="200" t="s">
        <v>47</v>
      </c>
      <c r="E14" s="201" t="s">
        <v>1447</v>
      </c>
      <c r="F14" s="10"/>
    </row>
    <row r="15" spans="1:6" s="3" customFormat="1" ht="15" thickBot="1" x14ac:dyDescent="0.35">
      <c r="A15" s="515"/>
      <c r="B15" s="516"/>
      <c r="C15" s="13">
        <f>SUM(C4:C14)</f>
        <v>636252990.32000005</v>
      </c>
      <c r="D15" s="256"/>
      <c r="E15" s="423"/>
      <c r="F15" s="20"/>
    </row>
    <row r="16" spans="1:6" s="3" customFormat="1" ht="29.25" customHeight="1" x14ac:dyDescent="0.3">
      <c r="A16" s="85"/>
      <c r="B16" s="252"/>
      <c r="C16" s="155"/>
      <c r="D16" s="252"/>
      <c r="E16" s="20"/>
      <c r="F16" s="20"/>
    </row>
    <row r="17" spans="1:6" s="3" customFormat="1" ht="20.25" customHeight="1" x14ac:dyDescent="0.2">
      <c r="A17" s="525"/>
      <c r="B17" s="525"/>
      <c r="C17" s="25" t="s">
        <v>7</v>
      </c>
      <c r="D17" s="257"/>
      <c r="E17" s="20"/>
      <c r="F17" s="20"/>
    </row>
    <row r="18" spans="1:6" s="3" customFormat="1" ht="20.25" customHeight="1" x14ac:dyDescent="0.3">
      <c r="A18" s="525"/>
      <c r="B18" s="525"/>
      <c r="C18" s="25" t="s">
        <v>5</v>
      </c>
      <c r="D18" s="259"/>
      <c r="E18" s="20"/>
      <c r="F18" s="20"/>
    </row>
    <row r="19" spans="1:6" s="3" customFormat="1" ht="20.25" customHeight="1" x14ac:dyDescent="0.3">
      <c r="A19" s="518" t="s">
        <v>8</v>
      </c>
      <c r="B19" s="518"/>
      <c r="C19" s="35">
        <v>430244921.93000001</v>
      </c>
      <c r="D19" s="259"/>
      <c r="E19" s="20"/>
      <c r="F19" s="20"/>
    </row>
    <row r="20" spans="1:6" s="3" customFormat="1" ht="20.25" customHeight="1" x14ac:dyDescent="0.3">
      <c r="A20" s="519" t="s">
        <v>9</v>
      </c>
      <c r="B20" s="519"/>
      <c r="C20" s="27">
        <f>C19-C15</f>
        <v>-206008068.39000005</v>
      </c>
      <c r="D20" s="398"/>
      <c r="E20" s="20"/>
      <c r="F20" s="20"/>
    </row>
    <row r="21" spans="1:6" s="1" customFormat="1" x14ac:dyDescent="0.3">
      <c r="A21" s="30"/>
      <c r="B21" s="254"/>
      <c r="C21" s="30"/>
      <c r="D21" s="260"/>
      <c r="E21" s="223"/>
    </row>
    <row r="22" spans="1:6" s="1" customFormat="1" x14ac:dyDescent="0.3">
      <c r="A22" s="30"/>
      <c r="B22" s="254"/>
      <c r="C22" s="32"/>
      <c r="D22" s="261"/>
      <c r="E22" s="223"/>
    </row>
    <row r="23" spans="1:6" s="1" customFormat="1" x14ac:dyDescent="0.3">
      <c r="A23" s="30"/>
      <c r="B23" s="254"/>
      <c r="C23" s="32"/>
      <c r="D23" s="263"/>
      <c r="E23" s="223"/>
    </row>
    <row r="24" spans="1:6" x14ac:dyDescent="0.3">
      <c r="D24" s="263"/>
    </row>
    <row r="25" spans="1:6" x14ac:dyDescent="0.3">
      <c r="D25" s="263"/>
    </row>
    <row r="26" spans="1:6" s="1" customFormat="1" x14ac:dyDescent="0.3">
      <c r="A26" s="30"/>
      <c r="B26" s="254"/>
      <c r="C26" s="30"/>
      <c r="D26" s="263"/>
    </row>
    <row r="27" spans="1:6" s="1" customFormat="1" x14ac:dyDescent="0.3">
      <c r="A27" s="30"/>
      <c r="B27" s="254"/>
      <c r="C27" s="30"/>
      <c r="D27" s="263"/>
    </row>
    <row r="30" spans="1:6" s="1" customFormat="1" x14ac:dyDescent="0.3">
      <c r="A30" s="30"/>
      <c r="B30" s="254"/>
      <c r="C30" s="30"/>
      <c r="D30" s="262"/>
    </row>
  </sheetData>
  <mergeCells count="9">
    <mergeCell ref="E2:E3"/>
    <mergeCell ref="A15:B15"/>
    <mergeCell ref="A17:B18"/>
    <mergeCell ref="A19:B19"/>
    <mergeCell ref="A20:B20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5"/>
  <sheetViews>
    <sheetView topLeftCell="B32" zoomScaleNormal="100" workbookViewId="0">
      <selection activeCell="C38" sqref="C38"/>
    </sheetView>
  </sheetViews>
  <sheetFormatPr defaultRowHeight="14.4" x14ac:dyDescent="0.3"/>
  <cols>
    <col min="1" max="1" width="0" hidden="1" customWidth="1"/>
    <col min="2" max="2" width="7.109375" style="30" customWidth="1"/>
    <col min="3" max="3" width="57.109375" style="254" customWidth="1"/>
    <col min="4" max="4" width="18" style="30" customWidth="1"/>
    <col min="5" max="5" width="93.5546875" style="262" customWidth="1"/>
    <col min="6" max="6" width="91.88671875" style="1" customWidth="1"/>
    <col min="7" max="7" width="13.88671875" style="1" customWidth="1"/>
  </cols>
  <sheetData>
    <row r="1" spans="2:7" ht="26.25" customHeight="1" x14ac:dyDescent="0.3">
      <c r="B1" s="520" t="s">
        <v>2071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493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494" t="s">
        <v>5</v>
      </c>
      <c r="E3" s="523"/>
      <c r="F3" s="514"/>
      <c r="G3" s="20"/>
    </row>
    <row r="4" spans="2:7" s="417" customFormat="1" ht="22.8" customHeight="1" x14ac:dyDescent="0.3">
      <c r="B4" s="124">
        <v>1</v>
      </c>
      <c r="C4" s="496" t="s">
        <v>6</v>
      </c>
      <c r="D4" s="375">
        <v>17238136.199999999</v>
      </c>
      <c r="E4" s="296" t="s">
        <v>2072</v>
      </c>
      <c r="F4" s="201" t="s">
        <v>2076</v>
      </c>
      <c r="G4" s="10"/>
    </row>
    <row r="5" spans="2:7" s="417" customFormat="1" ht="22.8" customHeight="1" x14ac:dyDescent="0.3">
      <c r="B5" s="42">
        <v>2</v>
      </c>
      <c r="C5" s="492" t="s">
        <v>6</v>
      </c>
      <c r="D5" s="198">
        <v>29318528.899999999</v>
      </c>
      <c r="E5" s="200" t="s">
        <v>2072</v>
      </c>
      <c r="F5" s="201" t="s">
        <v>2077</v>
      </c>
      <c r="G5" s="10"/>
    </row>
    <row r="6" spans="2:7" s="417" customFormat="1" ht="22.8" customHeight="1" x14ac:dyDescent="0.3">
      <c r="B6" s="42">
        <v>3</v>
      </c>
      <c r="C6" s="492" t="s">
        <v>6</v>
      </c>
      <c r="D6" s="198">
        <v>17402500</v>
      </c>
      <c r="E6" s="200" t="s">
        <v>2073</v>
      </c>
      <c r="F6" s="201" t="s">
        <v>2078</v>
      </c>
      <c r="G6" s="10"/>
    </row>
    <row r="7" spans="2:7" s="417" customFormat="1" ht="22.8" customHeight="1" x14ac:dyDescent="0.3">
      <c r="B7" s="124">
        <v>4</v>
      </c>
      <c r="C7" s="496" t="s">
        <v>6</v>
      </c>
      <c r="D7" s="375">
        <v>468999.55</v>
      </c>
      <c r="E7" s="296" t="s">
        <v>1877</v>
      </c>
      <c r="F7" s="201" t="s">
        <v>1888</v>
      </c>
      <c r="G7" s="10"/>
    </row>
    <row r="8" spans="2:7" s="417" customFormat="1" ht="22.8" customHeight="1" x14ac:dyDescent="0.3">
      <c r="B8" s="124">
        <v>5</v>
      </c>
      <c r="C8" s="496" t="s">
        <v>6</v>
      </c>
      <c r="D8" s="375">
        <v>635897.07999999996</v>
      </c>
      <c r="E8" s="296" t="s">
        <v>1686</v>
      </c>
      <c r="F8" s="201" t="s">
        <v>2079</v>
      </c>
      <c r="G8" s="10"/>
    </row>
    <row r="9" spans="2:7" s="417" customFormat="1" ht="22.8" customHeight="1" x14ac:dyDescent="0.3">
      <c r="B9" s="124">
        <v>6</v>
      </c>
      <c r="C9" s="496" t="s">
        <v>6</v>
      </c>
      <c r="D9" s="375">
        <v>303675.96000000002</v>
      </c>
      <c r="E9" s="296" t="s">
        <v>1686</v>
      </c>
      <c r="F9" s="201" t="s">
        <v>2080</v>
      </c>
      <c r="G9" s="10"/>
    </row>
    <row r="10" spans="2:7" s="417" customFormat="1" ht="22.8" customHeight="1" x14ac:dyDescent="0.3">
      <c r="B10" s="124">
        <v>7</v>
      </c>
      <c r="C10" s="496" t="s">
        <v>6</v>
      </c>
      <c r="D10" s="375">
        <v>1219701.28</v>
      </c>
      <c r="E10" s="296" t="s">
        <v>1686</v>
      </c>
      <c r="F10" s="201" t="s">
        <v>2081</v>
      </c>
      <c r="G10" s="10"/>
    </row>
    <row r="11" spans="2:7" s="417" customFormat="1" ht="22.8" customHeight="1" x14ac:dyDescent="0.3">
      <c r="B11" s="124">
        <v>8</v>
      </c>
      <c r="C11" s="496" t="s">
        <v>6</v>
      </c>
      <c r="D11" s="375">
        <v>3025189.44</v>
      </c>
      <c r="E11" s="296" t="s">
        <v>1686</v>
      </c>
      <c r="F11" s="201" t="s">
        <v>2082</v>
      </c>
      <c r="G11" s="10"/>
    </row>
    <row r="12" spans="2:7" s="417" customFormat="1" ht="22.8" customHeight="1" x14ac:dyDescent="0.3">
      <c r="B12" s="124">
        <v>9</v>
      </c>
      <c r="C12" s="496" t="s">
        <v>6</v>
      </c>
      <c r="D12" s="375">
        <v>623023.24</v>
      </c>
      <c r="E12" s="296" t="s">
        <v>1686</v>
      </c>
      <c r="F12" s="201" t="s">
        <v>2083</v>
      </c>
      <c r="G12" s="10"/>
    </row>
    <row r="13" spans="2:7" s="417" customFormat="1" ht="22.8" customHeight="1" x14ac:dyDescent="0.3">
      <c r="B13" s="124">
        <v>10</v>
      </c>
      <c r="C13" s="496" t="s">
        <v>6</v>
      </c>
      <c r="D13" s="375">
        <v>592115.16</v>
      </c>
      <c r="E13" s="296" t="s">
        <v>1686</v>
      </c>
      <c r="F13" s="201" t="s">
        <v>2084</v>
      </c>
      <c r="G13" s="10"/>
    </row>
    <row r="14" spans="2:7" s="417" customFormat="1" ht="22.8" customHeight="1" x14ac:dyDescent="0.3">
      <c r="B14" s="124">
        <v>11</v>
      </c>
      <c r="C14" s="496" t="s">
        <v>6</v>
      </c>
      <c r="D14" s="375">
        <v>666615.04000000004</v>
      </c>
      <c r="E14" s="296" t="s">
        <v>1686</v>
      </c>
      <c r="F14" s="201" t="s">
        <v>2085</v>
      </c>
      <c r="G14" s="10"/>
    </row>
    <row r="15" spans="2:7" s="417" customFormat="1" ht="22.8" customHeight="1" x14ac:dyDescent="0.3">
      <c r="B15" s="124">
        <v>12</v>
      </c>
      <c r="C15" s="496" t="s">
        <v>6</v>
      </c>
      <c r="D15" s="375">
        <v>356665.12</v>
      </c>
      <c r="E15" s="296" t="s">
        <v>1686</v>
      </c>
      <c r="F15" s="201" t="s">
        <v>2086</v>
      </c>
      <c r="G15" s="10"/>
    </row>
    <row r="16" spans="2:7" s="417" customFormat="1" ht="22.8" customHeight="1" x14ac:dyDescent="0.3">
      <c r="B16" s="124">
        <v>13</v>
      </c>
      <c r="C16" s="496" t="s">
        <v>6</v>
      </c>
      <c r="D16" s="375">
        <v>1344582.96</v>
      </c>
      <c r="E16" s="296" t="s">
        <v>1686</v>
      </c>
      <c r="F16" s="201" t="s">
        <v>2087</v>
      </c>
      <c r="G16" s="10"/>
    </row>
    <row r="17" spans="2:7" s="417" customFormat="1" ht="22.8" customHeight="1" x14ac:dyDescent="0.3">
      <c r="B17" s="124">
        <v>14</v>
      </c>
      <c r="C17" s="496" t="s">
        <v>6</v>
      </c>
      <c r="D17" s="375">
        <v>724384.36</v>
      </c>
      <c r="E17" s="296" t="s">
        <v>1686</v>
      </c>
      <c r="F17" s="201" t="s">
        <v>2088</v>
      </c>
      <c r="G17" s="10"/>
    </row>
    <row r="18" spans="2:7" s="417" customFormat="1" ht="22.8" customHeight="1" x14ac:dyDescent="0.3">
      <c r="B18" s="124">
        <v>15</v>
      </c>
      <c r="C18" s="496" t="s">
        <v>6</v>
      </c>
      <c r="D18" s="375">
        <v>256417.56</v>
      </c>
      <c r="E18" s="296" t="s">
        <v>1686</v>
      </c>
      <c r="F18" s="201" t="s">
        <v>2089</v>
      </c>
      <c r="G18" s="10"/>
    </row>
    <row r="19" spans="2:7" s="417" customFormat="1" ht="22.8" customHeight="1" x14ac:dyDescent="0.3">
      <c r="B19" s="124">
        <v>16</v>
      </c>
      <c r="C19" s="496" t="s">
        <v>6</v>
      </c>
      <c r="D19" s="375">
        <v>1793809.36</v>
      </c>
      <c r="E19" s="296" t="s">
        <v>1686</v>
      </c>
      <c r="F19" s="201" t="s">
        <v>2090</v>
      </c>
      <c r="G19" s="10"/>
    </row>
    <row r="20" spans="2:7" s="417" customFormat="1" ht="22.8" customHeight="1" x14ac:dyDescent="0.3">
      <c r="B20" s="124">
        <v>17</v>
      </c>
      <c r="C20" s="496" t="s">
        <v>6</v>
      </c>
      <c r="D20" s="375">
        <v>4218654.16</v>
      </c>
      <c r="E20" s="296" t="s">
        <v>1686</v>
      </c>
      <c r="F20" s="201" t="s">
        <v>2091</v>
      </c>
      <c r="G20" s="10"/>
    </row>
    <row r="21" spans="2:7" s="417" customFormat="1" ht="22.8" customHeight="1" x14ac:dyDescent="0.3">
      <c r="B21" s="124">
        <v>18</v>
      </c>
      <c r="C21" s="496" t="s">
        <v>6</v>
      </c>
      <c r="D21" s="375">
        <v>1141181.72</v>
      </c>
      <c r="E21" s="296" t="s">
        <v>1686</v>
      </c>
      <c r="F21" s="201" t="s">
        <v>2092</v>
      </c>
      <c r="G21" s="10"/>
    </row>
    <row r="22" spans="2:7" s="417" customFormat="1" ht="22.8" customHeight="1" x14ac:dyDescent="0.3">
      <c r="B22" s="124">
        <v>19</v>
      </c>
      <c r="C22" s="496" t="s">
        <v>6</v>
      </c>
      <c r="D22" s="375">
        <v>340993.8</v>
      </c>
      <c r="E22" s="296" t="s">
        <v>1686</v>
      </c>
      <c r="F22" s="201" t="s">
        <v>2093</v>
      </c>
      <c r="G22" s="10"/>
    </row>
    <row r="23" spans="2:7" s="417" customFormat="1" ht="22.8" customHeight="1" x14ac:dyDescent="0.3">
      <c r="B23" s="124">
        <v>20</v>
      </c>
      <c r="C23" s="496" t="s">
        <v>6</v>
      </c>
      <c r="D23" s="375">
        <v>442382.08000000002</v>
      </c>
      <c r="E23" s="296" t="s">
        <v>1686</v>
      </c>
      <c r="F23" s="201" t="s">
        <v>2094</v>
      </c>
      <c r="G23" s="10"/>
    </row>
    <row r="24" spans="2:7" s="417" customFormat="1" ht="22.8" customHeight="1" x14ac:dyDescent="0.3">
      <c r="B24" s="124">
        <v>21</v>
      </c>
      <c r="C24" s="496" t="s">
        <v>6</v>
      </c>
      <c r="D24" s="375">
        <v>866078.08</v>
      </c>
      <c r="E24" s="296" t="s">
        <v>1686</v>
      </c>
      <c r="F24" s="201" t="s">
        <v>2095</v>
      </c>
      <c r="G24" s="10"/>
    </row>
    <row r="25" spans="2:7" s="417" customFormat="1" ht="22.8" customHeight="1" x14ac:dyDescent="0.3">
      <c r="B25" s="124">
        <v>22</v>
      </c>
      <c r="C25" s="496" t="s">
        <v>6</v>
      </c>
      <c r="D25" s="375">
        <v>225563.8</v>
      </c>
      <c r="E25" s="296" t="s">
        <v>1686</v>
      </c>
      <c r="F25" s="201" t="s">
        <v>2096</v>
      </c>
      <c r="G25" s="10"/>
    </row>
    <row r="26" spans="2:7" s="417" customFormat="1" ht="22.8" customHeight="1" x14ac:dyDescent="0.3">
      <c r="B26" s="124">
        <v>23</v>
      </c>
      <c r="C26" s="496" t="s">
        <v>6</v>
      </c>
      <c r="D26" s="375">
        <v>1560287.68</v>
      </c>
      <c r="E26" s="296" t="s">
        <v>1686</v>
      </c>
      <c r="F26" s="201" t="s">
        <v>2097</v>
      </c>
      <c r="G26" s="10"/>
    </row>
    <row r="27" spans="2:7" s="417" customFormat="1" ht="22.8" customHeight="1" x14ac:dyDescent="0.3">
      <c r="B27" s="124">
        <v>24</v>
      </c>
      <c r="C27" s="496" t="s">
        <v>1985</v>
      </c>
      <c r="D27" s="375">
        <v>4434000</v>
      </c>
      <c r="E27" s="296" t="s">
        <v>2074</v>
      </c>
      <c r="F27" s="201" t="s">
        <v>2098</v>
      </c>
      <c r="G27" s="10"/>
    </row>
    <row r="28" spans="2:7" s="417" customFormat="1" ht="22.8" customHeight="1" x14ac:dyDescent="0.3">
      <c r="B28" s="124">
        <v>25</v>
      </c>
      <c r="C28" s="496" t="s">
        <v>6</v>
      </c>
      <c r="D28" s="375">
        <v>9480088.8000000007</v>
      </c>
      <c r="E28" s="296" t="s">
        <v>2075</v>
      </c>
      <c r="F28" s="201" t="s">
        <v>2099</v>
      </c>
      <c r="G28" s="10"/>
    </row>
    <row r="29" spans="2:7" s="417" customFormat="1" ht="22.8" customHeight="1" x14ac:dyDescent="0.3">
      <c r="B29" s="124">
        <v>26</v>
      </c>
      <c r="C29" s="496" t="s">
        <v>6</v>
      </c>
      <c r="D29" s="375">
        <v>2850019.2</v>
      </c>
      <c r="E29" s="296" t="s">
        <v>2075</v>
      </c>
      <c r="F29" s="201" t="s">
        <v>2099</v>
      </c>
      <c r="G29" s="10"/>
    </row>
    <row r="30" spans="2:7" s="417" customFormat="1" ht="22.8" customHeight="1" x14ac:dyDescent="0.3">
      <c r="B30" s="124">
        <v>27</v>
      </c>
      <c r="C30" s="496" t="s">
        <v>6</v>
      </c>
      <c r="D30" s="375">
        <v>5769600</v>
      </c>
      <c r="E30" s="296" t="s">
        <v>1903</v>
      </c>
      <c r="F30" s="201" t="s">
        <v>2100</v>
      </c>
      <c r="G30" s="10"/>
    </row>
    <row r="31" spans="2:7" s="417" customFormat="1" ht="22.8" customHeight="1" x14ac:dyDescent="0.3">
      <c r="B31" s="124">
        <v>28</v>
      </c>
      <c r="C31" s="495" t="s">
        <v>6</v>
      </c>
      <c r="D31" s="375">
        <v>11543200</v>
      </c>
      <c r="E31" s="296" t="s">
        <v>1760</v>
      </c>
      <c r="F31" s="201" t="s">
        <v>1796</v>
      </c>
      <c r="G31" s="10"/>
    </row>
    <row r="32" spans="2:7" s="417" customFormat="1" ht="22.8" customHeight="1" x14ac:dyDescent="0.3">
      <c r="B32" s="124">
        <v>29</v>
      </c>
      <c r="C32" s="495" t="s">
        <v>2101</v>
      </c>
      <c r="D32" s="375">
        <v>2789000</v>
      </c>
      <c r="E32" s="296" t="s">
        <v>2104</v>
      </c>
      <c r="F32" s="201"/>
      <c r="G32" s="10"/>
    </row>
    <row r="33" spans="2:7" s="417" customFormat="1" ht="22.8" customHeight="1" x14ac:dyDescent="0.3">
      <c r="B33" s="42">
        <v>30</v>
      </c>
      <c r="C33" s="459" t="s">
        <v>2102</v>
      </c>
      <c r="D33" s="198">
        <v>35700000</v>
      </c>
      <c r="E33" s="200" t="s">
        <v>2105</v>
      </c>
      <c r="F33" s="201"/>
      <c r="G33" s="10"/>
    </row>
    <row r="34" spans="2:7" s="417" customFormat="1" ht="22.8" customHeight="1" x14ac:dyDescent="0.3">
      <c r="B34" s="42">
        <v>31</v>
      </c>
      <c r="C34" s="459" t="s">
        <v>2103</v>
      </c>
      <c r="D34" s="198">
        <v>35700000</v>
      </c>
      <c r="E34" s="200" t="s">
        <v>2106</v>
      </c>
      <c r="F34" s="201"/>
      <c r="G34" s="10"/>
    </row>
    <row r="35" spans="2:7" s="417" customFormat="1" ht="22.8" customHeight="1" x14ac:dyDescent="0.3">
      <c r="B35" s="42">
        <v>32</v>
      </c>
      <c r="C35" s="459" t="s">
        <v>2107</v>
      </c>
      <c r="D35" s="198">
        <v>48000000</v>
      </c>
      <c r="E35" s="200" t="s">
        <v>2108</v>
      </c>
      <c r="F35" s="201"/>
      <c r="G35" s="10"/>
    </row>
    <row r="36" spans="2:7" s="417" customFormat="1" ht="22.8" customHeight="1" x14ac:dyDescent="0.3">
      <c r="B36" s="42">
        <v>33</v>
      </c>
      <c r="C36" s="459" t="s">
        <v>2109</v>
      </c>
      <c r="D36" s="198">
        <v>200405000</v>
      </c>
      <c r="E36" s="200" t="s">
        <v>47</v>
      </c>
      <c r="F36" s="201" t="s">
        <v>2113</v>
      </c>
      <c r="G36" s="10"/>
    </row>
    <row r="37" spans="2:7" s="417" customFormat="1" ht="22.8" customHeight="1" x14ac:dyDescent="0.3">
      <c r="B37" s="42">
        <v>34</v>
      </c>
      <c r="C37" s="459" t="s">
        <v>2110</v>
      </c>
      <c r="D37" s="198">
        <v>10847168.77</v>
      </c>
      <c r="E37" s="200" t="s">
        <v>47</v>
      </c>
      <c r="F37" s="201" t="s">
        <v>2114</v>
      </c>
      <c r="G37" s="10"/>
    </row>
    <row r="38" spans="2:7" s="417" customFormat="1" ht="22.8" customHeight="1" x14ac:dyDescent="0.3">
      <c r="B38" s="42">
        <v>35</v>
      </c>
      <c r="C38" s="459" t="s">
        <v>2111</v>
      </c>
      <c r="D38" s="198">
        <v>3142128.21</v>
      </c>
      <c r="E38" s="200" t="s">
        <v>47</v>
      </c>
      <c r="F38" s="201" t="s">
        <v>2115</v>
      </c>
      <c r="G38" s="10"/>
    </row>
    <row r="39" spans="2:7" s="417" customFormat="1" ht="22.8" customHeight="1" thickBot="1" x14ac:dyDescent="0.35">
      <c r="B39" s="42">
        <v>36</v>
      </c>
      <c r="C39" s="459" t="s">
        <v>2112</v>
      </c>
      <c r="D39" s="198">
        <v>800000</v>
      </c>
      <c r="E39" s="200" t="s">
        <v>47</v>
      </c>
      <c r="F39" s="201" t="s">
        <v>1864</v>
      </c>
      <c r="G39" s="10"/>
    </row>
    <row r="40" spans="2:7" s="3" customFormat="1" ht="15" thickBot="1" x14ac:dyDescent="0.35">
      <c r="B40" s="515"/>
      <c r="C40" s="516"/>
      <c r="D40" s="451">
        <f>SUM(D4:D39)</f>
        <v>456225587.50999993</v>
      </c>
      <c r="E40" s="256"/>
      <c r="F40" s="15"/>
      <c r="G40" s="20"/>
    </row>
    <row r="41" spans="2:7" s="3" customFormat="1" ht="29.25" customHeight="1" x14ac:dyDescent="0.3">
      <c r="B41" s="85"/>
      <c r="C41" s="252"/>
      <c r="D41" s="155"/>
      <c r="E41" s="252"/>
      <c r="F41" s="20"/>
      <c r="G41" s="20"/>
    </row>
    <row r="42" spans="2:7" s="3" customFormat="1" ht="20.25" customHeight="1" x14ac:dyDescent="0.2">
      <c r="B42" s="525"/>
      <c r="C42" s="525"/>
      <c r="D42" s="25" t="s">
        <v>7</v>
      </c>
      <c r="E42" s="377">
        <v>338104558.61000001</v>
      </c>
      <c r="F42" s="20"/>
      <c r="G42" s="20"/>
    </row>
    <row r="43" spans="2:7" s="3" customFormat="1" ht="20.25" customHeight="1" x14ac:dyDescent="0.3">
      <c r="B43" s="525"/>
      <c r="C43" s="525"/>
      <c r="D43" s="25" t="s">
        <v>5</v>
      </c>
      <c r="E43" s="259"/>
      <c r="F43" s="20"/>
      <c r="G43" s="20"/>
    </row>
    <row r="44" spans="2:7" s="3" customFormat="1" ht="20.25" customHeight="1" x14ac:dyDescent="0.3">
      <c r="B44" s="518" t="s">
        <v>8</v>
      </c>
      <c r="C44" s="518"/>
      <c r="D44" s="35">
        <v>353649686.75999999</v>
      </c>
      <c r="E44" s="398"/>
      <c r="F44" s="20"/>
      <c r="G44" s="20"/>
    </row>
    <row r="45" spans="2:7" s="3" customFormat="1" ht="20.25" customHeight="1" x14ac:dyDescent="0.3">
      <c r="B45" s="519" t="s">
        <v>9</v>
      </c>
      <c r="C45" s="519"/>
      <c r="D45" s="27">
        <f>D44-D40</f>
        <v>-102575900.74999994</v>
      </c>
      <c r="E45" s="398"/>
      <c r="F45" s="20"/>
      <c r="G45" s="20"/>
    </row>
    <row r="46" spans="2:7" s="1" customFormat="1" x14ac:dyDescent="0.3">
      <c r="B46" s="30"/>
      <c r="C46" s="254"/>
      <c r="D46" s="30"/>
      <c r="E46" s="260"/>
      <c r="F46" s="223"/>
    </row>
    <row r="47" spans="2:7" s="1" customFormat="1" x14ac:dyDescent="0.3">
      <c r="B47" s="30"/>
      <c r="C47" s="254"/>
      <c r="D47" s="32"/>
      <c r="E47" s="261">
        <f>D36+D37+D38</f>
        <v>214394296.98000002</v>
      </c>
      <c r="F47" s="223"/>
    </row>
    <row r="48" spans="2:7" s="1" customFormat="1" x14ac:dyDescent="0.3">
      <c r="B48" s="30"/>
      <c r="C48" s="254"/>
      <c r="D48" s="32"/>
      <c r="E48" s="263">
        <f>D39</f>
        <v>800000</v>
      </c>
      <c r="F48" s="223"/>
    </row>
    <row r="49" spans="2:5" s="1" customFormat="1" x14ac:dyDescent="0.3">
      <c r="B49" s="30"/>
      <c r="C49" s="254"/>
      <c r="D49" s="30"/>
      <c r="E49" s="263">
        <f>SUM(E47:E48)</f>
        <v>215194296.98000002</v>
      </c>
    </row>
    <row r="50" spans="2:5" s="1" customFormat="1" x14ac:dyDescent="0.3">
      <c r="B50" s="30"/>
      <c r="C50" s="254"/>
      <c r="D50" s="30"/>
      <c r="E50" s="263">
        <v>214394296.97999999</v>
      </c>
    </row>
    <row r="51" spans="2:5" s="1" customFormat="1" x14ac:dyDescent="0.3">
      <c r="B51" s="30"/>
      <c r="C51" s="254"/>
      <c r="D51" s="30"/>
      <c r="E51" s="263"/>
    </row>
    <row r="52" spans="2:5" s="1" customFormat="1" x14ac:dyDescent="0.3">
      <c r="B52" s="30"/>
      <c r="C52" s="254"/>
      <c r="D52" s="30"/>
      <c r="E52" s="263"/>
    </row>
    <row r="54" spans="2:5" x14ac:dyDescent="0.3">
      <c r="E54" s="263">
        <f>D36+D37+D38+D39</f>
        <v>215194296.98000002</v>
      </c>
    </row>
    <row r="55" spans="2:5" s="1" customFormat="1" x14ac:dyDescent="0.3">
      <c r="B55" s="30"/>
      <c r="C55" s="254"/>
      <c r="D55" s="30"/>
      <c r="E55" s="262"/>
    </row>
  </sheetData>
  <mergeCells count="9">
    <mergeCell ref="B1:E1"/>
    <mergeCell ref="B2:B3"/>
    <mergeCell ref="C2:C3"/>
    <mergeCell ref="E2:E3"/>
    <mergeCell ref="F2:F3"/>
    <mergeCell ref="B40:C40"/>
    <mergeCell ref="B42:C43"/>
    <mergeCell ref="B44:C44"/>
    <mergeCell ref="B45:C45"/>
  </mergeCells>
  <pageMargins left="0.7" right="0.7" top="0.75" bottom="0.75" header="0.3" footer="0.3"/>
  <pageSetup paperSize="9" scale="42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C16" zoomScaleNormal="100" workbookViewId="0">
      <selection activeCell="E31" sqref="E31"/>
    </sheetView>
  </sheetViews>
  <sheetFormatPr defaultRowHeight="14.4" x14ac:dyDescent="0.3"/>
  <cols>
    <col min="1" max="1" width="7.109375" style="30" customWidth="1"/>
    <col min="2" max="2" width="88.5546875" style="254" customWidth="1"/>
    <col min="3" max="3" width="19.44140625" style="30" customWidth="1"/>
    <col min="4" max="4" width="88.8867187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1475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24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26" t="s">
        <v>5</v>
      </c>
      <c r="D3" s="523"/>
      <c r="E3" s="514"/>
      <c r="F3" s="20"/>
    </row>
    <row r="4" spans="1:6" s="416" customFormat="1" ht="22.8" customHeight="1" x14ac:dyDescent="0.3">
      <c r="A4" s="44">
        <v>1</v>
      </c>
      <c r="B4" s="231" t="s">
        <v>6</v>
      </c>
      <c r="C4" s="232">
        <v>109658400</v>
      </c>
      <c r="D4" s="233" t="s">
        <v>1406</v>
      </c>
      <c r="E4" s="425"/>
      <c r="F4" s="10"/>
    </row>
    <row r="5" spans="1:6" s="416" customFormat="1" ht="22.8" customHeight="1" x14ac:dyDescent="0.3">
      <c r="A5" s="44">
        <v>2</v>
      </c>
      <c r="B5" s="231" t="s">
        <v>6</v>
      </c>
      <c r="C5" s="232">
        <v>84077840</v>
      </c>
      <c r="D5" s="233" t="s">
        <v>1448</v>
      </c>
      <c r="E5" s="425"/>
      <c r="F5" s="10"/>
    </row>
    <row r="6" spans="1:6" s="416" customFormat="1" ht="22.8" customHeight="1" x14ac:dyDescent="0.3">
      <c r="A6" s="42">
        <v>3</v>
      </c>
      <c r="B6" s="199" t="s">
        <v>1302</v>
      </c>
      <c r="C6" s="198">
        <v>32000000</v>
      </c>
      <c r="D6" s="200" t="s">
        <v>1450</v>
      </c>
      <c r="E6" s="425"/>
      <c r="F6" s="10"/>
    </row>
    <row r="7" spans="1:6" s="416" customFormat="1" ht="22.8" customHeight="1" x14ac:dyDescent="0.3">
      <c r="A7" s="42">
        <v>4</v>
      </c>
      <c r="B7" s="199" t="s">
        <v>1449</v>
      </c>
      <c r="C7" s="198">
        <v>14200000</v>
      </c>
      <c r="D7" s="200" t="s">
        <v>1451</v>
      </c>
      <c r="E7" s="425"/>
      <c r="F7" s="10"/>
    </row>
    <row r="8" spans="1:6" s="416" customFormat="1" ht="22.8" customHeight="1" x14ac:dyDescent="0.3">
      <c r="A8" s="44">
        <v>5</v>
      </c>
      <c r="B8" s="231" t="s">
        <v>1452</v>
      </c>
      <c r="C8" s="232">
        <v>30319760</v>
      </c>
      <c r="D8" s="233" t="s">
        <v>1454</v>
      </c>
      <c r="E8" s="201" t="s">
        <v>1456</v>
      </c>
      <c r="F8" s="10"/>
    </row>
    <row r="9" spans="1:6" s="416" customFormat="1" ht="22.8" customHeight="1" x14ac:dyDescent="0.3">
      <c r="A9" s="44">
        <v>6</v>
      </c>
      <c r="B9" s="231" t="s">
        <v>1453</v>
      </c>
      <c r="C9" s="232">
        <v>14691600</v>
      </c>
      <c r="D9" s="233" t="s">
        <v>1455</v>
      </c>
      <c r="E9" s="201" t="s">
        <v>1457</v>
      </c>
      <c r="F9" s="10"/>
    </row>
    <row r="10" spans="1:6" s="416" customFormat="1" ht="22.8" customHeight="1" x14ac:dyDescent="0.3">
      <c r="A10" s="44">
        <v>7</v>
      </c>
      <c r="B10" s="231" t="s">
        <v>1458</v>
      </c>
      <c r="C10" s="232">
        <v>5600000</v>
      </c>
      <c r="D10" s="233" t="s">
        <v>204</v>
      </c>
      <c r="E10" s="425"/>
      <c r="F10" s="10"/>
    </row>
    <row r="11" spans="1:6" s="416" customFormat="1" ht="22.8" customHeight="1" x14ac:dyDescent="0.3">
      <c r="A11" s="44">
        <v>8</v>
      </c>
      <c r="B11" s="231" t="s">
        <v>1459</v>
      </c>
      <c r="C11" s="232">
        <v>125000</v>
      </c>
      <c r="D11" s="233" t="s">
        <v>356</v>
      </c>
      <c r="E11" s="425"/>
      <c r="F11" s="10"/>
    </row>
    <row r="12" spans="1:6" s="416" customFormat="1" ht="22.8" customHeight="1" x14ac:dyDescent="0.3">
      <c r="A12" s="44">
        <v>9</v>
      </c>
      <c r="B12" s="231" t="s">
        <v>1460</v>
      </c>
      <c r="C12" s="232">
        <v>4300000</v>
      </c>
      <c r="D12" s="233" t="s">
        <v>206</v>
      </c>
      <c r="E12" s="425"/>
      <c r="F12" s="10"/>
    </row>
    <row r="13" spans="1:6" s="417" customFormat="1" ht="22.8" customHeight="1" x14ac:dyDescent="0.3">
      <c r="A13" s="44">
        <v>10</v>
      </c>
      <c r="B13" s="231" t="s">
        <v>1461</v>
      </c>
      <c r="C13" s="232">
        <v>5400000</v>
      </c>
      <c r="D13" s="233" t="s">
        <v>207</v>
      </c>
      <c r="E13" s="425"/>
      <c r="F13" s="10"/>
    </row>
    <row r="14" spans="1:6" s="416" customFormat="1" ht="22.8" customHeight="1" x14ac:dyDescent="0.3">
      <c r="A14" s="44">
        <v>11</v>
      </c>
      <c r="B14" s="231" t="s">
        <v>1462</v>
      </c>
      <c r="C14" s="232">
        <v>1200000</v>
      </c>
      <c r="D14" s="233" t="s">
        <v>357</v>
      </c>
      <c r="E14" s="425"/>
      <c r="F14" s="10"/>
    </row>
    <row r="15" spans="1:6" s="416" customFormat="1" ht="22.8" customHeight="1" x14ac:dyDescent="0.3">
      <c r="A15" s="44">
        <v>12</v>
      </c>
      <c r="B15" s="231" t="s">
        <v>1463</v>
      </c>
      <c r="C15" s="232">
        <v>1640000</v>
      </c>
      <c r="D15" s="233" t="s">
        <v>603</v>
      </c>
      <c r="E15" s="425"/>
      <c r="F15" s="10"/>
    </row>
    <row r="16" spans="1:6" s="271" customFormat="1" ht="22.8" customHeight="1" x14ac:dyDescent="0.3">
      <c r="A16" s="44">
        <v>13</v>
      </c>
      <c r="B16" s="393" t="s">
        <v>1464</v>
      </c>
      <c r="C16" s="232">
        <v>3732200</v>
      </c>
      <c r="D16" s="233" t="s">
        <v>1466</v>
      </c>
      <c r="E16" s="425"/>
      <c r="F16" s="10"/>
    </row>
    <row r="17" spans="1:6" s="271" customFormat="1" ht="22.8" customHeight="1" x14ac:dyDescent="0.3">
      <c r="A17" s="44">
        <v>14</v>
      </c>
      <c r="B17" s="393" t="s">
        <v>1465</v>
      </c>
      <c r="C17" s="232">
        <v>21470400</v>
      </c>
      <c r="D17" s="233" t="s">
        <v>1467</v>
      </c>
      <c r="E17" s="425"/>
      <c r="F17" s="10"/>
    </row>
    <row r="18" spans="1:6" s="271" customFormat="1" ht="22.8" customHeight="1" x14ac:dyDescent="0.3">
      <c r="A18" s="44">
        <v>15</v>
      </c>
      <c r="B18" s="393" t="s">
        <v>1468</v>
      </c>
      <c r="C18" s="232">
        <v>31069260</v>
      </c>
      <c r="D18" s="233" t="s">
        <v>1469</v>
      </c>
      <c r="E18" s="201" t="s">
        <v>1470</v>
      </c>
      <c r="F18" s="10"/>
    </row>
    <row r="19" spans="1:6" s="271" customFormat="1" ht="22.8" customHeight="1" x14ac:dyDescent="0.3">
      <c r="A19" s="44">
        <v>16</v>
      </c>
      <c r="B19" s="393" t="s">
        <v>1471</v>
      </c>
      <c r="C19" s="232">
        <v>8756000</v>
      </c>
      <c r="D19" s="233" t="s">
        <v>1473</v>
      </c>
      <c r="E19" s="425"/>
      <c r="F19" s="10"/>
    </row>
    <row r="20" spans="1:6" s="271" customFormat="1" ht="22.8" customHeight="1" x14ac:dyDescent="0.3">
      <c r="A20" s="44">
        <v>17</v>
      </c>
      <c r="B20" s="393" t="s">
        <v>1298</v>
      </c>
      <c r="C20" s="304">
        <v>32900000</v>
      </c>
      <c r="D20" s="303" t="s">
        <v>1300</v>
      </c>
      <c r="E20" s="425"/>
      <c r="F20" s="10"/>
    </row>
    <row r="21" spans="1:6" s="271" customFormat="1" ht="22.8" customHeight="1" x14ac:dyDescent="0.3">
      <c r="A21" s="44">
        <v>18</v>
      </c>
      <c r="B21" s="393" t="s">
        <v>1358</v>
      </c>
      <c r="C21" s="304">
        <v>32900000</v>
      </c>
      <c r="D21" s="303" t="s">
        <v>1361</v>
      </c>
      <c r="E21" s="425"/>
      <c r="F21" s="10"/>
    </row>
    <row r="22" spans="1:6" s="271" customFormat="1" ht="22.8" customHeight="1" x14ac:dyDescent="0.3">
      <c r="A22" s="44">
        <v>19</v>
      </c>
      <c r="B22" s="393" t="s">
        <v>1359</v>
      </c>
      <c r="C22" s="304">
        <v>33000000</v>
      </c>
      <c r="D22" s="303" t="s">
        <v>1362</v>
      </c>
      <c r="E22" s="425"/>
      <c r="F22" s="10"/>
    </row>
    <row r="23" spans="1:6" s="271" customFormat="1" ht="22.8" customHeight="1" x14ac:dyDescent="0.3">
      <c r="A23" s="42">
        <v>20</v>
      </c>
      <c r="B23" s="399" t="s">
        <v>1411</v>
      </c>
      <c r="C23" s="357">
        <v>32900000</v>
      </c>
      <c r="D23" s="356" t="s">
        <v>1413</v>
      </c>
      <c r="E23" s="425"/>
      <c r="F23" s="10"/>
    </row>
    <row r="24" spans="1:6" s="271" customFormat="1" ht="22.8" customHeight="1" thickBot="1" x14ac:dyDescent="0.35">
      <c r="A24" s="42">
        <v>21</v>
      </c>
      <c r="B24" s="399" t="s">
        <v>1472</v>
      </c>
      <c r="C24" s="357">
        <v>32900000</v>
      </c>
      <c r="D24" s="356" t="s">
        <v>1474</v>
      </c>
      <c r="E24" s="425"/>
      <c r="F24" s="10"/>
    </row>
    <row r="25" spans="1:6" s="3" customFormat="1" ht="15" thickBot="1" x14ac:dyDescent="0.35">
      <c r="A25" s="515"/>
      <c r="B25" s="516"/>
      <c r="C25" s="13">
        <f>SUM(C4:C24)</f>
        <v>532840460</v>
      </c>
      <c r="D25" s="256"/>
      <c r="E25" s="15"/>
      <c r="F25" s="20"/>
    </row>
    <row r="26" spans="1:6" s="3" customFormat="1" ht="29.25" customHeight="1" x14ac:dyDescent="0.3">
      <c r="A26" s="85"/>
      <c r="B26" s="252"/>
      <c r="C26" s="155"/>
      <c r="D26" s="252"/>
      <c r="E26" s="20"/>
      <c r="F26" s="20"/>
    </row>
    <row r="27" spans="1:6" s="3" customFormat="1" ht="20.25" customHeight="1" x14ac:dyDescent="0.2">
      <c r="A27" s="525"/>
      <c r="B27" s="525"/>
      <c r="C27" s="25" t="s">
        <v>7</v>
      </c>
      <c r="D27" s="278">
        <f>C4+C5+C8+C9+C10+C11+C12+C13+C14+C15+C16+C17+C18+C19+C20+C21+C22</f>
        <v>420840460</v>
      </c>
      <c r="E27" s="20"/>
      <c r="F27" s="20"/>
    </row>
    <row r="28" spans="1:6" s="3" customFormat="1" ht="20.25" customHeight="1" x14ac:dyDescent="0.3">
      <c r="A28" s="525"/>
      <c r="B28" s="525"/>
      <c r="C28" s="25" t="s">
        <v>5</v>
      </c>
      <c r="D28" s="259"/>
      <c r="E28" s="20"/>
      <c r="F28" s="20"/>
    </row>
    <row r="29" spans="1:6" s="3" customFormat="1" ht="20.25" customHeight="1" x14ac:dyDescent="0.3">
      <c r="A29" s="518" t="s">
        <v>8</v>
      </c>
      <c r="B29" s="518"/>
      <c r="C29" s="35">
        <v>443594255.25</v>
      </c>
      <c r="D29" s="259"/>
      <c r="E29" s="20"/>
      <c r="F29" s="20"/>
    </row>
    <row r="30" spans="1:6" s="3" customFormat="1" ht="20.25" customHeight="1" x14ac:dyDescent="0.3">
      <c r="A30" s="519" t="s">
        <v>9</v>
      </c>
      <c r="B30" s="519"/>
      <c r="C30" s="27">
        <f>C29-C25</f>
        <v>-89246204.75</v>
      </c>
      <c r="D30" s="398"/>
      <c r="E30" s="20"/>
      <c r="F30" s="20"/>
    </row>
    <row r="31" spans="1:6" s="1" customFormat="1" x14ac:dyDescent="0.3">
      <c r="A31" s="30"/>
      <c r="B31" s="254"/>
      <c r="C31" s="30"/>
      <c r="D31" s="260"/>
      <c r="E31" s="223"/>
    </row>
    <row r="32" spans="1:6" s="1" customFormat="1" x14ac:dyDescent="0.3">
      <c r="A32" s="30"/>
      <c r="B32" s="254"/>
      <c r="C32" s="32"/>
      <c r="D32" s="261"/>
      <c r="E32" s="223"/>
    </row>
    <row r="33" spans="1:5" s="1" customFormat="1" x14ac:dyDescent="0.3">
      <c r="A33" s="30"/>
      <c r="B33" s="254"/>
      <c r="C33" s="32"/>
      <c r="D33" s="263"/>
      <c r="E33" s="223"/>
    </row>
    <row r="34" spans="1:5" x14ac:dyDescent="0.3">
      <c r="D34" s="263"/>
    </row>
    <row r="35" spans="1:5" x14ac:dyDescent="0.3">
      <c r="D35" s="263"/>
    </row>
    <row r="36" spans="1:5" s="1" customFormat="1" x14ac:dyDescent="0.3">
      <c r="A36" s="30"/>
      <c r="B36" s="254"/>
      <c r="C36" s="30"/>
      <c r="D36" s="263"/>
    </row>
    <row r="37" spans="1:5" s="1" customFormat="1" x14ac:dyDescent="0.3">
      <c r="A37" s="30"/>
      <c r="B37" s="254"/>
      <c r="C37" s="30"/>
      <c r="D37" s="263"/>
    </row>
    <row r="40" spans="1:5" s="1" customFormat="1" x14ac:dyDescent="0.3">
      <c r="A40" s="30"/>
      <c r="B40" s="254"/>
      <c r="C40" s="30"/>
      <c r="D40" s="262"/>
    </row>
  </sheetData>
  <mergeCells count="9">
    <mergeCell ref="A25:B25"/>
    <mergeCell ref="A27:B28"/>
    <mergeCell ref="A29:B29"/>
    <mergeCell ref="A30:B30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6" zoomScaleNormal="100" workbookViewId="0">
      <selection activeCell="D40" sqref="D40"/>
    </sheetView>
  </sheetViews>
  <sheetFormatPr defaultRowHeight="14.4" x14ac:dyDescent="0.3"/>
  <cols>
    <col min="1" max="1" width="7.109375" style="30" customWidth="1"/>
    <col min="2" max="2" width="74.21875" style="254" customWidth="1"/>
    <col min="3" max="3" width="19.44140625" style="30" customWidth="1"/>
    <col min="4" max="4" width="88.8867187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1476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28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30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199" t="s">
        <v>6</v>
      </c>
      <c r="C4" s="232">
        <v>76117100</v>
      </c>
      <c r="D4" s="200" t="s">
        <v>819</v>
      </c>
      <c r="E4" s="429"/>
      <c r="F4" s="10"/>
    </row>
    <row r="5" spans="1:6" s="417" customFormat="1" ht="22.8" customHeight="1" x14ac:dyDescent="0.3">
      <c r="A5" s="42">
        <v>2</v>
      </c>
      <c r="B5" s="199" t="s">
        <v>6</v>
      </c>
      <c r="C5" s="232">
        <v>76015164.340000004</v>
      </c>
      <c r="D5" s="200" t="s">
        <v>58</v>
      </c>
      <c r="E5" s="431"/>
      <c r="F5" s="10"/>
    </row>
    <row r="6" spans="1:6" s="417" customFormat="1" ht="22.8" customHeight="1" x14ac:dyDescent="0.3">
      <c r="A6" s="42">
        <v>3</v>
      </c>
      <c r="B6" s="199" t="s">
        <v>6</v>
      </c>
      <c r="C6" s="232">
        <v>5500200</v>
      </c>
      <c r="D6" s="200" t="s">
        <v>1485</v>
      </c>
      <c r="E6" s="431"/>
      <c r="F6" s="10"/>
    </row>
    <row r="7" spans="1:6" s="417" customFormat="1" ht="22.8" customHeight="1" x14ac:dyDescent="0.3">
      <c r="A7" s="42">
        <v>4</v>
      </c>
      <c r="B7" s="199" t="s">
        <v>6</v>
      </c>
      <c r="C7" s="232">
        <v>860400</v>
      </c>
      <c r="D7" s="200" t="s">
        <v>1486</v>
      </c>
      <c r="E7" s="431" t="s">
        <v>1489</v>
      </c>
      <c r="F7" s="10"/>
    </row>
    <row r="8" spans="1:6" s="417" customFormat="1" ht="22.8" customHeight="1" x14ac:dyDescent="0.3">
      <c r="A8" s="42">
        <v>5</v>
      </c>
      <c r="B8" s="199" t="s">
        <v>6</v>
      </c>
      <c r="C8" s="232">
        <v>1070736</v>
      </c>
      <c r="D8" s="200" t="s">
        <v>1486</v>
      </c>
      <c r="E8" s="431" t="s">
        <v>1490</v>
      </c>
      <c r="F8" s="10"/>
    </row>
    <row r="9" spans="1:6" s="417" customFormat="1" ht="22.8" customHeight="1" x14ac:dyDescent="0.3">
      <c r="A9" s="42">
        <v>6</v>
      </c>
      <c r="B9" s="199" t="s">
        <v>6</v>
      </c>
      <c r="C9" s="232">
        <v>6310080</v>
      </c>
      <c r="D9" s="200" t="s">
        <v>1486</v>
      </c>
      <c r="E9" s="431" t="s">
        <v>1491</v>
      </c>
      <c r="F9" s="10"/>
    </row>
    <row r="10" spans="1:6" s="417" customFormat="1" ht="22.8" customHeight="1" x14ac:dyDescent="0.3">
      <c r="A10" s="42">
        <v>7</v>
      </c>
      <c r="B10" s="199" t="s">
        <v>6</v>
      </c>
      <c r="C10" s="232">
        <v>631008</v>
      </c>
      <c r="D10" s="200" t="s">
        <v>1486</v>
      </c>
      <c r="E10" s="431" t="s">
        <v>1492</v>
      </c>
      <c r="F10" s="10"/>
    </row>
    <row r="11" spans="1:6" s="417" customFormat="1" ht="22.8" customHeight="1" x14ac:dyDescent="0.3">
      <c r="A11" s="42">
        <v>8</v>
      </c>
      <c r="B11" s="199" t="s">
        <v>6</v>
      </c>
      <c r="C11" s="232">
        <v>3212208</v>
      </c>
      <c r="D11" s="200" t="s">
        <v>1486</v>
      </c>
      <c r="E11" s="431" t="s">
        <v>1493</v>
      </c>
      <c r="F11" s="10"/>
    </row>
    <row r="12" spans="1:6" s="417" customFormat="1" ht="22.8" customHeight="1" x14ac:dyDescent="0.3">
      <c r="A12" s="42">
        <v>9</v>
      </c>
      <c r="B12" s="199" t="s">
        <v>6</v>
      </c>
      <c r="C12" s="232">
        <v>2237472</v>
      </c>
      <c r="D12" s="200" t="s">
        <v>1486</v>
      </c>
      <c r="E12" s="431" t="s">
        <v>1494</v>
      </c>
      <c r="F12" s="10"/>
    </row>
    <row r="13" spans="1:6" s="417" customFormat="1" ht="22.8" customHeight="1" x14ac:dyDescent="0.3">
      <c r="A13" s="42">
        <v>10</v>
      </c>
      <c r="B13" s="199" t="s">
        <v>6</v>
      </c>
      <c r="C13" s="232">
        <v>2524032</v>
      </c>
      <c r="D13" s="200" t="s">
        <v>1486</v>
      </c>
      <c r="E13" s="431" t="s">
        <v>1495</v>
      </c>
      <c r="F13" s="10"/>
    </row>
    <row r="14" spans="1:6" s="417" customFormat="1" ht="22.8" customHeight="1" x14ac:dyDescent="0.3">
      <c r="A14" s="42">
        <v>11</v>
      </c>
      <c r="B14" s="199" t="s">
        <v>6</v>
      </c>
      <c r="C14" s="232">
        <v>8508720</v>
      </c>
      <c r="D14" s="200" t="s">
        <v>1486</v>
      </c>
      <c r="E14" s="431" t="s">
        <v>1496</v>
      </c>
      <c r="F14" s="10"/>
    </row>
    <row r="15" spans="1:6" s="417" customFormat="1" ht="22.8" customHeight="1" x14ac:dyDescent="0.3">
      <c r="A15" s="42">
        <v>12</v>
      </c>
      <c r="B15" s="199" t="s">
        <v>6</v>
      </c>
      <c r="C15" s="232">
        <v>2447808</v>
      </c>
      <c r="D15" s="200" t="s">
        <v>1486</v>
      </c>
      <c r="E15" s="431" t="s">
        <v>1497</v>
      </c>
      <c r="F15" s="10"/>
    </row>
    <row r="16" spans="1:6" s="417" customFormat="1" ht="22.8" customHeight="1" x14ac:dyDescent="0.3">
      <c r="A16" s="42">
        <v>13</v>
      </c>
      <c r="B16" s="199" t="s">
        <v>6</v>
      </c>
      <c r="C16" s="232">
        <v>28446400</v>
      </c>
      <c r="D16" s="200" t="s">
        <v>816</v>
      </c>
      <c r="E16" s="431"/>
      <c r="F16" s="10"/>
    </row>
    <row r="17" spans="1:6" s="417" customFormat="1" ht="22.8" customHeight="1" x14ac:dyDescent="0.3">
      <c r="A17" s="42">
        <v>14</v>
      </c>
      <c r="B17" s="199" t="s">
        <v>6</v>
      </c>
      <c r="C17" s="232">
        <v>31343040</v>
      </c>
      <c r="D17" s="200" t="s">
        <v>1487</v>
      </c>
      <c r="E17" s="431"/>
      <c r="F17" s="10"/>
    </row>
    <row r="18" spans="1:6" s="417" customFormat="1" ht="22.8" customHeight="1" x14ac:dyDescent="0.3">
      <c r="A18" s="42">
        <v>15</v>
      </c>
      <c r="B18" s="199" t="s">
        <v>6</v>
      </c>
      <c r="C18" s="232">
        <v>15689878</v>
      </c>
      <c r="D18" s="200" t="s">
        <v>262</v>
      </c>
      <c r="E18" s="431"/>
      <c r="F18" s="10"/>
    </row>
    <row r="19" spans="1:6" s="417" customFormat="1" ht="22.8" customHeight="1" x14ac:dyDescent="0.3">
      <c r="A19" s="42">
        <v>16</v>
      </c>
      <c r="B19" s="199" t="s">
        <v>6</v>
      </c>
      <c r="C19" s="232">
        <v>1546498.69</v>
      </c>
      <c r="D19" s="200" t="s">
        <v>1488</v>
      </c>
      <c r="E19" s="431" t="s">
        <v>1498</v>
      </c>
      <c r="F19" s="10"/>
    </row>
    <row r="20" spans="1:6" s="417" customFormat="1" ht="22.8" customHeight="1" x14ac:dyDescent="0.3">
      <c r="A20" s="42">
        <v>17</v>
      </c>
      <c r="B20" s="199" t="s">
        <v>6</v>
      </c>
      <c r="C20" s="232">
        <v>2083248.37</v>
      </c>
      <c r="D20" s="200" t="s">
        <v>1488</v>
      </c>
      <c r="E20" s="431" t="s">
        <v>1490</v>
      </c>
      <c r="F20" s="10"/>
    </row>
    <row r="21" spans="1:6" s="417" customFormat="1" ht="22.8" customHeight="1" x14ac:dyDescent="0.3">
      <c r="A21" s="42">
        <v>18</v>
      </c>
      <c r="B21" s="199" t="s">
        <v>6</v>
      </c>
      <c r="C21" s="232">
        <v>2554498.69</v>
      </c>
      <c r="D21" s="200" t="s">
        <v>1488</v>
      </c>
      <c r="E21" s="431" t="s">
        <v>1499</v>
      </c>
      <c r="F21" s="10"/>
    </row>
    <row r="22" spans="1:6" s="417" customFormat="1" ht="22.8" customHeight="1" x14ac:dyDescent="0.3">
      <c r="A22" s="42">
        <v>19</v>
      </c>
      <c r="B22" s="199" t="s">
        <v>6</v>
      </c>
      <c r="C22" s="232">
        <v>1778248.76</v>
      </c>
      <c r="D22" s="200" t="s">
        <v>1488</v>
      </c>
      <c r="E22" s="431" t="s">
        <v>1497</v>
      </c>
      <c r="F22" s="10"/>
    </row>
    <row r="23" spans="1:6" s="417" customFormat="1" ht="22.8" customHeight="1" x14ac:dyDescent="0.3">
      <c r="A23" s="42">
        <v>20</v>
      </c>
      <c r="B23" s="199" t="s">
        <v>6</v>
      </c>
      <c r="C23" s="232">
        <v>3060997.18</v>
      </c>
      <c r="D23" s="200" t="s">
        <v>1488</v>
      </c>
      <c r="E23" s="431" t="s">
        <v>1500</v>
      </c>
      <c r="F23" s="10"/>
    </row>
    <row r="24" spans="1:6" s="417" customFormat="1" ht="22.8" customHeight="1" x14ac:dyDescent="0.3">
      <c r="A24" s="42">
        <v>21</v>
      </c>
      <c r="B24" s="199" t="s">
        <v>6</v>
      </c>
      <c r="C24" s="232">
        <v>1657498.53</v>
      </c>
      <c r="D24" s="200" t="s">
        <v>1488</v>
      </c>
      <c r="E24" s="431" t="s">
        <v>1501</v>
      </c>
      <c r="F24" s="10"/>
    </row>
    <row r="25" spans="1:6" s="417" customFormat="1" ht="22.8" customHeight="1" x14ac:dyDescent="0.3">
      <c r="A25" s="42">
        <v>22</v>
      </c>
      <c r="B25" s="199" t="s">
        <v>6</v>
      </c>
      <c r="C25" s="232">
        <v>2672498.42</v>
      </c>
      <c r="D25" s="200" t="s">
        <v>1488</v>
      </c>
      <c r="E25" s="431" t="s">
        <v>1502</v>
      </c>
      <c r="F25" s="10"/>
    </row>
    <row r="26" spans="1:6" s="417" customFormat="1" ht="22.8" customHeight="1" x14ac:dyDescent="0.3">
      <c r="A26" s="42">
        <v>23</v>
      </c>
      <c r="B26" s="199" t="s">
        <v>1503</v>
      </c>
      <c r="C26" s="232">
        <v>120358870</v>
      </c>
      <c r="D26" s="200" t="s">
        <v>1507</v>
      </c>
      <c r="E26" s="431"/>
      <c r="F26" s="10"/>
    </row>
    <row r="27" spans="1:6" s="417" customFormat="1" ht="22.8" customHeight="1" x14ac:dyDescent="0.3">
      <c r="A27" s="42">
        <v>24</v>
      </c>
      <c r="B27" s="199" t="s">
        <v>1504</v>
      </c>
      <c r="C27" s="232">
        <v>50101128.600000001</v>
      </c>
      <c r="D27" s="200" t="s">
        <v>1508</v>
      </c>
      <c r="E27" s="431"/>
      <c r="F27" s="10"/>
    </row>
    <row r="28" spans="1:6" s="417" customFormat="1" ht="22.8" customHeight="1" x14ac:dyDescent="0.3">
      <c r="A28" s="42">
        <v>25</v>
      </c>
      <c r="B28" s="199" t="s">
        <v>1505</v>
      </c>
      <c r="C28" s="232">
        <v>10500000</v>
      </c>
      <c r="D28" s="200" t="s">
        <v>24</v>
      </c>
      <c r="E28" s="431"/>
      <c r="F28" s="10"/>
    </row>
    <row r="29" spans="1:6" s="417" customFormat="1" ht="22.8" customHeight="1" x14ac:dyDescent="0.3">
      <c r="A29" s="42">
        <v>26</v>
      </c>
      <c r="B29" s="199" t="s">
        <v>1506</v>
      </c>
      <c r="C29" s="232">
        <v>3453203.87</v>
      </c>
      <c r="D29" s="200" t="s">
        <v>1063</v>
      </c>
      <c r="E29" s="431"/>
      <c r="F29" s="10"/>
    </row>
    <row r="30" spans="1:6" s="417" customFormat="1" ht="22.8" customHeight="1" x14ac:dyDescent="0.3">
      <c r="A30" s="42">
        <v>27</v>
      </c>
      <c r="B30" s="199" t="s">
        <v>1358</v>
      </c>
      <c r="C30" s="232">
        <v>32900000</v>
      </c>
      <c r="D30" s="200" t="s">
        <v>1361</v>
      </c>
      <c r="E30" s="429"/>
      <c r="F30" s="10"/>
    </row>
    <row r="31" spans="1:6" s="417" customFormat="1" ht="22.8" customHeight="1" x14ac:dyDescent="0.3">
      <c r="A31" s="42">
        <v>28</v>
      </c>
      <c r="B31" s="199" t="s">
        <v>1359</v>
      </c>
      <c r="C31" s="198">
        <v>33000000</v>
      </c>
      <c r="D31" s="200" t="s">
        <v>1362</v>
      </c>
      <c r="E31" s="429"/>
      <c r="F31" s="10"/>
    </row>
    <row r="32" spans="1:6" s="271" customFormat="1" ht="22.8" customHeight="1" x14ac:dyDescent="0.3">
      <c r="A32" s="42">
        <v>29</v>
      </c>
      <c r="B32" s="399" t="s">
        <v>1411</v>
      </c>
      <c r="C32" s="198">
        <v>32900000</v>
      </c>
      <c r="D32" s="200" t="s">
        <v>1413</v>
      </c>
      <c r="E32" s="429"/>
      <c r="F32" s="10"/>
    </row>
    <row r="33" spans="1:6" s="271" customFormat="1" ht="22.8" customHeight="1" x14ac:dyDescent="0.3">
      <c r="A33" s="42">
        <v>30</v>
      </c>
      <c r="B33" s="399" t="s">
        <v>1472</v>
      </c>
      <c r="C33" s="198">
        <v>32900000</v>
      </c>
      <c r="D33" s="200" t="s">
        <v>1474</v>
      </c>
      <c r="E33" s="429"/>
      <c r="F33" s="10"/>
    </row>
    <row r="34" spans="1:6" s="271" customFormat="1" ht="22.8" customHeight="1" x14ac:dyDescent="0.3">
      <c r="A34" s="42">
        <v>31</v>
      </c>
      <c r="B34" s="399" t="s">
        <v>1477</v>
      </c>
      <c r="C34" s="232">
        <v>11952000</v>
      </c>
      <c r="D34" s="200" t="s">
        <v>1481</v>
      </c>
      <c r="E34" s="201"/>
      <c r="F34" s="10"/>
    </row>
    <row r="35" spans="1:6" s="271" customFormat="1" ht="22.8" customHeight="1" x14ac:dyDescent="0.3">
      <c r="A35" s="42">
        <v>32</v>
      </c>
      <c r="B35" s="399" t="s">
        <v>1478</v>
      </c>
      <c r="C35" s="232">
        <v>39102316</v>
      </c>
      <c r="D35" s="200" t="s">
        <v>1482</v>
      </c>
      <c r="E35" s="429"/>
      <c r="F35" s="10"/>
    </row>
    <row r="36" spans="1:6" s="271" customFormat="1" ht="22.8" customHeight="1" x14ac:dyDescent="0.3">
      <c r="A36" s="42">
        <v>33</v>
      </c>
      <c r="B36" s="399" t="s">
        <v>1479</v>
      </c>
      <c r="C36" s="304">
        <v>1050000</v>
      </c>
      <c r="D36" s="356" t="s">
        <v>207</v>
      </c>
      <c r="E36" s="429" t="s">
        <v>1483</v>
      </c>
      <c r="F36" s="10"/>
    </row>
    <row r="37" spans="1:6" s="271" customFormat="1" ht="22.8" customHeight="1" x14ac:dyDescent="0.3">
      <c r="A37" s="42">
        <v>34</v>
      </c>
      <c r="B37" s="399" t="s">
        <v>1480</v>
      </c>
      <c r="C37" s="304">
        <v>378900</v>
      </c>
      <c r="D37" s="356" t="s">
        <v>207</v>
      </c>
      <c r="E37" s="429" t="s">
        <v>1484</v>
      </c>
      <c r="F37" s="10"/>
    </row>
    <row r="38" spans="1:6" s="271" customFormat="1" ht="22.8" customHeight="1" thickBot="1" x14ac:dyDescent="0.35">
      <c r="A38" s="42">
        <v>35</v>
      </c>
      <c r="B38" s="399" t="s">
        <v>1460</v>
      </c>
      <c r="C38" s="304">
        <v>2000000</v>
      </c>
      <c r="D38" s="356" t="s">
        <v>206</v>
      </c>
      <c r="E38" s="429"/>
      <c r="F38" s="10"/>
    </row>
    <row r="39" spans="1:6" s="3" customFormat="1" ht="15" thickBot="1" x14ac:dyDescent="0.35">
      <c r="A39" s="515"/>
      <c r="B39" s="516"/>
      <c r="C39" s="13">
        <f>SUM(C4:C38)</f>
        <v>646864153.45000005</v>
      </c>
      <c r="D39" s="256"/>
      <c r="E39" s="15"/>
      <c r="F39" s="20"/>
    </row>
    <row r="40" spans="1:6" s="3" customFormat="1" ht="29.25" customHeight="1" x14ac:dyDescent="0.3">
      <c r="A40" s="85"/>
      <c r="B40" s="252"/>
      <c r="C40" s="155"/>
      <c r="D40" s="252"/>
      <c r="E40" s="20"/>
      <c r="F40" s="20"/>
    </row>
    <row r="41" spans="1:6" s="3" customFormat="1" ht="20.25" customHeight="1" x14ac:dyDescent="0.2">
      <c r="A41" s="525"/>
      <c r="B41" s="525"/>
      <c r="C41" s="25" t="s">
        <v>7</v>
      </c>
      <c r="D41" s="257">
        <f>C38+C37+C36+C35+C34+C30+C29+C28+C27+C26+C25+C24+C23+C22+C21+C20+C19+C18+C17+C16+C15+C14+C13+C12+C11+C10+C9+C8+C7+C6+C5+C4</f>
        <v>548064153.45000005</v>
      </c>
      <c r="E41" s="20"/>
      <c r="F41" s="20"/>
    </row>
    <row r="42" spans="1:6" s="3" customFormat="1" ht="20.25" customHeight="1" x14ac:dyDescent="0.3">
      <c r="A42" s="525"/>
      <c r="B42" s="525"/>
      <c r="C42" s="25" t="s">
        <v>5</v>
      </c>
      <c r="D42" s="259"/>
      <c r="E42" s="20"/>
      <c r="F42" s="20"/>
    </row>
    <row r="43" spans="1:6" s="3" customFormat="1" ht="20.25" customHeight="1" x14ac:dyDescent="0.3">
      <c r="A43" s="518" t="s">
        <v>8</v>
      </c>
      <c r="B43" s="518"/>
      <c r="C43" s="35">
        <v>825919995.16999996</v>
      </c>
      <c r="D43" s="259"/>
      <c r="E43" s="20"/>
      <c r="F43" s="20"/>
    </row>
    <row r="44" spans="1:6" s="3" customFormat="1" ht="20.25" customHeight="1" x14ac:dyDescent="0.3">
      <c r="A44" s="519" t="s">
        <v>9</v>
      </c>
      <c r="B44" s="519"/>
      <c r="C44" s="27">
        <f>C43-C39</f>
        <v>179055841.71999991</v>
      </c>
      <c r="D44" s="398"/>
      <c r="E44" s="20"/>
      <c r="F44" s="20"/>
    </row>
    <row r="45" spans="1:6" s="1" customFormat="1" x14ac:dyDescent="0.3">
      <c r="A45" s="30"/>
      <c r="B45" s="254"/>
      <c r="C45" s="30"/>
      <c r="D45" s="260"/>
      <c r="E45" s="223"/>
    </row>
    <row r="46" spans="1:6" s="1" customFormat="1" x14ac:dyDescent="0.3">
      <c r="A46" s="30"/>
      <c r="B46" s="254"/>
      <c r="C46" s="32"/>
      <c r="D46" s="261"/>
      <c r="E46" s="223"/>
    </row>
    <row r="47" spans="1:6" s="1" customFormat="1" x14ac:dyDescent="0.3">
      <c r="A47" s="30"/>
      <c r="B47" s="254"/>
      <c r="C47" s="32"/>
      <c r="D47" s="263"/>
      <c r="E47" s="223"/>
    </row>
    <row r="48" spans="1:6" x14ac:dyDescent="0.3">
      <c r="D48" s="263"/>
    </row>
    <row r="49" spans="1:4" x14ac:dyDescent="0.3">
      <c r="D49" s="263"/>
    </row>
    <row r="50" spans="1:4" s="1" customFormat="1" x14ac:dyDescent="0.3">
      <c r="A50" s="30"/>
      <c r="B50" s="254"/>
      <c r="C50" s="30"/>
      <c r="D50" s="263"/>
    </row>
    <row r="51" spans="1:4" s="1" customFormat="1" x14ac:dyDescent="0.3">
      <c r="A51" s="30"/>
      <c r="B51" s="254"/>
      <c r="C51" s="30"/>
      <c r="D51" s="263"/>
    </row>
    <row r="54" spans="1:4" s="1" customFormat="1" x14ac:dyDescent="0.3">
      <c r="A54" s="30"/>
      <c r="B54" s="254"/>
      <c r="C54" s="30"/>
      <c r="D54" s="262"/>
    </row>
  </sheetData>
  <mergeCells count="9">
    <mergeCell ref="A39:B39"/>
    <mergeCell ref="A41:B42"/>
    <mergeCell ref="A43:B43"/>
    <mergeCell ref="A44:B44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C17" sqref="C17"/>
    </sheetView>
  </sheetViews>
  <sheetFormatPr defaultRowHeight="14.4" x14ac:dyDescent="0.3"/>
  <cols>
    <col min="1" max="1" width="7.109375" style="30" customWidth="1"/>
    <col min="2" max="2" width="74.21875" style="254" customWidth="1"/>
    <col min="3" max="3" width="19.44140625" style="30" customWidth="1"/>
    <col min="4" max="4" width="88.8867187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1509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32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34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199" t="s">
        <v>1359</v>
      </c>
      <c r="C4" s="198">
        <v>33000000</v>
      </c>
      <c r="D4" s="200" t="s">
        <v>1362</v>
      </c>
      <c r="E4" s="433"/>
      <c r="F4" s="10"/>
    </row>
    <row r="5" spans="1:6" s="417" customFormat="1" ht="22.8" customHeight="1" x14ac:dyDescent="0.3">
      <c r="A5" s="42">
        <v>2</v>
      </c>
      <c r="B5" s="199" t="s">
        <v>1411</v>
      </c>
      <c r="C5" s="198">
        <v>32900000</v>
      </c>
      <c r="D5" s="200" t="s">
        <v>1413</v>
      </c>
      <c r="E5" s="433"/>
      <c r="F5" s="10"/>
    </row>
    <row r="6" spans="1:6" s="417" customFormat="1" ht="22.8" customHeight="1" x14ac:dyDescent="0.3">
      <c r="A6" s="42">
        <v>3</v>
      </c>
      <c r="B6" s="199" t="s">
        <v>1472</v>
      </c>
      <c r="C6" s="198">
        <v>32900000</v>
      </c>
      <c r="D6" s="200" t="s">
        <v>1474</v>
      </c>
      <c r="E6" s="433"/>
      <c r="F6" s="10"/>
    </row>
    <row r="7" spans="1:6" s="417" customFormat="1" ht="22.8" customHeight="1" x14ac:dyDescent="0.3">
      <c r="A7" s="42">
        <v>4</v>
      </c>
      <c r="B7" s="199" t="s">
        <v>1510</v>
      </c>
      <c r="C7" s="198">
        <v>22500000</v>
      </c>
      <c r="D7" s="200" t="s">
        <v>1157</v>
      </c>
      <c r="E7" s="433"/>
      <c r="F7" s="10"/>
    </row>
    <row r="8" spans="1:6" s="417" customFormat="1" ht="22.8" customHeight="1" x14ac:dyDescent="0.3">
      <c r="A8" s="42">
        <v>5</v>
      </c>
      <c r="B8" s="199" t="s">
        <v>1515</v>
      </c>
      <c r="C8" s="198">
        <v>2989500.38</v>
      </c>
      <c r="D8" s="200" t="s">
        <v>1511</v>
      </c>
      <c r="E8" s="433"/>
      <c r="F8" s="10"/>
    </row>
    <row r="9" spans="1:6" s="417" customFormat="1" ht="22.8" customHeight="1" x14ac:dyDescent="0.3">
      <c r="A9" s="42">
        <v>6</v>
      </c>
      <c r="B9" s="199" t="s">
        <v>1516</v>
      </c>
      <c r="C9" s="198">
        <v>5898589.5099999998</v>
      </c>
      <c r="D9" s="200" t="s">
        <v>1512</v>
      </c>
      <c r="E9" s="433"/>
      <c r="F9" s="10"/>
    </row>
    <row r="10" spans="1:6" s="417" customFormat="1" ht="22.8" customHeight="1" x14ac:dyDescent="0.3">
      <c r="A10" s="42">
        <v>7</v>
      </c>
      <c r="B10" s="199" t="s">
        <v>1517</v>
      </c>
      <c r="C10" s="198">
        <v>5100300</v>
      </c>
      <c r="D10" s="200" t="s">
        <v>1513</v>
      </c>
      <c r="E10" s="433"/>
      <c r="F10" s="10"/>
    </row>
    <row r="11" spans="1:6" s="417" customFormat="1" ht="22.8" customHeight="1" thickBot="1" x14ac:dyDescent="0.35">
      <c r="A11" s="42">
        <v>8</v>
      </c>
      <c r="B11" s="199" t="s">
        <v>1518</v>
      </c>
      <c r="C11" s="198">
        <v>2563954</v>
      </c>
      <c r="D11" s="200" t="s">
        <v>1514</v>
      </c>
      <c r="E11" s="433"/>
      <c r="F11" s="10"/>
    </row>
    <row r="12" spans="1:6" s="3" customFormat="1" ht="15" thickBot="1" x14ac:dyDescent="0.35">
      <c r="A12" s="515"/>
      <c r="B12" s="516"/>
      <c r="C12" s="13">
        <f>SUM(C4:C11)</f>
        <v>137852343.88999999</v>
      </c>
      <c r="D12" s="256"/>
      <c r="E12" s="15"/>
      <c r="F12" s="20"/>
    </row>
    <row r="13" spans="1:6" s="3" customFormat="1" ht="29.25" customHeight="1" x14ac:dyDescent="0.3">
      <c r="A13" s="85"/>
      <c r="B13" s="252"/>
      <c r="C13" s="155"/>
      <c r="D13" s="252"/>
      <c r="E13" s="20"/>
      <c r="F13" s="20"/>
    </row>
    <row r="14" spans="1:6" s="3" customFormat="1" ht="20.25" customHeight="1" x14ac:dyDescent="0.2">
      <c r="A14" s="525"/>
      <c r="B14" s="525"/>
      <c r="C14" s="25" t="s">
        <v>7</v>
      </c>
      <c r="D14" s="257"/>
      <c r="E14" s="20"/>
      <c r="F14" s="20"/>
    </row>
    <row r="15" spans="1:6" s="3" customFormat="1" ht="20.25" customHeight="1" x14ac:dyDescent="0.3">
      <c r="A15" s="525"/>
      <c r="B15" s="525"/>
      <c r="C15" s="25" t="s">
        <v>5</v>
      </c>
      <c r="D15" s="259"/>
      <c r="E15" s="20"/>
      <c r="F15" s="20"/>
    </row>
    <row r="16" spans="1:6" s="3" customFormat="1" ht="20.25" customHeight="1" x14ac:dyDescent="0.3">
      <c r="A16" s="518" t="s">
        <v>8</v>
      </c>
      <c r="B16" s="518"/>
      <c r="C16" s="35">
        <v>932422517.91999996</v>
      </c>
      <c r="D16" s="259"/>
      <c r="E16" s="20"/>
      <c r="F16" s="20"/>
    </row>
    <row r="17" spans="1:6" s="3" customFormat="1" ht="20.25" customHeight="1" x14ac:dyDescent="0.3">
      <c r="A17" s="519" t="s">
        <v>9</v>
      </c>
      <c r="B17" s="519"/>
      <c r="C17" s="27">
        <f>C16-C12</f>
        <v>794570174.02999997</v>
      </c>
      <c r="D17" s="398"/>
      <c r="E17" s="20"/>
      <c r="F17" s="20"/>
    </row>
    <row r="18" spans="1:6" s="1" customFormat="1" x14ac:dyDescent="0.3">
      <c r="A18" s="30"/>
      <c r="B18" s="254"/>
      <c r="C18" s="30"/>
      <c r="D18" s="260"/>
      <c r="E18" s="223"/>
    </row>
    <row r="19" spans="1:6" s="1" customFormat="1" x14ac:dyDescent="0.3">
      <c r="A19" s="30"/>
      <c r="B19" s="254"/>
      <c r="C19" s="32"/>
      <c r="D19" s="261"/>
      <c r="E19" s="223"/>
    </row>
    <row r="20" spans="1:6" s="1" customFormat="1" x14ac:dyDescent="0.3">
      <c r="A20" s="30"/>
      <c r="B20" s="254"/>
      <c r="C20" s="32"/>
      <c r="D20" s="263"/>
      <c r="E20" s="223"/>
    </row>
    <row r="21" spans="1:6" x14ac:dyDescent="0.3">
      <c r="D21" s="263"/>
    </row>
    <row r="22" spans="1:6" s="1" customFormat="1" x14ac:dyDescent="0.3">
      <c r="A22" s="30"/>
      <c r="B22" s="254"/>
      <c r="C22" s="30"/>
      <c r="D22" s="263"/>
    </row>
    <row r="23" spans="1:6" s="1" customFormat="1" x14ac:dyDescent="0.3">
      <c r="A23" s="30"/>
      <c r="B23" s="254"/>
      <c r="C23" s="30"/>
      <c r="D23" s="263"/>
    </row>
    <row r="24" spans="1:6" s="1" customFormat="1" x14ac:dyDescent="0.3">
      <c r="A24" s="30"/>
      <c r="B24" s="254"/>
      <c r="C24" s="30"/>
      <c r="D24" s="263"/>
    </row>
    <row r="27" spans="1:6" s="1" customFormat="1" x14ac:dyDescent="0.3">
      <c r="A27" s="30"/>
      <c r="B27" s="254"/>
      <c r="C27" s="30"/>
      <c r="D27" s="262"/>
    </row>
  </sheetData>
  <mergeCells count="9">
    <mergeCell ref="A1:D1"/>
    <mergeCell ref="A2:A3"/>
    <mergeCell ref="B2:B3"/>
    <mergeCell ref="D2:D3"/>
    <mergeCell ref="E2:E3"/>
    <mergeCell ref="A12:B12"/>
    <mergeCell ref="A14:B15"/>
    <mergeCell ref="A16:B16"/>
    <mergeCell ref="A17:B17"/>
  </mergeCells>
  <pageMargins left="0.7" right="0.7" top="0.75" bottom="0.75" header="0.3" footer="0.3"/>
  <pageSetup paperSize="9" scale="42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1" zoomScaleNormal="100" workbookViewId="0">
      <selection activeCell="D38" sqref="D38"/>
    </sheetView>
  </sheetViews>
  <sheetFormatPr defaultRowHeight="14.4" x14ac:dyDescent="0.3"/>
  <cols>
    <col min="1" max="1" width="7.109375" style="30" customWidth="1"/>
    <col min="2" max="2" width="95.88671875" style="254" customWidth="1"/>
    <col min="3" max="3" width="19.44140625" style="30" customWidth="1"/>
    <col min="4" max="4" width="80.8867187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1519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36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37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199" t="s">
        <v>6</v>
      </c>
      <c r="C4" s="206">
        <v>10526400</v>
      </c>
      <c r="D4" s="200" t="s">
        <v>240</v>
      </c>
      <c r="E4" s="438"/>
      <c r="F4" s="10"/>
    </row>
    <row r="5" spans="1:6" s="417" customFormat="1" ht="22.8" customHeight="1" x14ac:dyDescent="0.3">
      <c r="A5" s="42">
        <v>2</v>
      </c>
      <c r="B5" s="199" t="s">
        <v>6</v>
      </c>
      <c r="C5" s="206">
        <v>3769920</v>
      </c>
      <c r="D5" s="200" t="s">
        <v>1566</v>
      </c>
      <c r="E5" s="438"/>
      <c r="F5" s="10"/>
    </row>
    <row r="6" spans="1:6" s="417" customFormat="1" ht="22.8" customHeight="1" x14ac:dyDescent="0.3">
      <c r="A6" s="42">
        <v>3</v>
      </c>
      <c r="B6" s="199" t="s">
        <v>6</v>
      </c>
      <c r="C6" s="198">
        <v>33268452</v>
      </c>
      <c r="D6" s="200" t="s">
        <v>121</v>
      </c>
      <c r="E6" s="438"/>
      <c r="F6" s="10"/>
    </row>
    <row r="7" spans="1:6" s="417" customFormat="1" ht="22.8" customHeight="1" x14ac:dyDescent="0.3">
      <c r="A7" s="42">
        <v>4</v>
      </c>
      <c r="B7" s="199" t="s">
        <v>6</v>
      </c>
      <c r="C7" s="198">
        <v>26809848</v>
      </c>
      <c r="D7" s="200" t="s">
        <v>646</v>
      </c>
      <c r="E7" s="438"/>
      <c r="F7" s="10"/>
    </row>
    <row r="8" spans="1:6" s="417" customFormat="1" ht="22.8" customHeight="1" x14ac:dyDescent="0.3">
      <c r="A8" s="42">
        <v>5</v>
      </c>
      <c r="B8" s="199" t="s">
        <v>6</v>
      </c>
      <c r="C8" s="206">
        <v>1350000.96</v>
      </c>
      <c r="D8" s="200" t="s">
        <v>1167</v>
      </c>
      <c r="E8" s="438"/>
      <c r="F8" s="10"/>
    </row>
    <row r="9" spans="1:6" s="417" customFormat="1" ht="22.8" customHeight="1" x14ac:dyDescent="0.3">
      <c r="A9" s="42">
        <v>6</v>
      </c>
      <c r="B9" s="199" t="s">
        <v>6</v>
      </c>
      <c r="C9" s="206">
        <v>11115776</v>
      </c>
      <c r="D9" s="200" t="s">
        <v>1567</v>
      </c>
      <c r="E9" s="438"/>
      <c r="F9" s="10"/>
    </row>
    <row r="10" spans="1:6" s="417" customFormat="1" ht="22.8" customHeight="1" x14ac:dyDescent="0.3">
      <c r="A10" s="42">
        <v>7</v>
      </c>
      <c r="B10" s="199" t="s">
        <v>6</v>
      </c>
      <c r="C10" s="198">
        <v>7218000</v>
      </c>
      <c r="D10" s="200" t="s">
        <v>1568</v>
      </c>
      <c r="E10" s="438"/>
      <c r="F10" s="10"/>
    </row>
    <row r="11" spans="1:6" s="417" customFormat="1" ht="22.8" customHeight="1" x14ac:dyDescent="0.3">
      <c r="A11" s="42">
        <v>8</v>
      </c>
      <c r="B11" s="199" t="s">
        <v>6</v>
      </c>
      <c r="C11" s="206">
        <v>4542000</v>
      </c>
      <c r="D11" s="200" t="s">
        <v>1485</v>
      </c>
      <c r="E11" s="438"/>
      <c r="F11" s="10"/>
    </row>
    <row r="12" spans="1:6" s="417" customFormat="1" ht="22.8" customHeight="1" x14ac:dyDescent="0.3">
      <c r="A12" s="44">
        <v>9</v>
      </c>
      <c r="B12" s="231" t="s">
        <v>1533</v>
      </c>
      <c r="C12" s="206">
        <v>7586400</v>
      </c>
      <c r="D12" s="233" t="s">
        <v>1531</v>
      </c>
      <c r="E12" s="439" t="s">
        <v>1532</v>
      </c>
      <c r="F12" s="10"/>
    </row>
    <row r="13" spans="1:6" s="417" customFormat="1" ht="22.8" customHeight="1" x14ac:dyDescent="0.3">
      <c r="A13" s="44">
        <v>10</v>
      </c>
      <c r="B13" s="231" t="s">
        <v>1510</v>
      </c>
      <c r="C13" s="206">
        <v>24600000</v>
      </c>
      <c r="D13" s="233" t="s">
        <v>1157</v>
      </c>
      <c r="E13" s="438"/>
      <c r="F13" s="10"/>
    </row>
    <row r="14" spans="1:6" s="417" customFormat="1" ht="22.8" customHeight="1" x14ac:dyDescent="0.3">
      <c r="A14" s="44">
        <v>11</v>
      </c>
      <c r="B14" s="231" t="s">
        <v>1534</v>
      </c>
      <c r="C14" s="206">
        <v>2989500.38</v>
      </c>
      <c r="D14" s="233" t="s">
        <v>1511</v>
      </c>
      <c r="E14" s="438"/>
      <c r="F14" s="10"/>
    </row>
    <row r="15" spans="1:6" s="417" customFormat="1" ht="22.8" customHeight="1" x14ac:dyDescent="0.3">
      <c r="A15" s="44">
        <v>12</v>
      </c>
      <c r="B15" s="231" t="s">
        <v>1535</v>
      </c>
      <c r="C15" s="206">
        <v>5898589.5099999998</v>
      </c>
      <c r="D15" s="233" t="s">
        <v>1512</v>
      </c>
      <c r="E15" s="438"/>
      <c r="F15" s="10"/>
    </row>
    <row r="16" spans="1:6" s="417" customFormat="1" ht="22.8" customHeight="1" x14ac:dyDescent="0.3">
      <c r="A16" s="44">
        <v>13</v>
      </c>
      <c r="B16" s="231" t="s">
        <v>1536</v>
      </c>
      <c r="C16" s="206">
        <v>5100300</v>
      </c>
      <c r="D16" s="233" t="s">
        <v>1513</v>
      </c>
      <c r="E16" s="438"/>
      <c r="F16" s="10"/>
    </row>
    <row r="17" spans="1:6" s="417" customFormat="1" ht="22.8" customHeight="1" x14ac:dyDescent="0.3">
      <c r="A17" s="44">
        <v>14</v>
      </c>
      <c r="B17" s="231" t="s">
        <v>1537</v>
      </c>
      <c r="C17" s="206">
        <v>2563954</v>
      </c>
      <c r="D17" s="233" t="s">
        <v>1514</v>
      </c>
      <c r="E17" s="438"/>
      <c r="F17" s="10"/>
    </row>
    <row r="18" spans="1:6" s="417" customFormat="1" ht="22.8" customHeight="1" x14ac:dyDescent="0.3">
      <c r="A18" s="44">
        <v>15</v>
      </c>
      <c r="B18" s="231" t="s">
        <v>1538</v>
      </c>
      <c r="C18" s="206">
        <v>4411876.26</v>
      </c>
      <c r="D18" s="233" t="s">
        <v>1547</v>
      </c>
      <c r="E18" s="438"/>
      <c r="F18" s="10"/>
    </row>
    <row r="19" spans="1:6" s="417" customFormat="1" ht="22.8" customHeight="1" x14ac:dyDescent="0.3">
      <c r="A19" s="44">
        <v>16</v>
      </c>
      <c r="B19" s="231" t="s">
        <v>1539</v>
      </c>
      <c r="C19" s="206">
        <v>4733960.62</v>
      </c>
      <c r="D19" s="233" t="s">
        <v>1548</v>
      </c>
      <c r="E19" s="438"/>
      <c r="F19" s="10"/>
    </row>
    <row r="20" spans="1:6" s="417" customFormat="1" ht="22.8" customHeight="1" x14ac:dyDescent="0.3">
      <c r="A20" s="44">
        <v>17</v>
      </c>
      <c r="B20" s="231" t="s">
        <v>1540</v>
      </c>
      <c r="C20" s="206">
        <v>1349997.6</v>
      </c>
      <c r="D20" s="233" t="s">
        <v>1549</v>
      </c>
      <c r="E20" s="438"/>
      <c r="F20" s="10"/>
    </row>
    <row r="21" spans="1:6" s="417" customFormat="1" ht="22.8" customHeight="1" x14ac:dyDescent="0.3">
      <c r="A21" s="44">
        <v>18</v>
      </c>
      <c r="B21" s="231" t="s">
        <v>1541</v>
      </c>
      <c r="C21" s="206">
        <v>2198700</v>
      </c>
      <c r="D21" s="233" t="s">
        <v>1550</v>
      </c>
      <c r="E21" s="438"/>
      <c r="F21" s="10"/>
    </row>
    <row r="22" spans="1:6" s="417" customFormat="1" ht="22.8" customHeight="1" x14ac:dyDescent="0.3">
      <c r="A22" s="44">
        <v>19</v>
      </c>
      <c r="B22" s="231" t="s">
        <v>1542</v>
      </c>
      <c r="C22" s="206">
        <v>4176900</v>
      </c>
      <c r="D22" s="233" t="s">
        <v>1551</v>
      </c>
      <c r="E22" s="438"/>
      <c r="F22" s="10"/>
    </row>
    <row r="23" spans="1:6" s="417" customFormat="1" ht="22.8" customHeight="1" x14ac:dyDescent="0.3">
      <c r="A23" s="44">
        <v>20</v>
      </c>
      <c r="B23" s="231" t="s">
        <v>1543</v>
      </c>
      <c r="C23" s="206">
        <v>29700000</v>
      </c>
      <c r="D23" s="233" t="s">
        <v>1560</v>
      </c>
      <c r="E23" s="438"/>
      <c r="F23" s="10"/>
    </row>
    <row r="24" spans="1:6" s="417" customFormat="1" ht="22.8" customHeight="1" x14ac:dyDescent="0.3">
      <c r="A24" s="44">
        <v>21</v>
      </c>
      <c r="B24" s="231" t="s">
        <v>1544</v>
      </c>
      <c r="C24" s="206">
        <v>7390880</v>
      </c>
      <c r="D24" s="233" t="s">
        <v>1039</v>
      </c>
      <c r="E24" s="435"/>
      <c r="F24" s="10"/>
    </row>
    <row r="25" spans="1:6" s="417" customFormat="1" ht="22.8" customHeight="1" x14ac:dyDescent="0.3">
      <c r="A25" s="42">
        <v>22</v>
      </c>
      <c r="B25" s="199" t="s">
        <v>1545</v>
      </c>
      <c r="C25" s="198">
        <v>20000000</v>
      </c>
      <c r="D25" s="200" t="s">
        <v>1552</v>
      </c>
      <c r="E25" s="435"/>
      <c r="F25" s="10"/>
    </row>
    <row r="26" spans="1:6" s="417" customFormat="1" ht="22.8" customHeight="1" x14ac:dyDescent="0.3">
      <c r="A26" s="42">
        <v>23</v>
      </c>
      <c r="B26" s="199" t="s">
        <v>1302</v>
      </c>
      <c r="C26" s="206">
        <v>32000000</v>
      </c>
      <c r="D26" s="200" t="s">
        <v>1553</v>
      </c>
      <c r="E26" s="435"/>
      <c r="F26" s="10"/>
    </row>
    <row r="27" spans="1:6" s="417" customFormat="1" ht="22.8" customHeight="1" x14ac:dyDescent="0.3">
      <c r="A27" s="42">
        <v>24</v>
      </c>
      <c r="B27" s="199" t="s">
        <v>1546</v>
      </c>
      <c r="C27" s="198">
        <v>17750000</v>
      </c>
      <c r="D27" s="200" t="s">
        <v>1554</v>
      </c>
      <c r="E27" s="435"/>
      <c r="F27" s="10"/>
    </row>
    <row r="28" spans="1:6" s="417" customFormat="1" ht="22.8" customHeight="1" x14ac:dyDescent="0.3">
      <c r="A28" s="44">
        <v>25</v>
      </c>
      <c r="B28" s="231" t="s">
        <v>1555</v>
      </c>
      <c r="C28" s="206">
        <v>29673600</v>
      </c>
      <c r="D28" s="233" t="s">
        <v>1561</v>
      </c>
      <c r="E28" s="435"/>
      <c r="F28" s="10"/>
    </row>
    <row r="29" spans="1:6" s="417" customFormat="1" ht="22.8" customHeight="1" x14ac:dyDescent="0.3">
      <c r="A29" s="44">
        <v>26</v>
      </c>
      <c r="B29" s="231" t="s">
        <v>1556</v>
      </c>
      <c r="C29" s="206">
        <v>8902080</v>
      </c>
      <c r="D29" s="233" t="s">
        <v>1562</v>
      </c>
      <c r="E29" s="435"/>
      <c r="F29" s="10"/>
    </row>
    <row r="30" spans="1:6" s="417" customFormat="1" ht="22.8" customHeight="1" x14ac:dyDescent="0.3">
      <c r="A30" s="44">
        <v>27</v>
      </c>
      <c r="B30" s="231" t="s">
        <v>1557</v>
      </c>
      <c r="C30" s="206">
        <v>1394817.5</v>
      </c>
      <c r="D30" s="233" t="s">
        <v>1563</v>
      </c>
      <c r="E30" s="435"/>
      <c r="F30" s="10"/>
    </row>
    <row r="31" spans="1:6" s="417" customFormat="1" ht="22.8" customHeight="1" x14ac:dyDescent="0.3">
      <c r="A31" s="44">
        <v>28</v>
      </c>
      <c r="B31" s="231" t="s">
        <v>1558</v>
      </c>
      <c r="C31" s="206">
        <v>5073600</v>
      </c>
      <c r="D31" s="233" t="s">
        <v>1564</v>
      </c>
      <c r="E31" s="435"/>
      <c r="F31" s="10"/>
    </row>
    <row r="32" spans="1:6" s="417" customFormat="1" ht="22.8" customHeight="1" x14ac:dyDescent="0.3">
      <c r="A32" s="44">
        <v>29</v>
      </c>
      <c r="B32" s="231" t="s">
        <v>1559</v>
      </c>
      <c r="C32" s="206">
        <v>13812000</v>
      </c>
      <c r="D32" s="233" t="s">
        <v>1565</v>
      </c>
      <c r="E32" s="435"/>
      <c r="F32" s="10"/>
    </row>
    <row r="33" spans="1:6" s="417" customFormat="1" ht="22.8" customHeight="1" x14ac:dyDescent="0.3">
      <c r="A33" s="42">
        <v>30</v>
      </c>
      <c r="B33" s="199" t="s">
        <v>1571</v>
      </c>
      <c r="C33" s="198">
        <v>136750000</v>
      </c>
      <c r="D33" s="200" t="s">
        <v>44</v>
      </c>
      <c r="E33" s="440"/>
      <c r="F33" s="10"/>
    </row>
    <row r="34" spans="1:6" s="417" customFormat="1" ht="22.8" customHeight="1" x14ac:dyDescent="0.3">
      <c r="A34" s="44">
        <v>31</v>
      </c>
      <c r="B34" s="231" t="s">
        <v>1571</v>
      </c>
      <c r="C34" s="206">
        <v>1098057.6000000001</v>
      </c>
      <c r="D34" s="233" t="s">
        <v>415</v>
      </c>
      <c r="E34" s="440"/>
      <c r="F34" s="10"/>
    </row>
    <row r="35" spans="1:6" s="417" customFormat="1" ht="22.8" customHeight="1" x14ac:dyDescent="0.3">
      <c r="A35" s="42">
        <v>32</v>
      </c>
      <c r="B35" s="199" t="s">
        <v>1571</v>
      </c>
      <c r="C35" s="198">
        <v>11400000</v>
      </c>
      <c r="D35" s="200" t="s">
        <v>46</v>
      </c>
      <c r="E35" s="440"/>
      <c r="F35" s="10"/>
    </row>
    <row r="36" spans="1:6" s="417" customFormat="1" ht="22.8" customHeight="1" x14ac:dyDescent="0.3">
      <c r="A36" s="44">
        <v>33</v>
      </c>
      <c r="B36" s="231" t="s">
        <v>1520</v>
      </c>
      <c r="C36" s="206">
        <v>704582196.14999998</v>
      </c>
      <c r="D36" s="233" t="s">
        <v>47</v>
      </c>
      <c r="E36" s="440"/>
      <c r="F36" s="10"/>
    </row>
    <row r="37" spans="1:6" s="417" customFormat="1" ht="22.8" customHeight="1" x14ac:dyDescent="0.3">
      <c r="A37" s="44">
        <v>34</v>
      </c>
      <c r="B37" s="231" t="s">
        <v>1522</v>
      </c>
      <c r="C37" s="206">
        <v>11201822.83</v>
      </c>
      <c r="D37" s="233" t="s">
        <v>47</v>
      </c>
      <c r="E37" s="201" t="s">
        <v>1528</v>
      </c>
      <c r="F37" s="10"/>
    </row>
    <row r="38" spans="1:6" s="417" customFormat="1" ht="22.8" customHeight="1" x14ac:dyDescent="0.3">
      <c r="A38" s="44">
        <v>35</v>
      </c>
      <c r="B38" s="231" t="s">
        <v>1523</v>
      </c>
      <c r="C38" s="206">
        <v>2364433.09</v>
      </c>
      <c r="D38" s="233" t="s">
        <v>47</v>
      </c>
      <c r="E38" s="201" t="s">
        <v>1529</v>
      </c>
      <c r="F38" s="10"/>
    </row>
    <row r="39" spans="1:6" s="417" customFormat="1" ht="22.8" customHeight="1" x14ac:dyDescent="0.3">
      <c r="A39" s="44">
        <v>36</v>
      </c>
      <c r="B39" s="231" t="s">
        <v>1524</v>
      </c>
      <c r="C39" s="206">
        <v>23778328.640000001</v>
      </c>
      <c r="D39" s="233" t="s">
        <v>47</v>
      </c>
      <c r="E39" s="201" t="s">
        <v>1530</v>
      </c>
      <c r="F39" s="10"/>
    </row>
    <row r="40" spans="1:6" s="417" customFormat="1" ht="22.8" customHeight="1" x14ac:dyDescent="0.3">
      <c r="A40" s="44">
        <v>37</v>
      </c>
      <c r="B40" s="231" t="s">
        <v>1521</v>
      </c>
      <c r="C40" s="206">
        <v>3135960</v>
      </c>
      <c r="D40" s="233" t="s">
        <v>47</v>
      </c>
      <c r="E40" s="201" t="s">
        <v>1527</v>
      </c>
      <c r="F40" s="10"/>
    </row>
    <row r="41" spans="1:6" s="417" customFormat="1" ht="22.8" customHeight="1" x14ac:dyDescent="0.3">
      <c r="A41" s="44">
        <v>38</v>
      </c>
      <c r="B41" s="231" t="s">
        <v>1525</v>
      </c>
      <c r="C41" s="206">
        <v>357000</v>
      </c>
      <c r="D41" s="233" t="s">
        <v>1526</v>
      </c>
      <c r="E41" s="440"/>
      <c r="F41" s="10"/>
    </row>
    <row r="42" spans="1:6" s="417" customFormat="1" ht="22.8" customHeight="1" thickBot="1" x14ac:dyDescent="0.35">
      <c r="A42" s="44">
        <v>39</v>
      </c>
      <c r="B42" s="231" t="s">
        <v>1569</v>
      </c>
      <c r="C42" s="206">
        <v>10000000</v>
      </c>
      <c r="D42" s="233" t="s">
        <v>1570</v>
      </c>
      <c r="E42" s="435"/>
      <c r="F42" s="10"/>
    </row>
    <row r="43" spans="1:6" s="3" customFormat="1" ht="15" thickBot="1" x14ac:dyDescent="0.35">
      <c r="A43" s="515"/>
      <c r="B43" s="516"/>
      <c r="C43" s="13">
        <f>SUM(C4:C42)</f>
        <v>1234575351.1399999</v>
      </c>
      <c r="D43" s="256"/>
      <c r="E43" s="15"/>
      <c r="F43" s="20"/>
    </row>
    <row r="44" spans="1:6" s="3" customFormat="1" ht="29.25" customHeight="1" x14ac:dyDescent="0.3">
      <c r="A44" s="85"/>
      <c r="B44" s="252"/>
      <c r="C44" s="155"/>
      <c r="D44" s="252"/>
      <c r="E44" s="20"/>
      <c r="F44" s="20"/>
    </row>
    <row r="45" spans="1:6" s="3" customFormat="1" ht="20.25" customHeight="1" x14ac:dyDescent="0.2">
      <c r="A45" s="525"/>
      <c r="B45" s="525"/>
      <c r="C45" s="25" t="s">
        <v>7</v>
      </c>
      <c r="D45" s="257">
        <f>C36+C37+C38+C39</f>
        <v>741926780.71000004</v>
      </c>
      <c r="E45" s="20"/>
      <c r="F45" s="20"/>
    </row>
    <row r="46" spans="1:6" s="3" customFormat="1" ht="20.25" customHeight="1" x14ac:dyDescent="0.3">
      <c r="A46" s="525"/>
      <c r="B46" s="525"/>
      <c r="C46" s="25" t="s">
        <v>5</v>
      </c>
      <c r="D46" s="259"/>
      <c r="E46" s="20"/>
      <c r="F46" s="20"/>
    </row>
    <row r="47" spans="1:6" s="3" customFormat="1" ht="20.25" customHeight="1" x14ac:dyDescent="0.3">
      <c r="A47" s="518" t="s">
        <v>8</v>
      </c>
      <c r="B47" s="518"/>
      <c r="C47" s="144">
        <v>918900082.10000002</v>
      </c>
      <c r="D47" s="259"/>
      <c r="E47" s="20"/>
      <c r="F47" s="20"/>
    </row>
    <row r="48" spans="1:6" s="3" customFormat="1" ht="20.25" customHeight="1" x14ac:dyDescent="0.3">
      <c r="A48" s="519" t="s">
        <v>9</v>
      </c>
      <c r="B48" s="519"/>
      <c r="C48" s="27">
        <f>C47-C43</f>
        <v>-315675269.03999984</v>
      </c>
      <c r="D48" s="398"/>
      <c r="E48" s="20"/>
      <c r="F48" s="20"/>
    </row>
    <row r="49" spans="1:5" s="1" customFormat="1" x14ac:dyDescent="0.3">
      <c r="A49" s="30"/>
      <c r="B49" s="254"/>
      <c r="C49" s="30"/>
      <c r="D49" s="260"/>
      <c r="E49" s="223"/>
    </row>
    <row r="50" spans="1:5" s="1" customFormat="1" x14ac:dyDescent="0.3">
      <c r="A50" s="30"/>
      <c r="B50" s="254"/>
      <c r="C50" s="32"/>
      <c r="D50" s="261"/>
      <c r="E50" s="223"/>
    </row>
    <row r="51" spans="1:5" s="1" customFormat="1" x14ac:dyDescent="0.3">
      <c r="A51" s="30"/>
      <c r="B51" s="254"/>
      <c r="C51" s="32"/>
      <c r="D51" s="263"/>
      <c r="E51" s="223"/>
    </row>
    <row r="52" spans="1:5" x14ac:dyDescent="0.3">
      <c r="D52" s="263"/>
    </row>
    <row r="53" spans="1:5" s="1" customFormat="1" x14ac:dyDescent="0.3">
      <c r="A53" s="30"/>
      <c r="B53" s="254"/>
      <c r="C53" s="30"/>
      <c r="D53" s="263"/>
    </row>
    <row r="54" spans="1:5" s="1" customFormat="1" x14ac:dyDescent="0.3">
      <c r="A54" s="30"/>
      <c r="B54" s="254"/>
      <c r="C54" s="30"/>
      <c r="D54" s="263"/>
    </row>
    <row r="55" spans="1:5" s="1" customFormat="1" x14ac:dyDescent="0.3">
      <c r="A55" s="30"/>
      <c r="B55" s="254"/>
      <c r="C55" s="30"/>
      <c r="D55" s="263"/>
    </row>
    <row r="58" spans="1:5" s="1" customFormat="1" x14ac:dyDescent="0.3">
      <c r="A58" s="30"/>
      <c r="B58" s="254"/>
      <c r="C58" s="30"/>
      <c r="D58" s="262"/>
    </row>
  </sheetData>
  <mergeCells count="9">
    <mergeCell ref="E2:E3"/>
    <mergeCell ref="A43:B43"/>
    <mergeCell ref="A45:B46"/>
    <mergeCell ref="A47:B47"/>
    <mergeCell ref="A48:B48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Normal="100" workbookViewId="0">
      <selection activeCell="D13" sqref="D13:D15"/>
    </sheetView>
  </sheetViews>
  <sheetFormatPr defaultRowHeight="14.4" x14ac:dyDescent="0.3"/>
  <cols>
    <col min="1" max="1" width="7.109375" style="30" customWidth="1"/>
    <col min="2" max="2" width="101.21875" style="254" customWidth="1"/>
    <col min="3" max="3" width="19.44140625" style="30" customWidth="1"/>
    <col min="4" max="4" width="90.441406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1572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41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43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199" t="s">
        <v>1545</v>
      </c>
      <c r="C4" s="198">
        <v>20000000</v>
      </c>
      <c r="D4" s="200" t="s">
        <v>1552</v>
      </c>
      <c r="E4" s="442"/>
      <c r="F4" s="10"/>
    </row>
    <row r="5" spans="1:6" s="417" customFormat="1" ht="22.8" customHeight="1" x14ac:dyDescent="0.3">
      <c r="A5" s="42">
        <v>2</v>
      </c>
      <c r="B5" s="199" t="s">
        <v>1302</v>
      </c>
      <c r="C5" s="198">
        <v>32000000</v>
      </c>
      <c r="D5" s="200" t="s">
        <v>1553</v>
      </c>
      <c r="E5" s="442"/>
      <c r="F5" s="10"/>
    </row>
    <row r="6" spans="1:6" s="417" customFormat="1" ht="22.8" customHeight="1" x14ac:dyDescent="0.3">
      <c r="A6" s="42">
        <v>3</v>
      </c>
      <c r="B6" s="199" t="s">
        <v>1546</v>
      </c>
      <c r="C6" s="198">
        <v>17750000</v>
      </c>
      <c r="D6" s="200" t="s">
        <v>1554</v>
      </c>
      <c r="E6" s="442"/>
      <c r="F6" s="10"/>
    </row>
    <row r="7" spans="1:6" s="417" customFormat="1" ht="22.8" customHeight="1" x14ac:dyDescent="0.3">
      <c r="A7" s="42">
        <v>4</v>
      </c>
      <c r="B7" s="231" t="s">
        <v>1581</v>
      </c>
      <c r="C7" s="232">
        <v>560000</v>
      </c>
      <c r="D7" s="233" t="s">
        <v>1583</v>
      </c>
      <c r="E7" s="442"/>
      <c r="F7" s="10"/>
    </row>
    <row r="8" spans="1:6" s="417" customFormat="1" ht="22.8" customHeight="1" x14ac:dyDescent="0.3">
      <c r="A8" s="42">
        <v>5</v>
      </c>
      <c r="B8" s="231" t="s">
        <v>1582</v>
      </c>
      <c r="C8" s="232">
        <v>231747.15</v>
      </c>
      <c r="D8" s="233" t="s">
        <v>1584</v>
      </c>
      <c r="E8" s="442"/>
      <c r="F8" s="10"/>
    </row>
    <row r="9" spans="1:6" s="417" customFormat="1" ht="22.8" customHeight="1" x14ac:dyDescent="0.3">
      <c r="A9" s="42">
        <v>6</v>
      </c>
      <c r="B9" s="231" t="s">
        <v>1573</v>
      </c>
      <c r="C9" s="232">
        <v>6495000</v>
      </c>
      <c r="D9" s="233" t="s">
        <v>1577</v>
      </c>
      <c r="E9" s="442"/>
      <c r="F9" s="10"/>
    </row>
    <row r="10" spans="1:6" s="417" customFormat="1" ht="22.8" customHeight="1" x14ac:dyDescent="0.3">
      <c r="A10" s="42">
        <v>7</v>
      </c>
      <c r="B10" s="231" t="s">
        <v>1574</v>
      </c>
      <c r="C10" s="232">
        <v>3894000</v>
      </c>
      <c r="D10" s="233" t="s">
        <v>1578</v>
      </c>
      <c r="E10" s="442"/>
      <c r="F10" s="10"/>
    </row>
    <row r="11" spans="1:6" s="417" customFormat="1" ht="22.8" customHeight="1" x14ac:dyDescent="0.3">
      <c r="A11" s="42">
        <v>8</v>
      </c>
      <c r="B11" s="231" t="s">
        <v>1575</v>
      </c>
      <c r="C11" s="232">
        <v>3222500</v>
      </c>
      <c r="D11" s="233" t="s">
        <v>1579</v>
      </c>
      <c r="E11" s="442"/>
      <c r="F11" s="10"/>
    </row>
    <row r="12" spans="1:6" s="417" customFormat="1" ht="22.8" customHeight="1" x14ac:dyDescent="0.3">
      <c r="A12" s="42">
        <v>9</v>
      </c>
      <c r="B12" s="231" t="s">
        <v>1576</v>
      </c>
      <c r="C12" s="232">
        <v>6937000</v>
      </c>
      <c r="D12" s="233" t="s">
        <v>1580</v>
      </c>
      <c r="E12" s="442"/>
      <c r="F12" s="10"/>
    </row>
    <row r="13" spans="1:6" s="417" customFormat="1" ht="22.8" customHeight="1" x14ac:dyDescent="0.3">
      <c r="A13" s="42">
        <v>10</v>
      </c>
      <c r="B13" s="199" t="s">
        <v>1359</v>
      </c>
      <c r="C13" s="198">
        <v>33000000</v>
      </c>
      <c r="D13" s="200" t="s">
        <v>1362</v>
      </c>
      <c r="E13" s="442"/>
      <c r="F13" s="10"/>
    </row>
    <row r="14" spans="1:6" s="417" customFormat="1" ht="22.8" customHeight="1" x14ac:dyDescent="0.3">
      <c r="A14" s="42">
        <v>11</v>
      </c>
      <c r="B14" s="199" t="s">
        <v>1411</v>
      </c>
      <c r="C14" s="198">
        <v>32900000</v>
      </c>
      <c r="D14" s="200" t="s">
        <v>1413</v>
      </c>
      <c r="E14" s="442"/>
      <c r="F14" s="10"/>
    </row>
    <row r="15" spans="1:6" s="417" customFormat="1" ht="22.8" customHeight="1" x14ac:dyDescent="0.3">
      <c r="A15" s="42">
        <v>12</v>
      </c>
      <c r="B15" s="199" t="s">
        <v>1472</v>
      </c>
      <c r="C15" s="198">
        <v>32900000</v>
      </c>
      <c r="D15" s="200" t="s">
        <v>1474</v>
      </c>
      <c r="E15" s="442"/>
      <c r="F15" s="10"/>
    </row>
    <row r="16" spans="1:6" s="417" customFormat="1" ht="22.8" customHeight="1" x14ac:dyDescent="0.3">
      <c r="A16" s="42">
        <v>13</v>
      </c>
      <c r="B16" s="199" t="s">
        <v>1590</v>
      </c>
      <c r="C16" s="198">
        <v>22590000</v>
      </c>
      <c r="D16" s="200" t="s">
        <v>1585</v>
      </c>
      <c r="E16" s="442"/>
      <c r="F16" s="10"/>
    </row>
    <row r="17" spans="1:6" s="417" customFormat="1" ht="22.8" customHeight="1" x14ac:dyDescent="0.3">
      <c r="A17" s="42">
        <v>14</v>
      </c>
      <c r="B17" s="199" t="s">
        <v>1587</v>
      </c>
      <c r="C17" s="198">
        <v>81323750</v>
      </c>
      <c r="D17" s="200" t="s">
        <v>1585</v>
      </c>
      <c r="E17" s="444"/>
      <c r="F17" s="10"/>
    </row>
    <row r="18" spans="1:6" s="417" customFormat="1" ht="22.8" customHeight="1" x14ac:dyDescent="0.3">
      <c r="A18" s="445">
        <v>15</v>
      </c>
      <c r="B18" s="356" t="s">
        <v>1586</v>
      </c>
      <c r="C18" s="357">
        <v>13236000</v>
      </c>
      <c r="D18" s="356" t="s">
        <v>1585</v>
      </c>
      <c r="E18" s="344"/>
      <c r="F18" s="10"/>
    </row>
    <row r="19" spans="1:6" s="417" customFormat="1" ht="22.8" customHeight="1" x14ac:dyDescent="0.3">
      <c r="A19" s="445">
        <v>16</v>
      </c>
      <c r="B19" s="303" t="s">
        <v>1571</v>
      </c>
      <c r="C19" s="349">
        <v>136750000</v>
      </c>
      <c r="D19" s="303" t="s">
        <v>44</v>
      </c>
      <c r="E19" s="344"/>
      <c r="F19" s="10"/>
    </row>
    <row r="20" spans="1:6" s="417" customFormat="1" ht="22.8" customHeight="1" x14ac:dyDescent="0.3">
      <c r="A20" s="445">
        <v>17</v>
      </c>
      <c r="B20" s="303" t="s">
        <v>1571</v>
      </c>
      <c r="C20" s="349">
        <v>11400000</v>
      </c>
      <c r="D20" s="303" t="s">
        <v>46</v>
      </c>
      <c r="E20" s="344"/>
      <c r="F20" s="10"/>
    </row>
    <row r="21" spans="1:6" s="417" customFormat="1" ht="22.8" customHeight="1" thickBot="1" x14ac:dyDescent="0.35">
      <c r="A21" s="68">
        <v>18</v>
      </c>
      <c r="B21" s="303" t="s">
        <v>1588</v>
      </c>
      <c r="C21" s="349">
        <v>306000</v>
      </c>
      <c r="D21" s="303" t="s">
        <v>1589</v>
      </c>
      <c r="E21" s="343"/>
      <c r="F21" s="10"/>
    </row>
    <row r="22" spans="1:6" s="3" customFormat="1" ht="15" thickBot="1" x14ac:dyDescent="0.35">
      <c r="A22" s="515"/>
      <c r="B22" s="539"/>
      <c r="C22" s="446">
        <f>SUM(C4:C21)</f>
        <v>455495997.14999998</v>
      </c>
      <c r="D22" s="447"/>
      <c r="E22" s="15"/>
      <c r="F22" s="20"/>
    </row>
    <row r="23" spans="1:6" s="3" customFormat="1" ht="29.25" customHeight="1" x14ac:dyDescent="0.3">
      <c r="A23" s="85"/>
      <c r="B23" s="252"/>
      <c r="C23" s="155"/>
      <c r="D23" s="252"/>
      <c r="E23" s="20"/>
      <c r="F23" s="20"/>
    </row>
    <row r="24" spans="1:6" s="3" customFormat="1" ht="20.25" customHeight="1" x14ac:dyDescent="0.2">
      <c r="A24" s="525"/>
      <c r="B24" s="525"/>
      <c r="C24" s="25" t="s">
        <v>7</v>
      </c>
      <c r="D24" s="278">
        <f>C7+C8+C9+C10+C11+C12+C19+C20+C21</f>
        <v>169796247.15000001</v>
      </c>
      <c r="E24" s="20"/>
      <c r="F24" s="20"/>
    </row>
    <row r="25" spans="1:6" s="3" customFormat="1" ht="20.25" customHeight="1" x14ac:dyDescent="0.3">
      <c r="A25" s="525"/>
      <c r="B25" s="525"/>
      <c r="C25" s="25" t="s">
        <v>5</v>
      </c>
      <c r="D25" s="259"/>
      <c r="E25" s="20"/>
      <c r="F25" s="20"/>
    </row>
    <row r="26" spans="1:6" s="3" customFormat="1" ht="20.25" customHeight="1" x14ac:dyDescent="0.3">
      <c r="A26" s="518" t="s">
        <v>8</v>
      </c>
      <c r="B26" s="518"/>
      <c r="C26" s="35">
        <v>198844419.56999999</v>
      </c>
      <c r="D26" s="259"/>
      <c r="E26" s="20"/>
      <c r="F26" s="20"/>
    </row>
    <row r="27" spans="1:6" s="3" customFormat="1" ht="20.25" customHeight="1" x14ac:dyDescent="0.3">
      <c r="A27" s="519" t="s">
        <v>9</v>
      </c>
      <c r="B27" s="519"/>
      <c r="C27" s="27">
        <f>C26-C22</f>
        <v>-256651577.57999998</v>
      </c>
      <c r="D27" s="398"/>
      <c r="E27" s="20"/>
      <c r="F27" s="20"/>
    </row>
    <row r="28" spans="1:6" s="1" customFormat="1" x14ac:dyDescent="0.3">
      <c r="A28" s="30"/>
      <c r="B28" s="254"/>
      <c r="C28" s="30"/>
      <c r="D28" s="260"/>
      <c r="E28" s="223"/>
    </row>
    <row r="29" spans="1:6" s="1" customFormat="1" x14ac:dyDescent="0.3">
      <c r="A29" s="30"/>
      <c r="B29" s="254"/>
      <c r="C29" s="32"/>
      <c r="D29" s="261"/>
      <c r="E29" s="223"/>
    </row>
    <row r="30" spans="1:6" s="1" customFormat="1" x14ac:dyDescent="0.3">
      <c r="A30" s="30"/>
      <c r="B30" s="254"/>
      <c r="C30" s="32"/>
      <c r="D30" s="263"/>
      <c r="E30" s="223"/>
    </row>
    <row r="31" spans="1:6" s="1" customFormat="1" x14ac:dyDescent="0.3">
      <c r="A31" s="30"/>
      <c r="B31" s="254"/>
      <c r="C31" s="30"/>
      <c r="D31" s="263"/>
    </row>
    <row r="32" spans="1:6" s="1" customFormat="1" x14ac:dyDescent="0.3">
      <c r="A32" s="30"/>
      <c r="B32" s="254"/>
      <c r="C32" s="30"/>
      <c r="D32" s="263"/>
    </row>
    <row r="33" spans="1:4" s="1" customFormat="1" x14ac:dyDescent="0.3">
      <c r="A33" s="30"/>
      <c r="B33" s="254"/>
      <c r="C33" s="30"/>
      <c r="D33" s="263"/>
    </row>
    <row r="34" spans="1:4" s="1" customFormat="1" x14ac:dyDescent="0.3">
      <c r="A34" s="30"/>
      <c r="B34" s="254"/>
      <c r="C34" s="30"/>
      <c r="D34" s="263"/>
    </row>
    <row r="37" spans="1:4" s="1" customFormat="1" x14ac:dyDescent="0.3">
      <c r="A37" s="30"/>
      <c r="B37" s="254"/>
      <c r="C37" s="30"/>
      <c r="D37" s="262"/>
    </row>
  </sheetData>
  <mergeCells count="9">
    <mergeCell ref="A1:D1"/>
    <mergeCell ref="A2:A3"/>
    <mergeCell ref="B2:B3"/>
    <mergeCell ref="D2:D3"/>
    <mergeCell ref="E2:E3"/>
    <mergeCell ref="A22:B22"/>
    <mergeCell ref="A24:B25"/>
    <mergeCell ref="A26:B26"/>
    <mergeCell ref="A27:B27"/>
  </mergeCells>
  <pageMargins left="0.7" right="0.7" top="0.75" bottom="0.75" header="0.3" footer="0.3"/>
  <pageSetup paperSize="9" scale="42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40" zoomScaleNormal="100" workbookViewId="0">
      <selection activeCell="B50" sqref="B50:D52"/>
    </sheetView>
  </sheetViews>
  <sheetFormatPr defaultRowHeight="14.4" x14ac:dyDescent="0.3"/>
  <cols>
    <col min="1" max="1" width="7.109375" style="30" customWidth="1"/>
    <col min="2" max="2" width="98.88671875" style="254" customWidth="1"/>
    <col min="3" max="3" width="18" style="30" customWidth="1"/>
    <col min="4" max="4" width="90.441406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1591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48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49" t="s">
        <v>5</v>
      </c>
      <c r="D3" s="523"/>
      <c r="E3" s="514"/>
      <c r="F3" s="20"/>
    </row>
    <row r="4" spans="1:6" s="10" customFormat="1" ht="22.8" customHeight="1" x14ac:dyDescent="0.3">
      <c r="A4" s="44">
        <v>1</v>
      </c>
      <c r="B4" s="231" t="s">
        <v>6</v>
      </c>
      <c r="C4" s="206">
        <v>33268452</v>
      </c>
      <c r="D4" s="233" t="s">
        <v>1625</v>
      </c>
      <c r="E4" s="201"/>
    </row>
    <row r="5" spans="1:6" s="417" customFormat="1" ht="22.8" customHeight="1" x14ac:dyDescent="0.3">
      <c r="A5" s="44">
        <v>2</v>
      </c>
      <c r="B5" s="231" t="s">
        <v>6</v>
      </c>
      <c r="C5" s="206">
        <v>36750400</v>
      </c>
      <c r="D5" s="233" t="s">
        <v>1592</v>
      </c>
      <c r="E5" s="201"/>
      <c r="F5" s="10"/>
    </row>
    <row r="6" spans="1:6" s="417" customFormat="1" ht="22.8" customHeight="1" x14ac:dyDescent="0.3">
      <c r="A6" s="42">
        <v>3</v>
      </c>
      <c r="B6" s="199" t="s">
        <v>6</v>
      </c>
      <c r="C6" s="198">
        <v>93751614.519999996</v>
      </c>
      <c r="D6" s="200" t="s">
        <v>1593</v>
      </c>
      <c r="E6" s="201"/>
      <c r="F6" s="10"/>
    </row>
    <row r="7" spans="1:6" s="417" customFormat="1" ht="22.8" customHeight="1" x14ac:dyDescent="0.3">
      <c r="A7" s="44">
        <v>4</v>
      </c>
      <c r="B7" s="231" t="s">
        <v>6</v>
      </c>
      <c r="C7" s="206">
        <v>1815000</v>
      </c>
      <c r="D7" s="233" t="s">
        <v>1043</v>
      </c>
      <c r="E7" s="201"/>
      <c r="F7" s="10"/>
    </row>
    <row r="8" spans="1:6" s="417" customFormat="1" ht="22.8" customHeight="1" x14ac:dyDescent="0.3">
      <c r="A8" s="42">
        <v>5</v>
      </c>
      <c r="B8" s="199" t="s">
        <v>6</v>
      </c>
      <c r="C8" s="198">
        <v>26809848</v>
      </c>
      <c r="D8" s="200" t="s">
        <v>1626</v>
      </c>
      <c r="E8" s="201"/>
      <c r="F8" s="10"/>
    </row>
    <row r="9" spans="1:6" s="417" customFormat="1" ht="22.8" customHeight="1" x14ac:dyDescent="0.3">
      <c r="A9" s="42">
        <v>6</v>
      </c>
      <c r="B9" s="199" t="s">
        <v>6</v>
      </c>
      <c r="C9" s="198">
        <v>27788460</v>
      </c>
      <c r="D9" s="200" t="s">
        <v>1624</v>
      </c>
      <c r="E9" s="201"/>
      <c r="F9" s="10"/>
    </row>
    <row r="10" spans="1:6" s="417" customFormat="1" ht="22.8" customHeight="1" x14ac:dyDescent="0.3">
      <c r="A10" s="42">
        <v>7</v>
      </c>
      <c r="B10" s="199" t="s">
        <v>6</v>
      </c>
      <c r="C10" s="198">
        <v>27950832</v>
      </c>
      <c r="D10" s="200" t="s">
        <v>1624</v>
      </c>
      <c r="E10" s="201"/>
      <c r="F10" s="10"/>
    </row>
    <row r="11" spans="1:6" s="417" customFormat="1" ht="22.8" customHeight="1" x14ac:dyDescent="0.3">
      <c r="A11" s="44">
        <v>8</v>
      </c>
      <c r="B11" s="231" t="s">
        <v>6</v>
      </c>
      <c r="C11" s="206">
        <v>5355000</v>
      </c>
      <c r="D11" s="233" t="s">
        <v>1594</v>
      </c>
      <c r="E11" s="201"/>
      <c r="F11" s="10"/>
    </row>
    <row r="12" spans="1:6" s="417" customFormat="1" ht="22.8" customHeight="1" x14ac:dyDescent="0.3">
      <c r="A12" s="44">
        <v>9</v>
      </c>
      <c r="B12" s="231" t="s">
        <v>6</v>
      </c>
      <c r="C12" s="206">
        <v>3646012.72</v>
      </c>
      <c r="D12" s="233" t="s">
        <v>1595</v>
      </c>
      <c r="E12" s="201" t="s">
        <v>1597</v>
      </c>
      <c r="F12" s="10"/>
    </row>
    <row r="13" spans="1:6" s="417" customFormat="1" ht="22.8" customHeight="1" x14ac:dyDescent="0.3">
      <c r="A13" s="44">
        <v>10</v>
      </c>
      <c r="B13" s="231" t="s">
        <v>6</v>
      </c>
      <c r="C13" s="206">
        <v>2757962.2</v>
      </c>
      <c r="D13" s="233" t="s">
        <v>1595</v>
      </c>
      <c r="E13" s="201" t="s">
        <v>1598</v>
      </c>
      <c r="F13" s="10"/>
    </row>
    <row r="14" spans="1:6" s="417" customFormat="1" ht="22.8" customHeight="1" x14ac:dyDescent="0.3">
      <c r="A14" s="44">
        <v>11</v>
      </c>
      <c r="B14" s="231" t="s">
        <v>6</v>
      </c>
      <c r="C14" s="206">
        <v>7218000</v>
      </c>
      <c r="D14" s="233" t="s">
        <v>1568</v>
      </c>
      <c r="E14" s="201"/>
      <c r="F14" s="10"/>
    </row>
    <row r="15" spans="1:6" s="417" customFormat="1" ht="22.8" customHeight="1" x14ac:dyDescent="0.3">
      <c r="A15" s="42">
        <v>12</v>
      </c>
      <c r="B15" s="199" t="s">
        <v>6</v>
      </c>
      <c r="C15" s="198">
        <v>19534400</v>
      </c>
      <c r="D15" s="200" t="s">
        <v>112</v>
      </c>
      <c r="E15" s="201"/>
      <c r="F15" s="10"/>
    </row>
    <row r="16" spans="1:6" s="417" customFormat="1" ht="22.8" customHeight="1" x14ac:dyDescent="0.3">
      <c r="A16" s="44">
        <v>13</v>
      </c>
      <c r="B16" s="231" t="s">
        <v>6</v>
      </c>
      <c r="C16" s="206">
        <v>433745.2</v>
      </c>
      <c r="D16" s="233" t="s">
        <v>1595</v>
      </c>
      <c r="E16" s="201" t="s">
        <v>1599</v>
      </c>
      <c r="F16" s="10"/>
    </row>
    <row r="17" spans="1:6" s="417" customFormat="1" ht="22.8" customHeight="1" x14ac:dyDescent="0.3">
      <c r="A17" s="44">
        <v>14</v>
      </c>
      <c r="B17" s="231" t="s">
        <v>6</v>
      </c>
      <c r="C17" s="206">
        <v>11176937.52</v>
      </c>
      <c r="D17" s="233" t="s">
        <v>1595</v>
      </c>
      <c r="E17" s="201" t="s">
        <v>1600</v>
      </c>
      <c r="F17" s="10"/>
    </row>
    <row r="18" spans="1:6" s="417" customFormat="1" ht="22.8" customHeight="1" x14ac:dyDescent="0.3">
      <c r="A18" s="44">
        <v>15</v>
      </c>
      <c r="B18" s="231" t="s">
        <v>6</v>
      </c>
      <c r="C18" s="206">
        <v>1570255.4</v>
      </c>
      <c r="D18" s="233" t="s">
        <v>1595</v>
      </c>
      <c r="E18" s="201" t="s">
        <v>1601</v>
      </c>
      <c r="F18" s="10"/>
    </row>
    <row r="19" spans="1:6" s="417" customFormat="1" ht="22.8" customHeight="1" x14ac:dyDescent="0.3">
      <c r="A19" s="44">
        <v>16</v>
      </c>
      <c r="B19" s="231" t="s">
        <v>6</v>
      </c>
      <c r="C19" s="206">
        <v>1501893.68</v>
      </c>
      <c r="D19" s="233" t="s">
        <v>1595</v>
      </c>
      <c r="E19" s="201" t="s">
        <v>1602</v>
      </c>
      <c r="F19" s="10"/>
    </row>
    <row r="20" spans="1:6" s="417" customFormat="1" ht="22.8" customHeight="1" x14ac:dyDescent="0.3">
      <c r="A20" s="44">
        <v>17</v>
      </c>
      <c r="B20" s="231" t="s">
        <v>6</v>
      </c>
      <c r="C20" s="206">
        <v>13500285.4</v>
      </c>
      <c r="D20" s="233" t="s">
        <v>1595</v>
      </c>
      <c r="E20" s="201" t="s">
        <v>1603</v>
      </c>
      <c r="F20" s="10"/>
    </row>
    <row r="21" spans="1:6" s="417" customFormat="1" ht="22.8" customHeight="1" x14ac:dyDescent="0.3">
      <c r="A21" s="44">
        <v>18</v>
      </c>
      <c r="B21" s="231" t="s">
        <v>6</v>
      </c>
      <c r="C21" s="206">
        <v>4863677</v>
      </c>
      <c r="D21" s="233" t="s">
        <v>1595</v>
      </c>
      <c r="E21" s="201" t="s">
        <v>1604</v>
      </c>
      <c r="F21" s="10"/>
    </row>
    <row r="22" spans="1:6" s="417" customFormat="1" ht="22.8" customHeight="1" x14ac:dyDescent="0.3">
      <c r="A22" s="44">
        <v>19</v>
      </c>
      <c r="B22" s="231" t="s">
        <v>6</v>
      </c>
      <c r="C22" s="206">
        <v>1216768</v>
      </c>
      <c r="D22" s="233" t="s">
        <v>1595</v>
      </c>
      <c r="E22" s="201" t="s">
        <v>1605</v>
      </c>
      <c r="F22" s="10"/>
    </row>
    <row r="23" spans="1:6" s="417" customFormat="1" ht="22.8" customHeight="1" x14ac:dyDescent="0.3">
      <c r="A23" s="44">
        <v>20</v>
      </c>
      <c r="B23" s="231" t="s">
        <v>6</v>
      </c>
      <c r="C23" s="206">
        <v>1466232.6</v>
      </c>
      <c r="D23" s="233" t="s">
        <v>1595</v>
      </c>
      <c r="E23" s="201" t="s">
        <v>1606</v>
      </c>
      <c r="F23" s="10"/>
    </row>
    <row r="24" spans="1:6" s="417" customFormat="1" ht="22.8" customHeight="1" x14ac:dyDescent="0.3">
      <c r="A24" s="44">
        <v>21</v>
      </c>
      <c r="B24" s="231" t="s">
        <v>6</v>
      </c>
      <c r="C24" s="206">
        <v>1443037.96</v>
      </c>
      <c r="D24" s="233" t="s">
        <v>1595</v>
      </c>
      <c r="E24" s="201" t="s">
        <v>1607</v>
      </c>
      <c r="F24" s="10"/>
    </row>
    <row r="25" spans="1:6" s="417" customFormat="1" ht="22.8" customHeight="1" x14ac:dyDescent="0.3">
      <c r="A25" s="44">
        <v>22</v>
      </c>
      <c r="B25" s="231" t="s">
        <v>6</v>
      </c>
      <c r="C25" s="206">
        <v>738235.96</v>
      </c>
      <c r="D25" s="233" t="s">
        <v>1595</v>
      </c>
      <c r="E25" s="201" t="s">
        <v>1607</v>
      </c>
      <c r="F25" s="10"/>
    </row>
    <row r="26" spans="1:6" s="417" customFormat="1" ht="22.8" customHeight="1" x14ac:dyDescent="0.3">
      <c r="A26" s="44">
        <v>23</v>
      </c>
      <c r="B26" s="231" t="s">
        <v>6</v>
      </c>
      <c r="C26" s="206">
        <v>2471451.36</v>
      </c>
      <c r="D26" s="233" t="s">
        <v>1595</v>
      </c>
      <c r="E26" s="201" t="s">
        <v>1608</v>
      </c>
      <c r="F26" s="10"/>
    </row>
    <row r="27" spans="1:6" s="417" customFormat="1" ht="22.8" customHeight="1" x14ac:dyDescent="0.3">
      <c r="A27" s="44">
        <v>24</v>
      </c>
      <c r="B27" s="231" t="s">
        <v>6</v>
      </c>
      <c r="C27" s="206">
        <v>1754590.32</v>
      </c>
      <c r="D27" s="233" t="s">
        <v>1595</v>
      </c>
      <c r="E27" s="201" t="s">
        <v>1609</v>
      </c>
      <c r="F27" s="10"/>
    </row>
    <row r="28" spans="1:6" s="417" customFormat="1" ht="22.8" customHeight="1" x14ac:dyDescent="0.3">
      <c r="A28" s="44">
        <v>25</v>
      </c>
      <c r="B28" s="231" t="s">
        <v>6</v>
      </c>
      <c r="C28" s="206">
        <v>1944330.08</v>
      </c>
      <c r="D28" s="233" t="s">
        <v>1595</v>
      </c>
      <c r="E28" s="201" t="s">
        <v>1610</v>
      </c>
      <c r="F28" s="10"/>
    </row>
    <row r="29" spans="1:6" s="417" customFormat="1" ht="22.8" customHeight="1" x14ac:dyDescent="0.3">
      <c r="A29" s="44">
        <v>26</v>
      </c>
      <c r="B29" s="231" t="s">
        <v>6</v>
      </c>
      <c r="C29" s="206">
        <v>3292335.2</v>
      </c>
      <c r="D29" s="233" t="s">
        <v>1595</v>
      </c>
      <c r="E29" s="201" t="s">
        <v>1600</v>
      </c>
      <c r="F29" s="10"/>
    </row>
    <row r="30" spans="1:6" s="417" customFormat="1" ht="22.8" customHeight="1" x14ac:dyDescent="0.3">
      <c r="A30" s="44">
        <v>27</v>
      </c>
      <c r="B30" s="231" t="s">
        <v>6</v>
      </c>
      <c r="C30" s="206">
        <v>2166960.6</v>
      </c>
      <c r="D30" s="233" t="s">
        <v>1595</v>
      </c>
      <c r="E30" s="201" t="s">
        <v>1604</v>
      </c>
      <c r="F30" s="10"/>
    </row>
    <row r="31" spans="1:6" s="417" customFormat="1" ht="22.8" customHeight="1" x14ac:dyDescent="0.3">
      <c r="A31" s="44">
        <v>28</v>
      </c>
      <c r="B31" s="231" t="s">
        <v>6</v>
      </c>
      <c r="C31" s="206">
        <v>928926.32</v>
      </c>
      <c r="D31" s="233" t="s">
        <v>1595</v>
      </c>
      <c r="E31" s="201" t="s">
        <v>1605</v>
      </c>
      <c r="F31" s="10"/>
    </row>
    <row r="32" spans="1:6" s="417" customFormat="1" ht="22.8" customHeight="1" x14ac:dyDescent="0.3">
      <c r="A32" s="44">
        <v>29</v>
      </c>
      <c r="B32" s="231" t="s">
        <v>6</v>
      </c>
      <c r="C32" s="206">
        <v>4592538.72</v>
      </c>
      <c r="D32" s="233" t="s">
        <v>1595</v>
      </c>
      <c r="E32" s="201" t="s">
        <v>1611</v>
      </c>
      <c r="F32" s="10"/>
    </row>
    <row r="33" spans="1:6" s="417" customFormat="1" ht="22.8" customHeight="1" x14ac:dyDescent="0.3">
      <c r="A33" s="44">
        <v>30</v>
      </c>
      <c r="B33" s="231" t="s">
        <v>6</v>
      </c>
      <c r="C33" s="206">
        <v>1128878.24</v>
      </c>
      <c r="D33" s="233" t="s">
        <v>1595</v>
      </c>
      <c r="E33" s="201" t="s">
        <v>1601</v>
      </c>
      <c r="F33" s="10"/>
    </row>
    <row r="34" spans="1:6" s="417" customFormat="1" ht="22.8" customHeight="1" x14ac:dyDescent="0.3">
      <c r="A34" s="44">
        <v>31</v>
      </c>
      <c r="B34" s="231" t="s">
        <v>6</v>
      </c>
      <c r="C34" s="206">
        <v>2633841</v>
      </c>
      <c r="D34" s="233" t="s">
        <v>1595</v>
      </c>
      <c r="E34" s="201" t="s">
        <v>1597</v>
      </c>
      <c r="F34" s="10"/>
    </row>
    <row r="35" spans="1:6" s="417" customFormat="1" ht="22.8" customHeight="1" x14ac:dyDescent="0.3">
      <c r="A35" s="44">
        <v>32</v>
      </c>
      <c r="B35" s="231" t="s">
        <v>6</v>
      </c>
      <c r="C35" s="206">
        <v>1179939.04</v>
      </c>
      <c r="D35" s="233" t="s">
        <v>1595</v>
      </c>
      <c r="E35" s="201" t="s">
        <v>1602</v>
      </c>
      <c r="F35" s="10"/>
    </row>
    <row r="36" spans="1:6" s="417" customFormat="1" ht="22.8" customHeight="1" x14ac:dyDescent="0.3">
      <c r="A36" s="44">
        <v>33</v>
      </c>
      <c r="B36" s="231" t="s">
        <v>6</v>
      </c>
      <c r="C36" s="206">
        <v>4918159.96</v>
      </c>
      <c r="D36" s="233" t="s">
        <v>1595</v>
      </c>
      <c r="E36" s="201" t="s">
        <v>1612</v>
      </c>
      <c r="F36" s="10"/>
    </row>
    <row r="37" spans="1:6" s="417" customFormat="1" ht="22.8" customHeight="1" x14ac:dyDescent="0.3">
      <c r="A37" s="44">
        <v>34</v>
      </c>
      <c r="B37" s="231" t="s">
        <v>6</v>
      </c>
      <c r="C37" s="206">
        <v>5106215.8</v>
      </c>
      <c r="D37" s="233" t="s">
        <v>1595</v>
      </c>
      <c r="E37" s="201" t="s">
        <v>1603</v>
      </c>
      <c r="F37" s="10"/>
    </row>
    <row r="38" spans="1:6" s="417" customFormat="1" ht="22.8" customHeight="1" x14ac:dyDescent="0.3">
      <c r="A38" s="44">
        <v>35</v>
      </c>
      <c r="B38" s="231" t="s">
        <v>6</v>
      </c>
      <c r="C38" s="206">
        <v>217442.96</v>
      </c>
      <c r="D38" s="233" t="s">
        <v>1595</v>
      </c>
      <c r="E38" s="201" t="s">
        <v>1599</v>
      </c>
      <c r="F38" s="10"/>
    </row>
    <row r="39" spans="1:6" s="417" customFormat="1" ht="22.8" customHeight="1" x14ac:dyDescent="0.3">
      <c r="A39" s="44">
        <v>36</v>
      </c>
      <c r="B39" s="231" t="s">
        <v>6</v>
      </c>
      <c r="C39" s="206">
        <v>1486765.56</v>
      </c>
      <c r="D39" s="233" t="s">
        <v>1595</v>
      </c>
      <c r="E39" s="201" t="s">
        <v>1613</v>
      </c>
      <c r="F39" s="10"/>
    </row>
    <row r="40" spans="1:6" s="417" customFormat="1" ht="22.8" customHeight="1" x14ac:dyDescent="0.3">
      <c r="A40" s="44">
        <v>37</v>
      </c>
      <c r="B40" s="231" t="s">
        <v>6</v>
      </c>
      <c r="C40" s="206">
        <v>5053987.12</v>
      </c>
      <c r="D40" s="233" t="s">
        <v>1595</v>
      </c>
      <c r="E40" s="201" t="s">
        <v>1614</v>
      </c>
      <c r="F40" s="10"/>
    </row>
    <row r="41" spans="1:6" s="417" customFormat="1" ht="22.8" customHeight="1" x14ac:dyDescent="0.3">
      <c r="A41" s="44">
        <v>38</v>
      </c>
      <c r="B41" s="231" t="s">
        <v>6</v>
      </c>
      <c r="C41" s="206">
        <v>4507399.91</v>
      </c>
      <c r="D41" s="233" t="s">
        <v>262</v>
      </c>
      <c r="E41" s="201"/>
      <c r="F41" s="10"/>
    </row>
    <row r="42" spans="1:6" s="417" customFormat="1" ht="22.8" customHeight="1" x14ac:dyDescent="0.3">
      <c r="A42" s="44">
        <v>39</v>
      </c>
      <c r="B42" s="231" t="s">
        <v>6</v>
      </c>
      <c r="C42" s="206">
        <v>25567584</v>
      </c>
      <c r="D42" s="233" t="s">
        <v>1596</v>
      </c>
      <c r="E42" s="201" t="s">
        <v>1615</v>
      </c>
      <c r="F42" s="10"/>
    </row>
    <row r="43" spans="1:6" s="417" customFormat="1" ht="22.8" customHeight="1" x14ac:dyDescent="0.3">
      <c r="A43" s="42">
        <v>40</v>
      </c>
      <c r="B43" s="199" t="s">
        <v>1616</v>
      </c>
      <c r="C43" s="198">
        <v>20820000</v>
      </c>
      <c r="D43" s="200" t="s">
        <v>1585</v>
      </c>
      <c r="E43" s="450"/>
      <c r="F43" s="10"/>
    </row>
    <row r="44" spans="1:6" s="417" customFormat="1" ht="22.8" customHeight="1" x14ac:dyDescent="0.3">
      <c r="A44" s="42">
        <v>41</v>
      </c>
      <c r="B44" s="199" t="s">
        <v>1587</v>
      </c>
      <c r="C44" s="198">
        <v>81323750</v>
      </c>
      <c r="D44" s="200" t="s">
        <v>1585</v>
      </c>
      <c r="E44" s="450"/>
      <c r="F44" s="10"/>
    </row>
    <row r="45" spans="1:6" s="417" customFormat="1" ht="22.8" customHeight="1" x14ac:dyDescent="0.3">
      <c r="A45" s="42">
        <v>42</v>
      </c>
      <c r="B45" s="199" t="s">
        <v>1586</v>
      </c>
      <c r="C45" s="198">
        <v>13236000</v>
      </c>
      <c r="D45" s="200" t="s">
        <v>1585</v>
      </c>
      <c r="E45" s="450"/>
      <c r="F45" s="10"/>
    </row>
    <row r="46" spans="1:6" s="417" customFormat="1" ht="22.8" customHeight="1" x14ac:dyDescent="0.3">
      <c r="A46" s="42">
        <v>43</v>
      </c>
      <c r="B46" s="199" t="s">
        <v>1617</v>
      </c>
      <c r="C46" s="198">
        <v>9275000</v>
      </c>
      <c r="D46" s="200" t="s">
        <v>1618</v>
      </c>
      <c r="E46" s="450"/>
      <c r="F46" s="10"/>
    </row>
    <row r="47" spans="1:6" s="417" customFormat="1" ht="22.8" customHeight="1" x14ac:dyDescent="0.3">
      <c r="A47" s="42">
        <v>44</v>
      </c>
      <c r="B47" s="199" t="s">
        <v>1359</v>
      </c>
      <c r="C47" s="198">
        <v>33000000</v>
      </c>
      <c r="D47" s="200" t="s">
        <v>1362</v>
      </c>
      <c r="E47" s="450"/>
      <c r="F47" s="10"/>
    </row>
    <row r="48" spans="1:6" s="417" customFormat="1" ht="22.8" customHeight="1" x14ac:dyDescent="0.3">
      <c r="A48" s="42">
        <v>45</v>
      </c>
      <c r="B48" s="199" t="s">
        <v>1411</v>
      </c>
      <c r="C48" s="198">
        <v>32900000</v>
      </c>
      <c r="D48" s="200" t="s">
        <v>1413</v>
      </c>
      <c r="E48" s="450"/>
      <c r="F48" s="10"/>
    </row>
    <row r="49" spans="1:6" s="417" customFormat="1" ht="22.8" customHeight="1" x14ac:dyDescent="0.3">
      <c r="A49" s="42">
        <v>46</v>
      </c>
      <c r="B49" s="199" t="s">
        <v>1472</v>
      </c>
      <c r="C49" s="198">
        <v>32900000</v>
      </c>
      <c r="D49" s="200" t="s">
        <v>1474</v>
      </c>
      <c r="E49" s="450"/>
      <c r="F49" s="10"/>
    </row>
    <row r="50" spans="1:6" s="417" customFormat="1" ht="22.8" customHeight="1" x14ac:dyDescent="0.3">
      <c r="A50" s="42">
        <v>47</v>
      </c>
      <c r="B50" s="199" t="s">
        <v>1545</v>
      </c>
      <c r="C50" s="198">
        <v>20000000</v>
      </c>
      <c r="D50" s="200" t="s">
        <v>1552</v>
      </c>
      <c r="E50" s="450"/>
      <c r="F50" s="10"/>
    </row>
    <row r="51" spans="1:6" s="417" customFormat="1" ht="22.8" customHeight="1" x14ac:dyDescent="0.3">
      <c r="A51" s="42">
        <v>48</v>
      </c>
      <c r="B51" s="199" t="s">
        <v>1302</v>
      </c>
      <c r="C51" s="198">
        <v>32000000</v>
      </c>
      <c r="D51" s="200" t="s">
        <v>1553</v>
      </c>
      <c r="E51" s="450"/>
      <c r="F51" s="10"/>
    </row>
    <row r="52" spans="1:6" s="417" customFormat="1" ht="22.8" customHeight="1" x14ac:dyDescent="0.3">
      <c r="A52" s="42">
        <v>49</v>
      </c>
      <c r="B52" s="199" t="s">
        <v>1546</v>
      </c>
      <c r="C52" s="198">
        <v>17750000</v>
      </c>
      <c r="D52" s="200" t="s">
        <v>1554</v>
      </c>
      <c r="E52" s="450"/>
      <c r="F52" s="10"/>
    </row>
    <row r="53" spans="1:6" s="417" customFormat="1" ht="22.8" customHeight="1" x14ac:dyDescent="0.3">
      <c r="A53" s="44">
        <v>50</v>
      </c>
      <c r="B53" s="231" t="s">
        <v>1619</v>
      </c>
      <c r="C53" s="232">
        <v>6541084.4100000001</v>
      </c>
      <c r="D53" s="233" t="s">
        <v>1621</v>
      </c>
      <c r="E53" s="450"/>
      <c r="F53" s="10"/>
    </row>
    <row r="54" spans="1:6" s="417" customFormat="1" ht="22.8" customHeight="1" x14ac:dyDescent="0.3">
      <c r="A54" s="44">
        <v>51</v>
      </c>
      <c r="B54" s="231" t="s">
        <v>1620</v>
      </c>
      <c r="C54" s="232">
        <v>5938733</v>
      </c>
      <c r="D54" s="233" t="s">
        <v>1622</v>
      </c>
      <c r="E54" s="450"/>
      <c r="F54" s="10"/>
    </row>
    <row r="55" spans="1:6" s="417" customFormat="1" ht="22.8" customHeight="1" thickBot="1" x14ac:dyDescent="0.35">
      <c r="A55" s="44">
        <v>52</v>
      </c>
      <c r="B55" s="231" t="s">
        <v>1623</v>
      </c>
      <c r="C55" s="206">
        <v>45000000</v>
      </c>
      <c r="D55" s="233" t="s">
        <v>610</v>
      </c>
      <c r="E55" s="450"/>
      <c r="F55" s="10"/>
    </row>
    <row r="56" spans="1:6" s="3" customFormat="1" ht="15" thickBot="1" x14ac:dyDescent="0.35">
      <c r="A56" s="515"/>
      <c r="B56" s="516"/>
      <c r="C56" s="451">
        <f>SUM(C4:C55)</f>
        <v>744192963.75999987</v>
      </c>
      <c r="D56" s="256"/>
      <c r="E56" s="15"/>
      <c r="F56" s="20"/>
    </row>
    <row r="57" spans="1:6" s="3" customFormat="1" ht="29.25" customHeight="1" x14ac:dyDescent="0.3">
      <c r="A57" s="85"/>
      <c r="B57" s="252"/>
      <c r="C57" s="155"/>
      <c r="D57" s="252"/>
      <c r="E57" s="20"/>
      <c r="F57" s="20"/>
    </row>
    <row r="58" spans="1:6" s="3" customFormat="1" ht="20.25" customHeight="1" x14ac:dyDescent="0.2">
      <c r="A58" s="525"/>
      <c r="B58" s="525"/>
      <c r="C58" s="25" t="s">
        <v>7</v>
      </c>
      <c r="D58" s="278">
        <f>C54+C53+C42+C41+C40+C39+C38+C37+C36+C35+C34+C33+C32+C31+C30+C29+C28+C27+C26+C25+C24+C23+C22+C21+C20+C19+C18+C17+C16+C14+C13+C12+C11+C7+C5+C4</f>
        <v>210153059.23999998</v>
      </c>
      <c r="E58" s="20"/>
      <c r="F58" s="20"/>
    </row>
    <row r="59" spans="1:6" s="3" customFormat="1" ht="20.25" customHeight="1" x14ac:dyDescent="0.3">
      <c r="A59" s="525"/>
      <c r="B59" s="525"/>
      <c r="C59" s="25" t="s">
        <v>5</v>
      </c>
      <c r="D59" s="259"/>
      <c r="E59" s="20"/>
      <c r="F59" s="20"/>
    </row>
    <row r="60" spans="1:6" s="3" customFormat="1" ht="20.25" customHeight="1" x14ac:dyDescent="0.3">
      <c r="A60" s="518" t="s">
        <v>8</v>
      </c>
      <c r="B60" s="518"/>
      <c r="C60" s="144">
        <v>215203135.56999999</v>
      </c>
      <c r="D60" s="259"/>
      <c r="E60" s="20"/>
      <c r="F60" s="20"/>
    </row>
    <row r="61" spans="1:6" s="3" customFormat="1" ht="20.25" customHeight="1" x14ac:dyDescent="0.3">
      <c r="A61" s="519" t="s">
        <v>9</v>
      </c>
      <c r="B61" s="519"/>
      <c r="C61" s="27">
        <f>C60-C56</f>
        <v>-528989828.18999988</v>
      </c>
      <c r="D61" s="398"/>
      <c r="E61" s="20"/>
      <c r="F61" s="20"/>
    </row>
    <row r="62" spans="1:6" s="1" customFormat="1" x14ac:dyDescent="0.3">
      <c r="A62" s="30"/>
      <c r="B62" s="254"/>
      <c r="C62" s="30"/>
      <c r="D62" s="260"/>
      <c r="E62" s="223"/>
    </row>
    <row r="63" spans="1:6" s="1" customFormat="1" x14ac:dyDescent="0.3">
      <c r="A63" s="30"/>
      <c r="B63" s="254"/>
      <c r="C63" s="32"/>
      <c r="D63" s="261"/>
      <c r="E63" s="223"/>
    </row>
    <row r="64" spans="1:6" s="1" customFormat="1" x14ac:dyDescent="0.3">
      <c r="A64" s="30"/>
      <c r="B64" s="254"/>
      <c r="C64" s="32"/>
      <c r="D64" s="263"/>
      <c r="E64" s="223"/>
    </row>
    <row r="65" spans="1:4" s="1" customFormat="1" x14ac:dyDescent="0.3">
      <c r="A65" s="30"/>
      <c r="B65" s="254"/>
      <c r="C65" s="30"/>
      <c r="D65" s="263"/>
    </row>
    <row r="66" spans="1:4" s="1" customFormat="1" x14ac:dyDescent="0.3">
      <c r="A66" s="30"/>
      <c r="B66" s="254"/>
      <c r="C66" s="30"/>
      <c r="D66" s="263"/>
    </row>
    <row r="67" spans="1:4" s="1" customFormat="1" x14ac:dyDescent="0.3">
      <c r="A67" s="30"/>
      <c r="B67" s="254"/>
      <c r="C67" s="30"/>
      <c r="D67" s="263"/>
    </row>
    <row r="68" spans="1:4" s="1" customFormat="1" x14ac:dyDescent="0.3">
      <c r="A68" s="30"/>
      <c r="B68" s="254"/>
      <c r="C68" s="30"/>
      <c r="D68" s="263"/>
    </row>
    <row r="71" spans="1:4" s="1" customFormat="1" x14ac:dyDescent="0.3">
      <c r="A71" s="30"/>
      <c r="B71" s="254"/>
      <c r="C71" s="30"/>
      <c r="D71" s="262"/>
    </row>
  </sheetData>
  <mergeCells count="9">
    <mergeCell ref="E2:E3"/>
    <mergeCell ref="A56:B56"/>
    <mergeCell ref="A58:B59"/>
    <mergeCell ref="A60:B60"/>
    <mergeCell ref="A61:B61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B1" zoomScaleNormal="100" workbookViewId="0">
      <selection activeCell="C10" sqref="C10"/>
    </sheetView>
  </sheetViews>
  <sheetFormatPr defaultRowHeight="14.4" x14ac:dyDescent="0.3"/>
  <cols>
    <col min="1" max="1" width="7.109375" style="30" customWidth="1"/>
    <col min="2" max="2" width="100.77734375" style="254" customWidth="1"/>
    <col min="3" max="3" width="18" style="30" customWidth="1"/>
    <col min="4" max="4" width="90.441406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1658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52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53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199" t="s">
        <v>6</v>
      </c>
      <c r="C4" s="198">
        <v>93751614.519999996</v>
      </c>
      <c r="D4" s="200" t="s">
        <v>1593</v>
      </c>
      <c r="E4" s="201"/>
      <c r="F4" s="10"/>
    </row>
    <row r="5" spans="1:6" s="417" customFormat="1" ht="22.8" customHeight="1" x14ac:dyDescent="0.3">
      <c r="A5" s="42">
        <v>2</v>
      </c>
      <c r="B5" s="199" t="s">
        <v>6</v>
      </c>
      <c r="C5" s="198">
        <v>26809848</v>
      </c>
      <c r="D5" s="200" t="s">
        <v>1626</v>
      </c>
      <c r="E5" s="201"/>
      <c r="F5" s="10"/>
    </row>
    <row r="6" spans="1:6" s="417" customFormat="1" ht="22.8" customHeight="1" x14ac:dyDescent="0.3">
      <c r="A6" s="42">
        <v>3</v>
      </c>
      <c r="B6" s="199" t="s">
        <v>6</v>
      </c>
      <c r="C6" s="198">
        <v>27788460</v>
      </c>
      <c r="D6" s="200" t="s">
        <v>1624</v>
      </c>
      <c r="E6" s="201"/>
      <c r="F6" s="10"/>
    </row>
    <row r="7" spans="1:6" s="417" customFormat="1" ht="22.8" customHeight="1" x14ac:dyDescent="0.3">
      <c r="A7" s="42">
        <v>4</v>
      </c>
      <c r="B7" s="199" t="s">
        <v>6</v>
      </c>
      <c r="C7" s="198">
        <v>27950832</v>
      </c>
      <c r="D7" s="200" t="s">
        <v>1624</v>
      </c>
      <c r="E7" s="201"/>
      <c r="F7" s="10"/>
    </row>
    <row r="8" spans="1:6" s="417" customFormat="1" ht="22.8" customHeight="1" x14ac:dyDescent="0.3">
      <c r="A8" s="42">
        <v>5</v>
      </c>
      <c r="B8" s="199" t="s">
        <v>6</v>
      </c>
      <c r="C8" s="198">
        <v>19534400</v>
      </c>
      <c r="D8" s="200" t="s">
        <v>112</v>
      </c>
      <c r="E8" s="201"/>
      <c r="F8" s="10"/>
    </row>
    <row r="9" spans="1:6" s="417" customFormat="1" ht="22.8" customHeight="1" x14ac:dyDescent="0.3">
      <c r="A9" s="42">
        <v>6</v>
      </c>
      <c r="B9" s="199" t="s">
        <v>1616</v>
      </c>
      <c r="C9" s="206">
        <v>20820000</v>
      </c>
      <c r="D9" s="200" t="s">
        <v>1585</v>
      </c>
      <c r="E9" s="201"/>
      <c r="F9" s="10"/>
    </row>
    <row r="10" spans="1:6" s="10" customFormat="1" ht="22.8" customHeight="1" x14ac:dyDescent="0.3">
      <c r="A10" s="42">
        <v>7</v>
      </c>
      <c r="B10" s="199" t="s">
        <v>1587</v>
      </c>
      <c r="C10" s="206">
        <v>81323750</v>
      </c>
      <c r="D10" s="200" t="s">
        <v>1585</v>
      </c>
      <c r="E10" s="201"/>
    </row>
    <row r="11" spans="1:6" s="417" customFormat="1" ht="22.8" customHeight="1" x14ac:dyDescent="0.3">
      <c r="A11" s="42">
        <v>8</v>
      </c>
      <c r="B11" s="199" t="s">
        <v>1586</v>
      </c>
      <c r="C11" s="206">
        <v>13236000</v>
      </c>
      <c r="D11" s="200" t="s">
        <v>1585</v>
      </c>
      <c r="E11" s="201"/>
      <c r="F11" s="10"/>
    </row>
    <row r="12" spans="1:6" s="417" customFormat="1" ht="22.8" customHeight="1" x14ac:dyDescent="0.3">
      <c r="A12" s="42">
        <v>9</v>
      </c>
      <c r="B12" s="199" t="s">
        <v>1617</v>
      </c>
      <c r="C12" s="206">
        <v>9275000</v>
      </c>
      <c r="D12" s="200" t="s">
        <v>1618</v>
      </c>
      <c r="E12" s="201"/>
      <c r="F12" s="10"/>
    </row>
    <row r="13" spans="1:6" s="417" customFormat="1" ht="22.8" customHeight="1" x14ac:dyDescent="0.3">
      <c r="A13" s="42">
        <v>10</v>
      </c>
      <c r="B13" s="199" t="s">
        <v>1627</v>
      </c>
      <c r="C13" s="206">
        <v>7651000</v>
      </c>
      <c r="D13" s="200" t="s">
        <v>1628</v>
      </c>
      <c r="E13" s="201"/>
      <c r="F13" s="10"/>
    </row>
    <row r="14" spans="1:6" s="417" customFormat="1" ht="22.8" customHeight="1" x14ac:dyDescent="0.3">
      <c r="A14" s="42">
        <v>11</v>
      </c>
      <c r="B14" s="199" t="s">
        <v>1359</v>
      </c>
      <c r="C14" s="198">
        <v>33000000</v>
      </c>
      <c r="D14" s="200" t="s">
        <v>1362</v>
      </c>
      <c r="E14" s="201"/>
      <c r="F14" s="10"/>
    </row>
    <row r="15" spans="1:6" s="417" customFormat="1" ht="22.8" customHeight="1" x14ac:dyDescent="0.3">
      <c r="A15" s="42">
        <v>12</v>
      </c>
      <c r="B15" s="199" t="s">
        <v>1411</v>
      </c>
      <c r="C15" s="198">
        <v>32900000</v>
      </c>
      <c r="D15" s="200" t="s">
        <v>1413</v>
      </c>
      <c r="E15" s="201"/>
      <c r="F15" s="10"/>
    </row>
    <row r="16" spans="1:6" s="417" customFormat="1" ht="22.8" customHeight="1" x14ac:dyDescent="0.3">
      <c r="A16" s="42">
        <v>13</v>
      </c>
      <c r="B16" s="199" t="s">
        <v>1472</v>
      </c>
      <c r="C16" s="198">
        <v>32900000</v>
      </c>
      <c r="D16" s="200" t="s">
        <v>1474</v>
      </c>
      <c r="E16" s="201"/>
      <c r="F16" s="10"/>
    </row>
    <row r="17" spans="1:6" s="417" customFormat="1" ht="22.8" customHeight="1" x14ac:dyDescent="0.3">
      <c r="A17" s="42">
        <v>14</v>
      </c>
      <c r="B17" s="199" t="s">
        <v>1629</v>
      </c>
      <c r="C17" s="198">
        <v>55000000</v>
      </c>
      <c r="D17" s="200" t="s">
        <v>148</v>
      </c>
      <c r="E17" s="201"/>
      <c r="F17" s="10"/>
    </row>
    <row r="18" spans="1:6" s="417" customFormat="1" ht="22.8" customHeight="1" x14ac:dyDescent="0.3">
      <c r="A18" s="42">
        <v>15</v>
      </c>
      <c r="B18" s="199" t="s">
        <v>1630</v>
      </c>
      <c r="C18" s="206">
        <v>48000000</v>
      </c>
      <c r="D18" s="200" t="s">
        <v>149</v>
      </c>
      <c r="E18" s="201"/>
      <c r="F18" s="10"/>
    </row>
    <row r="19" spans="1:6" s="417" customFormat="1" ht="22.8" customHeight="1" x14ac:dyDescent="0.3">
      <c r="A19" s="42">
        <v>16</v>
      </c>
      <c r="B19" s="199" t="s">
        <v>1631</v>
      </c>
      <c r="C19" s="206">
        <v>30500000</v>
      </c>
      <c r="D19" s="200" t="s">
        <v>150</v>
      </c>
      <c r="E19" s="201"/>
      <c r="F19" s="10"/>
    </row>
    <row r="20" spans="1:6" s="417" customFormat="1" ht="22.8" customHeight="1" x14ac:dyDescent="0.3">
      <c r="A20" s="42">
        <v>17</v>
      </c>
      <c r="B20" s="199" t="s">
        <v>1632</v>
      </c>
      <c r="C20" s="206">
        <v>22360800</v>
      </c>
      <c r="D20" s="200" t="s">
        <v>981</v>
      </c>
      <c r="E20" s="201"/>
      <c r="F20" s="10"/>
    </row>
    <row r="21" spans="1:6" s="417" customFormat="1" ht="22.8" customHeight="1" x14ac:dyDescent="0.3">
      <c r="A21" s="42">
        <v>18</v>
      </c>
      <c r="B21" s="199" t="s">
        <v>1633</v>
      </c>
      <c r="C21" s="206">
        <v>3049200</v>
      </c>
      <c r="D21" s="200" t="s">
        <v>982</v>
      </c>
      <c r="E21" s="201"/>
      <c r="F21" s="10"/>
    </row>
    <row r="22" spans="1:6" s="417" customFormat="1" ht="22.8" customHeight="1" x14ac:dyDescent="0.3">
      <c r="A22" s="42">
        <v>19</v>
      </c>
      <c r="B22" s="199" t="s">
        <v>1634</v>
      </c>
      <c r="C22" s="206">
        <v>37000800</v>
      </c>
      <c r="D22" s="200" t="s">
        <v>153</v>
      </c>
      <c r="E22" s="201"/>
      <c r="F22" s="10"/>
    </row>
    <row r="23" spans="1:6" s="417" customFormat="1" ht="22.8" customHeight="1" x14ac:dyDescent="0.3">
      <c r="A23" s="42">
        <v>20</v>
      </c>
      <c r="B23" s="199" t="s">
        <v>1635</v>
      </c>
      <c r="C23" s="206">
        <v>55000000</v>
      </c>
      <c r="D23" s="200" t="s">
        <v>154</v>
      </c>
      <c r="E23" s="201"/>
      <c r="F23" s="10"/>
    </row>
    <row r="24" spans="1:6" s="417" customFormat="1" ht="22.8" customHeight="1" x14ac:dyDescent="0.3">
      <c r="A24" s="42">
        <v>21</v>
      </c>
      <c r="B24" s="199" t="s">
        <v>1636</v>
      </c>
      <c r="C24" s="206">
        <v>35000000</v>
      </c>
      <c r="D24" s="200" t="s">
        <v>155</v>
      </c>
      <c r="E24" s="201"/>
      <c r="F24" s="10"/>
    </row>
    <row r="25" spans="1:6" s="417" customFormat="1" ht="22.8" customHeight="1" x14ac:dyDescent="0.3">
      <c r="A25" s="42">
        <v>22</v>
      </c>
      <c r="B25" s="199" t="s">
        <v>1637</v>
      </c>
      <c r="C25" s="206">
        <v>27280000</v>
      </c>
      <c r="D25" s="200" t="s">
        <v>156</v>
      </c>
      <c r="E25" s="201"/>
      <c r="F25" s="10"/>
    </row>
    <row r="26" spans="1:6" s="417" customFormat="1" ht="22.8" customHeight="1" x14ac:dyDescent="0.3">
      <c r="A26" s="42">
        <v>23</v>
      </c>
      <c r="B26" s="199" t="s">
        <v>1638</v>
      </c>
      <c r="C26" s="206">
        <v>3720000</v>
      </c>
      <c r="D26" s="200" t="s">
        <v>318</v>
      </c>
      <c r="E26" s="201"/>
      <c r="F26" s="10"/>
    </row>
    <row r="27" spans="1:6" s="417" customFormat="1" ht="22.8" customHeight="1" x14ac:dyDescent="0.3">
      <c r="A27" s="42">
        <v>24</v>
      </c>
      <c r="B27" s="199" t="s">
        <v>1639</v>
      </c>
      <c r="C27" s="206">
        <v>27825000</v>
      </c>
      <c r="D27" s="200" t="s">
        <v>157</v>
      </c>
      <c r="E27" s="201"/>
      <c r="F27" s="10"/>
    </row>
    <row r="28" spans="1:6" s="417" customFormat="1" ht="22.8" customHeight="1" x14ac:dyDescent="0.3">
      <c r="A28" s="42">
        <v>25</v>
      </c>
      <c r="B28" s="199" t="s">
        <v>1640</v>
      </c>
      <c r="C28" s="206">
        <v>22942500</v>
      </c>
      <c r="D28" s="200" t="s">
        <v>158</v>
      </c>
      <c r="E28" s="201"/>
      <c r="F28" s="10"/>
    </row>
    <row r="29" spans="1:6" s="417" customFormat="1" ht="22.8" customHeight="1" x14ac:dyDescent="0.3">
      <c r="A29" s="42">
        <v>26</v>
      </c>
      <c r="B29" s="199" t="s">
        <v>1641</v>
      </c>
      <c r="C29" s="206">
        <v>22000000</v>
      </c>
      <c r="D29" s="200" t="s">
        <v>159</v>
      </c>
      <c r="E29" s="201"/>
      <c r="F29" s="10"/>
    </row>
    <row r="30" spans="1:6" s="417" customFormat="1" ht="22.8" customHeight="1" x14ac:dyDescent="0.3">
      <c r="A30" s="42">
        <v>27</v>
      </c>
      <c r="B30" s="199" t="s">
        <v>1642</v>
      </c>
      <c r="C30" s="206">
        <v>19923750</v>
      </c>
      <c r="D30" s="200" t="s">
        <v>161</v>
      </c>
      <c r="E30" s="201"/>
      <c r="F30" s="10"/>
    </row>
    <row r="31" spans="1:6" s="417" customFormat="1" ht="22.8" customHeight="1" x14ac:dyDescent="0.3">
      <c r="A31" s="42">
        <v>28</v>
      </c>
      <c r="B31" s="199" t="s">
        <v>1643</v>
      </c>
      <c r="C31" s="198">
        <v>24000000</v>
      </c>
      <c r="D31" s="200" t="s">
        <v>162</v>
      </c>
      <c r="E31" s="201"/>
      <c r="F31" s="10"/>
    </row>
    <row r="32" spans="1:6" s="417" customFormat="1" ht="22.8" customHeight="1" x14ac:dyDescent="0.3">
      <c r="A32" s="42">
        <v>29</v>
      </c>
      <c r="B32" s="199" t="s">
        <v>1644</v>
      </c>
      <c r="C32" s="198">
        <v>35000000</v>
      </c>
      <c r="D32" s="200" t="s">
        <v>163</v>
      </c>
      <c r="E32" s="201"/>
      <c r="F32" s="10"/>
    </row>
    <row r="33" spans="1:6" s="417" customFormat="1" ht="22.8" customHeight="1" x14ac:dyDescent="0.3">
      <c r="A33" s="42">
        <v>30</v>
      </c>
      <c r="B33" s="199" t="s">
        <v>1645</v>
      </c>
      <c r="C33" s="206">
        <v>21500000</v>
      </c>
      <c r="D33" s="200" t="s">
        <v>164</v>
      </c>
      <c r="E33" s="201"/>
      <c r="F33" s="10"/>
    </row>
    <row r="34" spans="1:6" s="417" customFormat="1" ht="22.8" customHeight="1" x14ac:dyDescent="0.3">
      <c r="A34" s="42">
        <v>31</v>
      </c>
      <c r="B34" s="199" t="s">
        <v>1646</v>
      </c>
      <c r="C34" s="206">
        <v>27000000</v>
      </c>
      <c r="D34" s="200" t="s">
        <v>165</v>
      </c>
      <c r="E34" s="201"/>
      <c r="F34" s="10"/>
    </row>
    <row r="35" spans="1:6" s="417" customFormat="1" ht="22.8" customHeight="1" x14ac:dyDescent="0.3">
      <c r="A35" s="42">
        <v>32</v>
      </c>
      <c r="B35" s="199" t="s">
        <v>1647</v>
      </c>
      <c r="C35" s="206">
        <v>40000000</v>
      </c>
      <c r="D35" s="200" t="s">
        <v>166</v>
      </c>
      <c r="E35" s="201"/>
      <c r="F35" s="10"/>
    </row>
    <row r="36" spans="1:6" s="417" customFormat="1" ht="22.8" customHeight="1" x14ac:dyDescent="0.3">
      <c r="A36" s="42">
        <v>33</v>
      </c>
      <c r="B36" s="199" t="s">
        <v>1648</v>
      </c>
      <c r="C36" s="198">
        <v>54217400</v>
      </c>
      <c r="D36" s="200" t="s">
        <v>167</v>
      </c>
      <c r="E36" s="201"/>
      <c r="F36" s="10"/>
    </row>
    <row r="37" spans="1:6" s="417" customFormat="1" ht="22.8" customHeight="1" x14ac:dyDescent="0.3">
      <c r="A37" s="42">
        <v>34</v>
      </c>
      <c r="B37" s="199" t="s">
        <v>1649</v>
      </c>
      <c r="C37" s="198">
        <v>73585600</v>
      </c>
      <c r="D37" s="200" t="s">
        <v>168</v>
      </c>
      <c r="E37" s="201"/>
      <c r="F37" s="10"/>
    </row>
    <row r="38" spans="1:6" s="417" customFormat="1" ht="22.8" customHeight="1" x14ac:dyDescent="0.3">
      <c r="A38" s="42">
        <v>35</v>
      </c>
      <c r="B38" s="199" t="s">
        <v>1650</v>
      </c>
      <c r="C38" s="206">
        <v>32000000</v>
      </c>
      <c r="D38" s="200" t="s">
        <v>983</v>
      </c>
      <c r="E38" s="201"/>
      <c r="F38" s="10"/>
    </row>
    <row r="39" spans="1:6" s="417" customFormat="1" ht="22.8" customHeight="1" x14ac:dyDescent="0.3">
      <c r="A39" s="42">
        <v>36</v>
      </c>
      <c r="B39" s="199" t="s">
        <v>1651</v>
      </c>
      <c r="C39" s="206">
        <v>19712000</v>
      </c>
      <c r="D39" s="200" t="s">
        <v>1399</v>
      </c>
      <c r="E39" s="201"/>
      <c r="F39" s="10"/>
    </row>
    <row r="40" spans="1:6" s="417" customFormat="1" ht="22.8" customHeight="1" x14ac:dyDescent="0.3">
      <c r="A40" s="42">
        <v>37</v>
      </c>
      <c r="B40" s="199" t="s">
        <v>1652</v>
      </c>
      <c r="C40" s="206">
        <v>2688000</v>
      </c>
      <c r="D40" s="200" t="s">
        <v>1400</v>
      </c>
      <c r="E40" s="201"/>
      <c r="F40" s="10"/>
    </row>
    <row r="41" spans="1:6" s="417" customFormat="1" ht="22.8" customHeight="1" x14ac:dyDescent="0.3">
      <c r="A41" s="42">
        <v>38</v>
      </c>
      <c r="B41" s="199" t="s">
        <v>1653</v>
      </c>
      <c r="C41" s="198">
        <v>48054000</v>
      </c>
      <c r="D41" s="200" t="s">
        <v>1283</v>
      </c>
      <c r="E41" s="201"/>
      <c r="F41" s="10"/>
    </row>
    <row r="42" spans="1:6" s="417" customFormat="1" ht="22.8" customHeight="1" x14ac:dyDescent="0.3">
      <c r="A42" s="42">
        <v>39</v>
      </c>
      <c r="B42" s="199" t="s">
        <v>1654</v>
      </c>
      <c r="C42" s="206">
        <v>39868964.960000001</v>
      </c>
      <c r="D42" s="200" t="s">
        <v>1401</v>
      </c>
      <c r="E42" s="201"/>
      <c r="F42" s="10"/>
    </row>
    <row r="43" spans="1:6" s="417" customFormat="1" ht="22.8" customHeight="1" x14ac:dyDescent="0.3">
      <c r="A43" s="42">
        <v>40</v>
      </c>
      <c r="B43" s="199" t="s">
        <v>1655</v>
      </c>
      <c r="C43" s="206">
        <v>5436677.04</v>
      </c>
      <c r="D43" s="200" t="s">
        <v>1397</v>
      </c>
      <c r="E43" s="201"/>
      <c r="F43" s="10"/>
    </row>
    <row r="44" spans="1:6" s="417" customFormat="1" ht="22.8" customHeight="1" x14ac:dyDescent="0.3">
      <c r="A44" s="42">
        <v>41</v>
      </c>
      <c r="B44" s="199" t="s">
        <v>1656</v>
      </c>
      <c r="C44" s="206">
        <v>45595200</v>
      </c>
      <c r="D44" s="200" t="s">
        <v>1402</v>
      </c>
      <c r="E44" s="201"/>
      <c r="F44" s="10"/>
    </row>
    <row r="45" spans="1:6" s="417" customFormat="1" ht="22.8" customHeight="1" x14ac:dyDescent="0.3">
      <c r="A45" s="42">
        <v>42</v>
      </c>
      <c r="B45" s="199" t="s">
        <v>1429</v>
      </c>
      <c r="C45" s="206">
        <v>27700000</v>
      </c>
      <c r="D45" s="200" t="s">
        <v>1657</v>
      </c>
      <c r="E45" s="201"/>
      <c r="F45" s="10"/>
    </row>
    <row r="46" spans="1:6" s="417" customFormat="1" ht="22.8" customHeight="1" x14ac:dyDescent="0.3">
      <c r="A46" s="42">
        <v>43</v>
      </c>
      <c r="B46" s="199" t="s">
        <v>1545</v>
      </c>
      <c r="C46" s="198">
        <v>20000000</v>
      </c>
      <c r="D46" s="200" t="s">
        <v>1552</v>
      </c>
      <c r="E46" s="201"/>
      <c r="F46" s="10"/>
    </row>
    <row r="47" spans="1:6" s="417" customFormat="1" ht="22.8" customHeight="1" x14ac:dyDescent="0.3">
      <c r="A47" s="42">
        <v>44</v>
      </c>
      <c r="B47" s="199" t="s">
        <v>1302</v>
      </c>
      <c r="C47" s="198">
        <v>32000000</v>
      </c>
      <c r="D47" s="200" t="s">
        <v>1553</v>
      </c>
      <c r="E47" s="201"/>
      <c r="F47" s="10"/>
    </row>
    <row r="48" spans="1:6" s="417" customFormat="1" ht="22.8" customHeight="1" x14ac:dyDescent="0.3">
      <c r="A48" s="42">
        <v>45</v>
      </c>
      <c r="B48" s="199" t="s">
        <v>1546</v>
      </c>
      <c r="C48" s="198">
        <v>17750000</v>
      </c>
      <c r="D48" s="200" t="s">
        <v>1554</v>
      </c>
      <c r="E48" s="201"/>
      <c r="F48" s="10"/>
    </row>
    <row r="49" spans="1:6" s="417" customFormat="1" ht="22.8" customHeight="1" x14ac:dyDescent="0.3">
      <c r="A49" s="42">
        <v>46</v>
      </c>
      <c r="B49" s="199" t="s">
        <v>1659</v>
      </c>
      <c r="C49" s="206">
        <v>13200000</v>
      </c>
      <c r="D49" s="200" t="s">
        <v>1660</v>
      </c>
      <c r="E49" s="201"/>
      <c r="F49" s="10"/>
    </row>
    <row r="50" spans="1:6" s="417" customFormat="1" ht="22.8" customHeight="1" thickBot="1" x14ac:dyDescent="0.35">
      <c r="A50" s="42">
        <v>47</v>
      </c>
      <c r="B50" s="199" t="s">
        <v>1661</v>
      </c>
      <c r="C50" s="206">
        <v>10200000</v>
      </c>
      <c r="D50" s="200" t="s">
        <v>1660</v>
      </c>
      <c r="E50" s="201"/>
      <c r="F50" s="10"/>
    </row>
    <row r="51" spans="1:6" s="3" customFormat="1" ht="15" thickBot="1" x14ac:dyDescent="0.35">
      <c r="A51" s="515"/>
      <c r="B51" s="516"/>
      <c r="C51" s="451">
        <f>SUM(C4:C50)</f>
        <v>1426050796.52</v>
      </c>
      <c r="D51" s="256"/>
      <c r="E51" s="15"/>
      <c r="F51" s="20"/>
    </row>
    <row r="52" spans="1:6" s="3" customFormat="1" ht="29.25" customHeight="1" x14ac:dyDescent="0.3">
      <c r="A52" s="85"/>
      <c r="B52" s="252"/>
      <c r="C52" s="155">
        <v>1387756919.48</v>
      </c>
      <c r="D52" s="252"/>
      <c r="E52" s="20"/>
      <c r="F52" s="20"/>
    </row>
    <row r="53" spans="1:6" s="3" customFormat="1" ht="20.25" customHeight="1" x14ac:dyDescent="0.2">
      <c r="A53" s="525"/>
      <c r="B53" s="525"/>
      <c r="C53" s="25" t="s">
        <v>7</v>
      </c>
      <c r="D53" s="257"/>
      <c r="E53" s="20"/>
      <c r="F53" s="20"/>
    </row>
    <row r="54" spans="1:6" s="3" customFormat="1" ht="20.25" customHeight="1" x14ac:dyDescent="0.3">
      <c r="A54" s="525"/>
      <c r="B54" s="525"/>
      <c r="C54" s="25" t="s">
        <v>5</v>
      </c>
      <c r="D54" s="259"/>
      <c r="E54" s="20"/>
      <c r="F54" s="20"/>
    </row>
    <row r="55" spans="1:6" s="3" customFormat="1" ht="20.25" customHeight="1" x14ac:dyDescent="0.3">
      <c r="A55" s="518" t="s">
        <v>8</v>
      </c>
      <c r="B55" s="518"/>
      <c r="C55" s="35">
        <v>433701448.38</v>
      </c>
      <c r="D55" s="398"/>
      <c r="E55" s="20"/>
      <c r="F55" s="20"/>
    </row>
    <row r="56" spans="1:6" s="3" customFormat="1" ht="20.25" customHeight="1" x14ac:dyDescent="0.3">
      <c r="A56" s="519" t="s">
        <v>9</v>
      </c>
      <c r="B56" s="519"/>
      <c r="C56" s="27">
        <f>C55-C51</f>
        <v>-992349348.13999999</v>
      </c>
      <c r="D56" s="398"/>
      <c r="E56" s="20"/>
      <c r="F56" s="20"/>
    </row>
    <row r="57" spans="1:6" s="1" customFormat="1" x14ac:dyDescent="0.3">
      <c r="A57" s="30"/>
      <c r="B57" s="254"/>
      <c r="C57" s="30"/>
      <c r="D57" s="260"/>
      <c r="E57" s="223"/>
    </row>
    <row r="58" spans="1:6" s="1" customFormat="1" x14ac:dyDescent="0.3">
      <c r="A58" s="30"/>
      <c r="B58" s="254"/>
      <c r="C58" s="32"/>
      <c r="D58" s="261"/>
      <c r="E58" s="223"/>
    </row>
    <row r="59" spans="1:6" s="1" customFormat="1" x14ac:dyDescent="0.3">
      <c r="A59" s="30"/>
      <c r="B59" s="254"/>
      <c r="C59" s="32"/>
      <c r="D59" s="263"/>
      <c r="E59" s="223"/>
    </row>
    <row r="60" spans="1:6" s="1" customFormat="1" x14ac:dyDescent="0.3">
      <c r="A60" s="30"/>
      <c r="B60" s="254"/>
      <c r="C60" s="30"/>
      <c r="D60" s="263"/>
    </row>
    <row r="61" spans="1:6" s="1" customFormat="1" x14ac:dyDescent="0.3">
      <c r="A61" s="30"/>
      <c r="B61" s="254"/>
      <c r="C61" s="30"/>
      <c r="D61" s="263"/>
    </row>
    <row r="62" spans="1:6" s="1" customFormat="1" x14ac:dyDescent="0.3">
      <c r="A62" s="30"/>
      <c r="B62" s="254"/>
      <c r="C62" s="30"/>
      <c r="D62" s="263"/>
    </row>
    <row r="63" spans="1:6" s="1" customFormat="1" x14ac:dyDescent="0.3">
      <c r="A63" s="30"/>
      <c r="B63" s="254"/>
      <c r="C63" s="30"/>
      <c r="D63" s="263"/>
    </row>
    <row r="66" spans="1:4" s="1" customFormat="1" x14ac:dyDescent="0.3">
      <c r="A66" s="30"/>
      <c r="B66" s="254"/>
      <c r="C66" s="30"/>
      <c r="D66" s="262"/>
    </row>
  </sheetData>
  <mergeCells count="9">
    <mergeCell ref="E2:E3"/>
    <mergeCell ref="A51:B51"/>
    <mergeCell ref="A53:B54"/>
    <mergeCell ref="A55:B55"/>
    <mergeCell ref="A56:B56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C2" sqref="A2:XFD20"/>
    </sheetView>
  </sheetViews>
  <sheetFormatPr defaultRowHeight="14.4" x14ac:dyDescent="0.3"/>
  <cols>
    <col min="1" max="1" width="7.109375" style="30" customWidth="1"/>
    <col min="2" max="2" width="100.77734375" style="254" customWidth="1"/>
    <col min="3" max="3" width="18" style="30" customWidth="1"/>
    <col min="4" max="4" width="90.441406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1662</v>
      </c>
      <c r="B1" s="520"/>
      <c r="C1" s="520"/>
      <c r="D1" s="521"/>
    </row>
    <row r="2" spans="1:6" s="458" customFormat="1" ht="15" customHeight="1" x14ac:dyDescent="0.3">
      <c r="A2" s="522" t="s">
        <v>0</v>
      </c>
      <c r="B2" s="523" t="s">
        <v>1</v>
      </c>
      <c r="C2" s="454" t="s">
        <v>2</v>
      </c>
      <c r="D2" s="523" t="s">
        <v>3</v>
      </c>
      <c r="E2" s="514" t="s">
        <v>4</v>
      </c>
      <c r="F2" s="20"/>
    </row>
    <row r="3" spans="1:6" s="458" customFormat="1" x14ac:dyDescent="0.3">
      <c r="A3" s="522"/>
      <c r="B3" s="524"/>
      <c r="C3" s="455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199" t="s">
        <v>6</v>
      </c>
      <c r="C4" s="198">
        <v>93751614.519999996</v>
      </c>
      <c r="D4" s="200" t="s">
        <v>1593</v>
      </c>
      <c r="E4" s="201"/>
      <c r="F4" s="10"/>
    </row>
    <row r="5" spans="1:6" s="417" customFormat="1" ht="22.8" customHeight="1" x14ac:dyDescent="0.3">
      <c r="A5" s="42">
        <v>2</v>
      </c>
      <c r="B5" s="199" t="s">
        <v>6</v>
      </c>
      <c r="C5" s="198">
        <v>26809848</v>
      </c>
      <c r="D5" s="200" t="s">
        <v>1626</v>
      </c>
      <c r="E5" s="201"/>
      <c r="F5" s="10"/>
    </row>
    <row r="6" spans="1:6" s="417" customFormat="1" ht="22.8" customHeight="1" x14ac:dyDescent="0.3">
      <c r="A6" s="42">
        <v>3</v>
      </c>
      <c r="B6" s="199" t="s">
        <v>6</v>
      </c>
      <c r="C6" s="198">
        <v>27788460</v>
      </c>
      <c r="D6" s="200" t="s">
        <v>1624</v>
      </c>
      <c r="E6" s="201"/>
      <c r="F6" s="10"/>
    </row>
    <row r="7" spans="1:6" s="417" customFormat="1" ht="22.8" customHeight="1" x14ac:dyDescent="0.3">
      <c r="A7" s="42">
        <v>4</v>
      </c>
      <c r="B7" s="199" t="s">
        <v>6</v>
      </c>
      <c r="C7" s="198">
        <v>27950832</v>
      </c>
      <c r="D7" s="200" t="s">
        <v>1624</v>
      </c>
      <c r="E7" s="201"/>
      <c r="F7" s="10"/>
    </row>
    <row r="8" spans="1:6" s="417" customFormat="1" ht="22.8" customHeight="1" x14ac:dyDescent="0.3">
      <c r="A8" s="42">
        <v>5</v>
      </c>
      <c r="B8" s="199" t="s">
        <v>6</v>
      </c>
      <c r="C8" s="198">
        <v>19534400</v>
      </c>
      <c r="D8" s="200" t="s">
        <v>112</v>
      </c>
      <c r="E8" s="201"/>
      <c r="F8" s="10"/>
    </row>
    <row r="9" spans="1:6" s="417" customFormat="1" ht="22.8" customHeight="1" x14ac:dyDescent="0.3">
      <c r="A9" s="42">
        <v>6</v>
      </c>
      <c r="B9" s="199" t="s">
        <v>1359</v>
      </c>
      <c r="C9" s="198">
        <v>33000000</v>
      </c>
      <c r="D9" s="200" t="s">
        <v>1362</v>
      </c>
      <c r="E9" s="201"/>
      <c r="F9" s="10"/>
    </row>
    <row r="10" spans="1:6" s="417" customFormat="1" ht="22.8" customHeight="1" x14ac:dyDescent="0.3">
      <c r="A10" s="42">
        <v>7</v>
      </c>
      <c r="B10" s="199" t="s">
        <v>1411</v>
      </c>
      <c r="C10" s="198">
        <v>32900000</v>
      </c>
      <c r="D10" s="200" t="s">
        <v>1413</v>
      </c>
      <c r="E10" s="201"/>
      <c r="F10" s="10"/>
    </row>
    <row r="11" spans="1:6" s="417" customFormat="1" ht="22.8" customHeight="1" x14ac:dyDescent="0.3">
      <c r="A11" s="42">
        <v>8</v>
      </c>
      <c r="B11" s="199" t="s">
        <v>1472</v>
      </c>
      <c r="C11" s="198">
        <v>32900000</v>
      </c>
      <c r="D11" s="200" t="s">
        <v>1474</v>
      </c>
      <c r="E11" s="201"/>
      <c r="F11" s="10"/>
    </row>
    <row r="12" spans="1:6" s="417" customFormat="1" ht="22.8" customHeight="1" x14ac:dyDescent="0.3">
      <c r="A12" s="42">
        <v>9</v>
      </c>
      <c r="B12" s="199" t="s">
        <v>1629</v>
      </c>
      <c r="C12" s="198">
        <v>55000000</v>
      </c>
      <c r="D12" s="200" t="s">
        <v>148</v>
      </c>
      <c r="E12" s="201"/>
      <c r="F12" s="10"/>
    </row>
    <row r="13" spans="1:6" s="417" customFormat="1" ht="22.8" customHeight="1" x14ac:dyDescent="0.3">
      <c r="A13" s="42">
        <v>10</v>
      </c>
      <c r="B13" s="199" t="s">
        <v>1643</v>
      </c>
      <c r="C13" s="198">
        <v>24000000</v>
      </c>
      <c r="D13" s="200" t="s">
        <v>162</v>
      </c>
      <c r="E13" s="201"/>
      <c r="F13" s="10"/>
    </row>
    <row r="14" spans="1:6" s="417" customFormat="1" ht="22.8" customHeight="1" x14ac:dyDescent="0.3">
      <c r="A14" s="42">
        <v>11</v>
      </c>
      <c r="B14" s="199" t="s">
        <v>1644</v>
      </c>
      <c r="C14" s="198">
        <v>35000000</v>
      </c>
      <c r="D14" s="200" t="s">
        <v>163</v>
      </c>
      <c r="E14" s="201"/>
      <c r="F14" s="10"/>
    </row>
    <row r="15" spans="1:6" s="417" customFormat="1" ht="22.8" customHeight="1" x14ac:dyDescent="0.3">
      <c r="A15" s="42">
        <v>12</v>
      </c>
      <c r="B15" s="199" t="s">
        <v>1648</v>
      </c>
      <c r="C15" s="198">
        <v>54217400</v>
      </c>
      <c r="D15" s="200" t="s">
        <v>167</v>
      </c>
      <c r="E15" s="201"/>
      <c r="F15" s="10"/>
    </row>
    <row r="16" spans="1:6" s="417" customFormat="1" ht="22.8" customHeight="1" x14ac:dyDescent="0.3">
      <c r="A16" s="42">
        <v>13</v>
      </c>
      <c r="B16" s="199" t="s">
        <v>1649</v>
      </c>
      <c r="C16" s="198">
        <v>73585600</v>
      </c>
      <c r="D16" s="200" t="s">
        <v>168</v>
      </c>
      <c r="E16" s="201"/>
      <c r="F16" s="10"/>
    </row>
    <row r="17" spans="1:6" s="417" customFormat="1" ht="22.8" customHeight="1" x14ac:dyDescent="0.3">
      <c r="A17" s="42">
        <v>14</v>
      </c>
      <c r="B17" s="199" t="s">
        <v>1653</v>
      </c>
      <c r="C17" s="198">
        <v>48054000</v>
      </c>
      <c r="D17" s="200" t="s">
        <v>1283</v>
      </c>
      <c r="E17" s="201"/>
      <c r="F17" s="10"/>
    </row>
    <row r="18" spans="1:6" s="417" customFormat="1" ht="22.8" customHeight="1" x14ac:dyDescent="0.3">
      <c r="A18" s="42">
        <v>15</v>
      </c>
      <c r="B18" s="199" t="s">
        <v>1545</v>
      </c>
      <c r="C18" s="198">
        <v>20000000</v>
      </c>
      <c r="D18" s="200" t="s">
        <v>1552</v>
      </c>
      <c r="E18" s="201"/>
      <c r="F18" s="10"/>
    </row>
    <row r="19" spans="1:6" s="417" customFormat="1" ht="22.8" customHeight="1" x14ac:dyDescent="0.3">
      <c r="A19" s="42">
        <v>16</v>
      </c>
      <c r="B19" s="199" t="s">
        <v>1302</v>
      </c>
      <c r="C19" s="198">
        <v>32000000</v>
      </c>
      <c r="D19" s="200" t="s">
        <v>1553</v>
      </c>
      <c r="E19" s="201"/>
      <c r="F19" s="10"/>
    </row>
    <row r="20" spans="1:6" s="417" customFormat="1" ht="22.8" customHeight="1" thickBot="1" x14ac:dyDescent="0.35">
      <c r="A20" s="42">
        <v>17</v>
      </c>
      <c r="B20" s="199" t="s">
        <v>1546</v>
      </c>
      <c r="C20" s="198">
        <v>17750000</v>
      </c>
      <c r="D20" s="200" t="s">
        <v>1554</v>
      </c>
      <c r="E20" s="201"/>
      <c r="F20" s="10"/>
    </row>
    <row r="21" spans="1:6" s="3" customFormat="1" ht="15" thickBot="1" x14ac:dyDescent="0.35">
      <c r="A21" s="515"/>
      <c r="B21" s="516"/>
      <c r="C21" s="451">
        <f>SUM(C4:C20)</f>
        <v>654242154.51999998</v>
      </c>
      <c r="D21" s="256"/>
      <c r="E21" s="15"/>
      <c r="F21" s="20"/>
    </row>
    <row r="22" spans="1:6" s="3" customFormat="1" ht="29.25" customHeight="1" x14ac:dyDescent="0.3">
      <c r="A22" s="85"/>
      <c r="B22" s="252"/>
      <c r="C22" s="155"/>
      <c r="D22" s="252"/>
      <c r="E22" s="20"/>
      <c r="F22" s="20"/>
    </row>
    <row r="23" spans="1:6" s="3" customFormat="1" ht="20.25" customHeight="1" x14ac:dyDescent="0.2">
      <c r="A23" s="525"/>
      <c r="B23" s="525"/>
      <c r="C23" s="25" t="s">
        <v>7</v>
      </c>
      <c r="D23" s="257"/>
      <c r="E23" s="20"/>
      <c r="F23" s="20"/>
    </row>
    <row r="24" spans="1:6" s="3" customFormat="1" ht="20.25" customHeight="1" x14ac:dyDescent="0.3">
      <c r="A24" s="525"/>
      <c r="B24" s="525"/>
      <c r="C24" s="25" t="s">
        <v>5</v>
      </c>
      <c r="D24" s="337">
        <f>C4+C5+C6+C7+C8+C12+C13+C14+C15+C16+C17</f>
        <v>485692154.51999998</v>
      </c>
      <c r="E24" s="20"/>
      <c r="F24" s="20"/>
    </row>
    <row r="25" spans="1:6" s="3" customFormat="1" ht="20.25" customHeight="1" x14ac:dyDescent="0.3">
      <c r="A25" s="518" t="s">
        <v>8</v>
      </c>
      <c r="B25" s="518"/>
      <c r="C25" s="49">
        <v>433701448.38</v>
      </c>
      <c r="D25" s="398"/>
      <c r="E25" s="20"/>
      <c r="F25" s="20"/>
    </row>
    <row r="26" spans="1:6" s="3" customFormat="1" ht="20.25" customHeight="1" x14ac:dyDescent="0.3">
      <c r="A26" s="519" t="s">
        <v>9</v>
      </c>
      <c r="B26" s="519"/>
      <c r="C26" s="27">
        <f>C25-C21</f>
        <v>-220540706.13999999</v>
      </c>
      <c r="D26" s="398"/>
      <c r="E26" s="20"/>
      <c r="F26" s="20"/>
    </row>
    <row r="27" spans="1:6" s="1" customFormat="1" x14ac:dyDescent="0.3">
      <c r="A27" s="30"/>
      <c r="B27" s="254"/>
      <c r="C27" s="30"/>
      <c r="D27" s="260"/>
      <c r="E27" s="223"/>
    </row>
    <row r="28" spans="1:6" s="1" customFormat="1" x14ac:dyDescent="0.3">
      <c r="A28" s="30"/>
      <c r="B28" s="254"/>
      <c r="C28" s="32"/>
      <c r="D28" s="261"/>
      <c r="E28" s="223"/>
    </row>
    <row r="29" spans="1:6" s="1" customFormat="1" x14ac:dyDescent="0.3">
      <c r="A29" s="30"/>
      <c r="B29" s="254"/>
      <c r="C29" s="32"/>
      <c r="D29" s="263"/>
      <c r="E29" s="223"/>
    </row>
    <row r="30" spans="1:6" s="1" customFormat="1" x14ac:dyDescent="0.3">
      <c r="A30" s="30"/>
      <c r="B30" s="254"/>
      <c r="C30" s="30"/>
      <c r="D30" s="263"/>
    </row>
    <row r="31" spans="1:6" s="1" customFormat="1" x14ac:dyDescent="0.3">
      <c r="A31" s="30"/>
      <c r="B31" s="254"/>
      <c r="C31" s="30"/>
      <c r="D31" s="263"/>
    </row>
    <row r="32" spans="1:6" s="1" customFormat="1" x14ac:dyDescent="0.3">
      <c r="A32" s="30"/>
      <c r="B32" s="254"/>
      <c r="C32" s="30"/>
      <c r="D32" s="263"/>
    </row>
    <row r="33" spans="1:4" s="1" customFormat="1" x14ac:dyDescent="0.3">
      <c r="A33" s="30"/>
      <c r="B33" s="254"/>
      <c r="C33" s="30"/>
      <c r="D33" s="263"/>
    </row>
    <row r="36" spans="1:4" s="1" customFormat="1" x14ac:dyDescent="0.3">
      <c r="A36" s="30"/>
      <c r="B36" s="254"/>
      <c r="C36" s="30"/>
      <c r="D36" s="262"/>
    </row>
  </sheetData>
  <mergeCells count="9">
    <mergeCell ref="A1:D1"/>
    <mergeCell ref="A2:A3"/>
    <mergeCell ref="B2:B3"/>
    <mergeCell ref="D2:D3"/>
    <mergeCell ref="E2:E3"/>
    <mergeCell ref="A21:B21"/>
    <mergeCell ref="A23:B24"/>
    <mergeCell ref="A25:B25"/>
    <mergeCell ref="A26:B26"/>
  </mergeCells>
  <pageMargins left="0.7" right="0.7" top="0.75" bottom="0.75" header="0.3" footer="0.3"/>
  <pageSetup paperSize="9" scale="42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Normal="100" workbookViewId="0">
      <selection activeCell="C25" sqref="C25"/>
    </sheetView>
  </sheetViews>
  <sheetFormatPr defaultRowHeight="14.4" x14ac:dyDescent="0.3"/>
  <cols>
    <col min="1" max="1" width="7.109375" style="30" customWidth="1"/>
    <col min="2" max="2" width="96.5546875" style="254" customWidth="1"/>
    <col min="3" max="3" width="18" style="30" customWidth="1"/>
    <col min="4" max="4" width="90.441406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1663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54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55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1664</v>
      </c>
      <c r="C4" s="198">
        <v>120358870</v>
      </c>
      <c r="D4" s="200" t="s">
        <v>1507</v>
      </c>
      <c r="E4" s="201"/>
      <c r="F4" s="10"/>
    </row>
    <row r="5" spans="1:6" s="417" customFormat="1" ht="22.8" customHeight="1" x14ac:dyDescent="0.3">
      <c r="A5" s="42">
        <v>2</v>
      </c>
      <c r="B5" s="459" t="s">
        <v>1665</v>
      </c>
      <c r="C5" s="198">
        <v>6272000</v>
      </c>
      <c r="D5" s="200" t="s">
        <v>1669</v>
      </c>
      <c r="E5" s="201"/>
      <c r="F5" s="10"/>
    </row>
    <row r="6" spans="1:6" s="417" customFormat="1" ht="22.8" customHeight="1" x14ac:dyDescent="0.3">
      <c r="A6" s="42">
        <v>3</v>
      </c>
      <c r="B6" s="459" t="s">
        <v>1666</v>
      </c>
      <c r="C6" s="198">
        <v>50101128</v>
      </c>
      <c r="D6" s="200" t="s">
        <v>1508</v>
      </c>
      <c r="E6" s="201"/>
      <c r="F6" s="10"/>
    </row>
    <row r="7" spans="1:6" s="417" customFormat="1" ht="22.8" customHeight="1" x14ac:dyDescent="0.3">
      <c r="A7" s="42">
        <v>4</v>
      </c>
      <c r="B7" s="460" t="s">
        <v>1667</v>
      </c>
      <c r="C7" s="198">
        <v>10500000</v>
      </c>
      <c r="D7" s="200" t="s">
        <v>24</v>
      </c>
      <c r="E7" s="201"/>
      <c r="F7" s="10"/>
    </row>
    <row r="8" spans="1:6" s="417" customFormat="1" ht="22.8" customHeight="1" thickBot="1" x14ac:dyDescent="0.35">
      <c r="A8" s="42">
        <v>5</v>
      </c>
      <c r="B8" s="459" t="s">
        <v>1668</v>
      </c>
      <c r="C8" s="198">
        <v>3453203.87</v>
      </c>
      <c r="D8" s="200" t="s">
        <v>1063</v>
      </c>
      <c r="E8" s="201"/>
      <c r="F8" s="10"/>
    </row>
    <row r="9" spans="1:6" s="3" customFormat="1" ht="15" thickBot="1" x14ac:dyDescent="0.35">
      <c r="A9" s="515"/>
      <c r="B9" s="516"/>
      <c r="C9" s="451">
        <f>SUM(C4:C8)</f>
        <v>190685201.87</v>
      </c>
      <c r="D9" s="256"/>
      <c r="E9" s="15"/>
      <c r="F9" s="20"/>
    </row>
    <row r="10" spans="1:6" s="3" customFormat="1" ht="29.25" customHeight="1" x14ac:dyDescent="0.3">
      <c r="A10" s="85"/>
      <c r="B10" s="252"/>
      <c r="C10" s="155"/>
      <c r="D10" s="252"/>
      <c r="E10" s="20"/>
      <c r="F10" s="20"/>
    </row>
    <row r="11" spans="1:6" s="3" customFormat="1" ht="20.25" customHeight="1" x14ac:dyDescent="0.2">
      <c r="A11" s="525"/>
      <c r="B11" s="525"/>
      <c r="C11" s="25" t="s">
        <v>7</v>
      </c>
      <c r="D11" s="257"/>
      <c r="E11" s="20"/>
      <c r="F11" s="20"/>
    </row>
    <row r="12" spans="1:6" s="3" customFormat="1" ht="20.25" customHeight="1" x14ac:dyDescent="0.3">
      <c r="A12" s="525"/>
      <c r="B12" s="525"/>
      <c r="C12" s="25" t="s">
        <v>5</v>
      </c>
      <c r="D12" s="259"/>
      <c r="E12" s="20"/>
      <c r="F12" s="20"/>
    </row>
    <row r="13" spans="1:6" s="3" customFormat="1" ht="20.25" customHeight="1" x14ac:dyDescent="0.3">
      <c r="A13" s="518" t="s">
        <v>8</v>
      </c>
      <c r="B13" s="518"/>
      <c r="C13" s="35">
        <v>1373044037.6700001</v>
      </c>
      <c r="D13" s="398"/>
      <c r="E13" s="20"/>
      <c r="F13" s="20"/>
    </row>
    <row r="14" spans="1:6" s="3" customFormat="1" ht="20.25" customHeight="1" x14ac:dyDescent="0.3">
      <c r="A14" s="519" t="s">
        <v>9</v>
      </c>
      <c r="B14" s="519"/>
      <c r="C14" s="27">
        <f>C13-C9</f>
        <v>1182358835.8000002</v>
      </c>
      <c r="D14" s="398"/>
      <c r="E14" s="20"/>
      <c r="F14" s="20"/>
    </row>
    <row r="15" spans="1:6" s="1" customFormat="1" x14ac:dyDescent="0.3">
      <c r="A15" s="30"/>
      <c r="B15" s="254"/>
      <c r="C15" s="30"/>
      <c r="D15" s="260"/>
      <c r="E15" s="223"/>
    </row>
    <row r="16" spans="1:6" s="1" customFormat="1" x14ac:dyDescent="0.3">
      <c r="A16" s="30"/>
      <c r="B16" s="254"/>
      <c r="C16" s="32"/>
      <c r="D16" s="261"/>
      <c r="E16" s="223"/>
    </row>
    <row r="17" spans="1:5" s="1" customFormat="1" x14ac:dyDescent="0.3">
      <c r="A17" s="30"/>
      <c r="B17" s="254"/>
      <c r="C17" s="32"/>
      <c r="D17" s="263"/>
      <c r="E17" s="223"/>
    </row>
    <row r="18" spans="1:5" s="1" customFormat="1" x14ac:dyDescent="0.3">
      <c r="A18" s="30"/>
      <c r="B18" s="254"/>
      <c r="C18" s="30"/>
      <c r="D18" s="263"/>
    </row>
    <row r="19" spans="1:5" s="1" customFormat="1" x14ac:dyDescent="0.3">
      <c r="A19" s="30"/>
      <c r="B19" s="254"/>
      <c r="C19" s="30"/>
      <c r="D19" s="263"/>
    </row>
    <row r="20" spans="1:5" s="1" customFormat="1" x14ac:dyDescent="0.3">
      <c r="A20" s="30"/>
      <c r="B20" s="254"/>
      <c r="C20" s="30"/>
      <c r="D20" s="263"/>
    </row>
    <row r="21" spans="1:5" s="1" customFormat="1" x14ac:dyDescent="0.3">
      <c r="A21" s="30"/>
      <c r="B21" s="254"/>
      <c r="C21" s="30"/>
      <c r="D21" s="263"/>
    </row>
    <row r="24" spans="1:5" s="1" customFormat="1" x14ac:dyDescent="0.3">
      <c r="A24" s="30"/>
      <c r="B24" s="254"/>
      <c r="C24" s="30"/>
      <c r="D24" s="262"/>
    </row>
  </sheetData>
  <mergeCells count="9">
    <mergeCell ref="E2:E3"/>
    <mergeCell ref="A9:B9"/>
    <mergeCell ref="A11:B12"/>
    <mergeCell ref="A13:B13"/>
    <mergeCell ref="A14:B14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5" zoomScaleNormal="100" workbookViewId="0">
      <selection activeCell="D35" sqref="D35"/>
    </sheetView>
  </sheetViews>
  <sheetFormatPr defaultRowHeight="14.4" x14ac:dyDescent="0.3"/>
  <cols>
    <col min="1" max="1" width="7.109375" style="30" customWidth="1"/>
    <col min="2" max="2" width="63.21875" style="254" customWidth="1"/>
    <col min="3" max="3" width="18" style="30" customWidth="1"/>
    <col min="4" max="4" width="90.441406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1670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56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57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6</v>
      </c>
      <c r="C4" s="198">
        <v>6589200</v>
      </c>
      <c r="D4" s="200" t="s">
        <v>1684</v>
      </c>
      <c r="E4" s="201" t="s">
        <v>1693</v>
      </c>
      <c r="F4" s="10"/>
    </row>
    <row r="5" spans="1:6" s="417" customFormat="1" ht="22.8" customHeight="1" x14ac:dyDescent="0.3">
      <c r="A5" s="42">
        <v>2</v>
      </c>
      <c r="B5" s="459" t="s">
        <v>6</v>
      </c>
      <c r="C5" s="198">
        <v>31582800</v>
      </c>
      <c r="D5" s="200" t="s">
        <v>1685</v>
      </c>
      <c r="E5" s="201" t="s">
        <v>1694</v>
      </c>
      <c r="F5" s="10"/>
    </row>
    <row r="6" spans="1:6" s="417" customFormat="1" ht="22.8" customHeight="1" x14ac:dyDescent="0.3">
      <c r="A6" s="42">
        <v>3</v>
      </c>
      <c r="B6" s="459" t="s">
        <v>6</v>
      </c>
      <c r="C6" s="198">
        <v>12874926.4</v>
      </c>
      <c r="D6" s="200" t="s">
        <v>1686</v>
      </c>
      <c r="E6" s="201" t="s">
        <v>1695</v>
      </c>
      <c r="F6" s="10"/>
    </row>
    <row r="7" spans="1:6" s="417" customFormat="1" ht="22.8" customHeight="1" x14ac:dyDescent="0.3">
      <c r="A7" s="42">
        <v>4</v>
      </c>
      <c r="B7" s="459" t="s">
        <v>6</v>
      </c>
      <c r="C7" s="198">
        <v>5844288.7999999998</v>
      </c>
      <c r="D7" s="200" t="s">
        <v>1686</v>
      </c>
      <c r="E7" s="201" t="s">
        <v>1696</v>
      </c>
      <c r="F7" s="10"/>
    </row>
    <row r="8" spans="1:6" s="417" customFormat="1" ht="22.8" customHeight="1" x14ac:dyDescent="0.3">
      <c r="A8" s="42">
        <v>5</v>
      </c>
      <c r="B8" s="459" t="s">
        <v>6</v>
      </c>
      <c r="C8" s="198">
        <v>4592837.4800000004</v>
      </c>
      <c r="D8" s="200" t="s">
        <v>1686</v>
      </c>
      <c r="E8" s="201" t="s">
        <v>1697</v>
      </c>
      <c r="F8" s="10"/>
    </row>
    <row r="9" spans="1:6" s="417" customFormat="1" ht="22.8" customHeight="1" x14ac:dyDescent="0.3">
      <c r="A9" s="42">
        <v>6</v>
      </c>
      <c r="B9" s="459" t="s">
        <v>6</v>
      </c>
      <c r="C9" s="198">
        <v>1464521.52</v>
      </c>
      <c r="D9" s="200" t="s">
        <v>1686</v>
      </c>
      <c r="E9" s="201" t="s">
        <v>1698</v>
      </c>
      <c r="F9" s="10"/>
    </row>
    <row r="10" spans="1:6" s="417" customFormat="1" ht="22.8" customHeight="1" x14ac:dyDescent="0.3">
      <c r="A10" s="42">
        <v>7</v>
      </c>
      <c r="B10" s="459" t="s">
        <v>6</v>
      </c>
      <c r="C10" s="198">
        <v>285017.03999999998</v>
      </c>
      <c r="D10" s="200" t="s">
        <v>1686</v>
      </c>
      <c r="E10" s="201" t="s">
        <v>1699</v>
      </c>
      <c r="F10" s="10"/>
    </row>
    <row r="11" spans="1:6" s="417" customFormat="1" ht="22.8" customHeight="1" x14ac:dyDescent="0.3">
      <c r="A11" s="42">
        <v>8</v>
      </c>
      <c r="B11" s="459" t="s">
        <v>6</v>
      </c>
      <c r="C11" s="198">
        <v>2663309.6</v>
      </c>
      <c r="D11" s="200" t="s">
        <v>1686</v>
      </c>
      <c r="E11" s="201" t="s">
        <v>1700</v>
      </c>
      <c r="F11" s="10"/>
    </row>
    <row r="12" spans="1:6" s="417" customFormat="1" ht="22.8" customHeight="1" x14ac:dyDescent="0.3">
      <c r="A12" s="42">
        <v>9</v>
      </c>
      <c r="B12" s="459" t="s">
        <v>6</v>
      </c>
      <c r="C12" s="198">
        <v>1087296.28</v>
      </c>
      <c r="D12" s="200" t="s">
        <v>1686</v>
      </c>
      <c r="E12" s="201" t="s">
        <v>1701</v>
      </c>
      <c r="F12" s="10"/>
    </row>
    <row r="13" spans="1:6" s="417" customFormat="1" ht="22.8" customHeight="1" x14ac:dyDescent="0.3">
      <c r="A13" s="42">
        <v>10</v>
      </c>
      <c r="B13" s="459" t="s">
        <v>6</v>
      </c>
      <c r="C13" s="198">
        <v>138678.96</v>
      </c>
      <c r="D13" s="200" t="s">
        <v>1686</v>
      </c>
      <c r="E13" s="201" t="s">
        <v>1702</v>
      </c>
      <c r="F13" s="10"/>
    </row>
    <row r="14" spans="1:6" s="417" customFormat="1" ht="22.8" customHeight="1" x14ac:dyDescent="0.3">
      <c r="A14" s="42">
        <v>11</v>
      </c>
      <c r="B14" s="459" t="s">
        <v>6</v>
      </c>
      <c r="C14" s="198">
        <v>2315281.36</v>
      </c>
      <c r="D14" s="200" t="s">
        <v>1686</v>
      </c>
      <c r="E14" s="201" t="s">
        <v>1703</v>
      </c>
      <c r="F14" s="10"/>
    </row>
    <row r="15" spans="1:6" s="417" customFormat="1" ht="22.8" customHeight="1" x14ac:dyDescent="0.3">
      <c r="A15" s="42">
        <v>12</v>
      </c>
      <c r="B15" s="459" t="s">
        <v>6</v>
      </c>
      <c r="C15" s="198">
        <v>2338693.2799999998</v>
      </c>
      <c r="D15" s="200" t="s">
        <v>1686</v>
      </c>
      <c r="E15" s="201" t="s">
        <v>1704</v>
      </c>
      <c r="F15" s="10"/>
    </row>
    <row r="16" spans="1:6" s="417" customFormat="1" ht="22.8" customHeight="1" x14ac:dyDescent="0.3">
      <c r="A16" s="42">
        <v>13</v>
      </c>
      <c r="B16" s="459" t="s">
        <v>6</v>
      </c>
      <c r="C16" s="198">
        <v>11049920</v>
      </c>
      <c r="D16" s="200" t="s">
        <v>1687</v>
      </c>
      <c r="E16" s="201" t="s">
        <v>1705</v>
      </c>
      <c r="F16" s="10"/>
    </row>
    <row r="17" spans="1:6" s="417" customFormat="1" ht="22.8" customHeight="1" x14ac:dyDescent="0.3">
      <c r="A17" s="42">
        <v>14</v>
      </c>
      <c r="B17" s="459" t="s">
        <v>6</v>
      </c>
      <c r="C17" s="198">
        <v>39908970</v>
      </c>
      <c r="D17" s="200" t="s">
        <v>1688</v>
      </c>
      <c r="E17" s="201" t="s">
        <v>1706</v>
      </c>
      <c r="F17" s="10"/>
    </row>
    <row r="18" spans="1:6" s="417" customFormat="1" ht="22.8" customHeight="1" x14ac:dyDescent="0.3">
      <c r="A18" s="42">
        <v>15</v>
      </c>
      <c r="B18" s="459" t="s">
        <v>6</v>
      </c>
      <c r="C18" s="198">
        <v>12009570</v>
      </c>
      <c r="D18" s="200" t="s">
        <v>1689</v>
      </c>
      <c r="E18" s="201" t="s">
        <v>1705</v>
      </c>
      <c r="F18" s="10"/>
    </row>
    <row r="19" spans="1:6" s="417" customFormat="1" ht="22.8" customHeight="1" x14ac:dyDescent="0.3">
      <c r="A19" s="42">
        <v>16</v>
      </c>
      <c r="B19" s="459" t="s">
        <v>6</v>
      </c>
      <c r="C19" s="198">
        <v>1860000</v>
      </c>
      <c r="D19" s="200" t="s">
        <v>1690</v>
      </c>
      <c r="E19" s="201" t="s">
        <v>1707</v>
      </c>
      <c r="F19" s="10"/>
    </row>
    <row r="20" spans="1:6" s="417" customFormat="1" ht="22.8" customHeight="1" x14ac:dyDescent="0.3">
      <c r="A20" s="42">
        <v>17</v>
      </c>
      <c r="B20" s="459" t="s">
        <v>6</v>
      </c>
      <c r="C20" s="198">
        <v>11916000</v>
      </c>
      <c r="D20" s="200" t="s">
        <v>1691</v>
      </c>
      <c r="E20" s="201" t="s">
        <v>1708</v>
      </c>
      <c r="F20" s="10"/>
    </row>
    <row r="21" spans="1:6" s="417" customFormat="1" ht="22.8" customHeight="1" x14ac:dyDescent="0.3">
      <c r="A21" s="42">
        <v>18</v>
      </c>
      <c r="B21" s="459" t="s">
        <v>6</v>
      </c>
      <c r="C21" s="198">
        <v>1323000.94</v>
      </c>
      <c r="D21" s="200" t="s">
        <v>1692</v>
      </c>
      <c r="E21" s="201" t="s">
        <v>1709</v>
      </c>
      <c r="F21" s="10"/>
    </row>
    <row r="22" spans="1:6" s="417" customFormat="1" ht="22.8" customHeight="1" x14ac:dyDescent="0.3">
      <c r="A22" s="42">
        <v>19</v>
      </c>
      <c r="B22" s="459" t="s">
        <v>1710</v>
      </c>
      <c r="C22" s="198">
        <v>14668000</v>
      </c>
      <c r="D22" s="200" t="s">
        <v>1711</v>
      </c>
      <c r="E22" s="201"/>
      <c r="F22" s="10"/>
    </row>
    <row r="23" spans="1:6" s="417" customFormat="1" ht="22.8" customHeight="1" x14ac:dyDescent="0.3">
      <c r="A23" s="42">
        <v>20</v>
      </c>
      <c r="B23" s="459" t="s">
        <v>1671</v>
      </c>
      <c r="C23" s="198">
        <v>6546000</v>
      </c>
      <c r="D23" s="200" t="s">
        <v>1675</v>
      </c>
      <c r="E23" s="201"/>
      <c r="F23" s="10"/>
    </row>
    <row r="24" spans="1:6" s="417" customFormat="1" ht="22.8" customHeight="1" x14ac:dyDescent="0.3">
      <c r="A24" s="42">
        <v>21</v>
      </c>
      <c r="B24" s="459" t="s">
        <v>1672</v>
      </c>
      <c r="C24" s="198">
        <v>9614500</v>
      </c>
      <c r="D24" s="200" t="s">
        <v>1676</v>
      </c>
      <c r="E24" s="201"/>
      <c r="F24" s="10"/>
    </row>
    <row r="25" spans="1:6" s="417" customFormat="1" ht="22.8" customHeight="1" x14ac:dyDescent="0.3">
      <c r="A25" s="42">
        <v>22</v>
      </c>
      <c r="B25" s="459" t="s">
        <v>1673</v>
      </c>
      <c r="C25" s="198">
        <v>11204000</v>
      </c>
      <c r="D25" s="200" t="s">
        <v>1677</v>
      </c>
      <c r="E25" s="201"/>
      <c r="F25" s="10"/>
    </row>
    <row r="26" spans="1:6" s="417" customFormat="1" ht="22.8" customHeight="1" x14ac:dyDescent="0.3">
      <c r="A26" s="42">
        <v>23</v>
      </c>
      <c r="B26" s="459" t="s">
        <v>1674</v>
      </c>
      <c r="C26" s="198">
        <v>32900000</v>
      </c>
      <c r="D26" s="200" t="s">
        <v>1678</v>
      </c>
      <c r="E26" s="201"/>
      <c r="F26" s="10"/>
    </row>
    <row r="27" spans="1:6" s="417" customFormat="1" ht="22.8" customHeight="1" x14ac:dyDescent="0.3">
      <c r="A27" s="42">
        <v>24</v>
      </c>
      <c r="B27" s="459" t="s">
        <v>1679</v>
      </c>
      <c r="C27" s="198">
        <v>5799589.6900000004</v>
      </c>
      <c r="D27" s="200" t="s">
        <v>1512</v>
      </c>
      <c r="E27" s="201"/>
      <c r="F27" s="10"/>
    </row>
    <row r="28" spans="1:6" s="417" customFormat="1" ht="22.8" customHeight="1" x14ac:dyDescent="0.3">
      <c r="A28" s="42">
        <v>25</v>
      </c>
      <c r="B28" s="459" t="s">
        <v>1680</v>
      </c>
      <c r="C28" s="198">
        <v>4411680</v>
      </c>
      <c r="D28" s="200" t="s">
        <v>1682</v>
      </c>
      <c r="E28" s="201"/>
      <c r="F28" s="10"/>
    </row>
    <row r="29" spans="1:6" s="417" customFormat="1" ht="22.8" customHeight="1" thickBot="1" x14ac:dyDescent="0.35">
      <c r="A29" s="42">
        <v>26</v>
      </c>
      <c r="B29" s="459" t="s">
        <v>1681</v>
      </c>
      <c r="C29" s="198">
        <v>560000</v>
      </c>
      <c r="D29" s="200" t="s">
        <v>1683</v>
      </c>
      <c r="E29" s="201"/>
      <c r="F29" s="10"/>
    </row>
    <row r="30" spans="1:6" s="3" customFormat="1" ht="15" thickBot="1" x14ac:dyDescent="0.35">
      <c r="A30" s="515"/>
      <c r="B30" s="516"/>
      <c r="C30" s="451">
        <f>SUM(C4:C29)</f>
        <v>235548081.34999999</v>
      </c>
      <c r="D30" s="256"/>
      <c r="E30" s="15"/>
      <c r="F30" s="20"/>
    </row>
    <row r="31" spans="1:6" s="3" customFormat="1" ht="29.25" customHeight="1" x14ac:dyDescent="0.3">
      <c r="A31" s="85"/>
      <c r="B31" s="252"/>
      <c r="C31" s="155"/>
      <c r="D31" s="252"/>
      <c r="E31" s="20"/>
      <c r="F31" s="20"/>
    </row>
    <row r="32" spans="1:6" s="3" customFormat="1" ht="20.25" customHeight="1" x14ac:dyDescent="0.2">
      <c r="A32" s="525"/>
      <c r="B32" s="525"/>
      <c r="C32" s="25" t="s">
        <v>7</v>
      </c>
      <c r="D32" s="257"/>
      <c r="E32" s="20"/>
      <c r="F32" s="20"/>
    </row>
    <row r="33" spans="1:6" s="3" customFormat="1" ht="20.25" customHeight="1" x14ac:dyDescent="0.3">
      <c r="A33" s="525"/>
      <c r="B33" s="525"/>
      <c r="C33" s="25" t="s">
        <v>5</v>
      </c>
      <c r="D33" s="259"/>
      <c r="E33" s="20"/>
      <c r="F33" s="20"/>
    </row>
    <row r="34" spans="1:6" s="3" customFormat="1" ht="20.25" customHeight="1" x14ac:dyDescent="0.3">
      <c r="A34" s="518" t="s">
        <v>8</v>
      </c>
      <c r="B34" s="518"/>
      <c r="C34" s="35">
        <v>2112814944.5799999</v>
      </c>
      <c r="D34" s="398"/>
      <c r="E34" s="20"/>
      <c r="F34" s="20"/>
    </row>
    <row r="35" spans="1:6" s="3" customFormat="1" ht="20.25" customHeight="1" x14ac:dyDescent="0.3">
      <c r="A35" s="519" t="s">
        <v>9</v>
      </c>
      <c r="B35" s="519"/>
      <c r="C35" s="27">
        <f>C34-C30</f>
        <v>1877266863.23</v>
      </c>
      <c r="D35" s="398"/>
      <c r="E35" s="20"/>
      <c r="F35" s="20"/>
    </row>
    <row r="36" spans="1:6" s="1" customFormat="1" x14ac:dyDescent="0.3">
      <c r="A36" s="30"/>
      <c r="B36" s="254"/>
      <c r="C36" s="30"/>
      <c r="D36" s="260"/>
      <c r="E36" s="223"/>
    </row>
    <row r="37" spans="1:6" s="1" customFormat="1" x14ac:dyDescent="0.3">
      <c r="A37" s="30"/>
      <c r="B37" s="254"/>
      <c r="C37" s="32"/>
      <c r="D37" s="261"/>
      <c r="E37" s="223"/>
    </row>
    <row r="38" spans="1:6" s="1" customFormat="1" x14ac:dyDescent="0.3">
      <c r="A38" s="30"/>
      <c r="B38" s="254"/>
      <c r="C38" s="32"/>
      <c r="D38" s="263"/>
      <c r="E38" s="223"/>
    </row>
    <row r="39" spans="1:6" s="1" customFormat="1" x14ac:dyDescent="0.3">
      <c r="A39" s="30"/>
      <c r="B39" s="254"/>
      <c r="C39" s="30"/>
      <c r="D39" s="263"/>
    </row>
    <row r="40" spans="1:6" s="1" customFormat="1" x14ac:dyDescent="0.3">
      <c r="A40" s="30"/>
      <c r="B40" s="254"/>
      <c r="C40" s="30"/>
      <c r="D40" s="263"/>
    </row>
    <row r="41" spans="1:6" s="1" customFormat="1" x14ac:dyDescent="0.3">
      <c r="A41" s="30"/>
      <c r="B41" s="254"/>
      <c r="C41" s="30"/>
      <c r="D41" s="263"/>
    </row>
    <row r="42" spans="1:6" s="1" customFormat="1" x14ac:dyDescent="0.3">
      <c r="A42" s="30"/>
      <c r="B42" s="254"/>
      <c r="C42" s="30"/>
      <c r="D42" s="263"/>
    </row>
    <row r="45" spans="1:6" s="1" customFormat="1" x14ac:dyDescent="0.3">
      <c r="A45" s="30"/>
      <c r="B45" s="254"/>
      <c r="C45" s="30"/>
      <c r="D45" s="262"/>
    </row>
  </sheetData>
  <mergeCells count="9">
    <mergeCell ref="A30:B30"/>
    <mergeCell ref="A32:B33"/>
    <mergeCell ref="A34:B34"/>
    <mergeCell ref="A35:B35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32"/>
  <sheetViews>
    <sheetView zoomScaleNormal="100" workbookViewId="0">
      <selection activeCell="B12" sqref="B12"/>
    </sheetView>
  </sheetViews>
  <sheetFormatPr defaultRowHeight="14.4" x14ac:dyDescent="0.3"/>
  <cols>
    <col min="1" max="1" width="5.33203125" style="29" customWidth="1"/>
    <col min="2" max="2" width="69.33203125" customWidth="1"/>
    <col min="3" max="3" width="18.88671875" style="30" customWidth="1"/>
    <col min="4" max="4" width="100" style="1" customWidth="1"/>
    <col min="5" max="5" width="26.44140625" style="1" customWidth="1"/>
    <col min="7" max="7" width="11.44140625" bestFit="1" customWidth="1"/>
  </cols>
  <sheetData>
    <row r="1" spans="1:5" ht="26.25" customHeight="1" x14ac:dyDescent="0.3">
      <c r="A1" s="531" t="s">
        <v>10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2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7">
        <v>8294400</v>
      </c>
      <c r="D4" s="8" t="s">
        <v>11</v>
      </c>
      <c r="E4" s="9"/>
    </row>
    <row r="5" spans="1:5" s="10" customFormat="1" ht="25.5" customHeight="1" x14ac:dyDescent="0.3">
      <c r="A5" s="5">
        <v>2</v>
      </c>
      <c r="B5" s="6" t="s">
        <v>6</v>
      </c>
      <c r="C5" s="7">
        <v>5465340</v>
      </c>
      <c r="D5" s="8" t="s">
        <v>12</v>
      </c>
      <c r="E5" s="9"/>
    </row>
    <row r="6" spans="1:5" s="10" customFormat="1" ht="25.5" customHeight="1" x14ac:dyDescent="0.3">
      <c r="A6" s="5">
        <v>3</v>
      </c>
      <c r="B6" s="6" t="s">
        <v>13</v>
      </c>
      <c r="C6" s="7">
        <v>14000000</v>
      </c>
      <c r="D6" s="8" t="s">
        <v>15</v>
      </c>
      <c r="E6" s="9"/>
    </row>
    <row r="7" spans="1:5" s="10" customFormat="1" ht="25.5" customHeight="1" x14ac:dyDescent="0.3">
      <c r="A7" s="5">
        <v>4</v>
      </c>
      <c r="B7" s="6" t="s">
        <v>14</v>
      </c>
      <c r="C7" s="7">
        <v>22337000</v>
      </c>
      <c r="D7" s="8" t="s">
        <v>16</v>
      </c>
      <c r="E7" s="9"/>
    </row>
    <row r="8" spans="1:5" s="10" customFormat="1" ht="25.5" customHeight="1" x14ac:dyDescent="0.3">
      <c r="A8" s="5">
        <v>5</v>
      </c>
      <c r="B8" s="6" t="s">
        <v>17</v>
      </c>
      <c r="C8" s="7">
        <v>100400000</v>
      </c>
      <c r="D8" s="8" t="s">
        <v>21</v>
      </c>
      <c r="E8" s="9"/>
    </row>
    <row r="9" spans="1:5" s="10" customFormat="1" ht="25.5" customHeight="1" x14ac:dyDescent="0.3">
      <c r="A9" s="5">
        <v>6</v>
      </c>
      <c r="B9" s="6" t="s">
        <v>18</v>
      </c>
      <c r="C9" s="7">
        <v>22773240</v>
      </c>
      <c r="D9" s="8" t="s">
        <v>22</v>
      </c>
      <c r="E9" s="9"/>
    </row>
    <row r="10" spans="1:5" s="10" customFormat="1" ht="25.5" customHeight="1" x14ac:dyDescent="0.3">
      <c r="A10" s="5">
        <v>7</v>
      </c>
      <c r="B10" s="6" t="s">
        <v>19</v>
      </c>
      <c r="C10" s="7">
        <v>3453203.87</v>
      </c>
      <c r="D10" s="8" t="s">
        <v>23</v>
      </c>
      <c r="E10" s="9"/>
    </row>
    <row r="11" spans="1:5" s="10" customFormat="1" ht="25.5" customHeight="1" x14ac:dyDescent="0.3">
      <c r="A11" s="5">
        <v>8</v>
      </c>
      <c r="B11" s="33" t="s">
        <v>28</v>
      </c>
      <c r="C11" s="7">
        <v>10500000</v>
      </c>
      <c r="D11" s="8" t="s">
        <v>24</v>
      </c>
      <c r="E11" s="9"/>
    </row>
    <row r="12" spans="1:5" s="10" customFormat="1" ht="25.5" customHeight="1" x14ac:dyDescent="0.3">
      <c r="A12" s="5">
        <v>9</v>
      </c>
      <c r="B12" s="6" t="s">
        <v>29</v>
      </c>
      <c r="C12" s="7">
        <v>21280000</v>
      </c>
      <c r="D12" s="8" t="s">
        <v>25</v>
      </c>
      <c r="E12" s="9"/>
    </row>
    <row r="13" spans="1:5" s="10" customFormat="1" ht="25.5" customHeight="1" x14ac:dyDescent="0.3">
      <c r="A13" s="5">
        <v>10</v>
      </c>
      <c r="B13" s="6" t="s">
        <v>20</v>
      </c>
      <c r="C13" s="7">
        <v>15000000</v>
      </c>
      <c r="D13" s="8" t="s">
        <v>26</v>
      </c>
      <c r="E13" s="9"/>
    </row>
    <row r="14" spans="1:5" s="10" customFormat="1" ht="25.5" customHeight="1" x14ac:dyDescent="0.3">
      <c r="A14" s="5">
        <v>11</v>
      </c>
      <c r="B14" s="11" t="s">
        <v>20</v>
      </c>
      <c r="C14" s="12">
        <v>20000000</v>
      </c>
      <c r="D14" s="9" t="s">
        <v>27</v>
      </c>
      <c r="E14" s="9"/>
    </row>
    <row r="15" spans="1:5" s="10" customFormat="1" ht="25.5" customHeight="1" thickBot="1" x14ac:dyDescent="0.35">
      <c r="A15" s="5">
        <v>12</v>
      </c>
      <c r="B15" s="11" t="s">
        <v>30</v>
      </c>
      <c r="C15" s="12">
        <v>2027200</v>
      </c>
      <c r="D15" s="9" t="s">
        <v>31</v>
      </c>
      <c r="E15" s="9"/>
    </row>
    <row r="16" spans="1:5" s="3" customFormat="1" ht="15" thickBot="1" x14ac:dyDescent="0.35">
      <c r="A16" s="526"/>
      <c r="B16" s="527"/>
      <c r="C16" s="13">
        <f>SUM(C4:C15)</f>
        <v>245530383.87</v>
      </c>
      <c r="D16" s="14"/>
      <c r="E16" s="15"/>
    </row>
    <row r="17" spans="1:5" s="3" customFormat="1" ht="29.25" customHeight="1" x14ac:dyDescent="0.3">
      <c r="A17" s="16"/>
      <c r="B17" s="17"/>
      <c r="C17" s="18"/>
      <c r="D17" s="19"/>
      <c r="E17" s="20"/>
    </row>
    <row r="18" spans="1:5" s="3" customFormat="1" ht="20.25" customHeight="1" x14ac:dyDescent="0.2">
      <c r="A18" s="21"/>
      <c r="B18" s="22"/>
      <c r="C18" s="23"/>
      <c r="D18" s="24"/>
      <c r="E18" s="20"/>
    </row>
    <row r="19" spans="1:5" s="3" customFormat="1" ht="20.25" customHeight="1" x14ac:dyDescent="0.2">
      <c r="A19" s="528"/>
      <c r="B19" s="528"/>
      <c r="C19" s="25" t="s">
        <v>7</v>
      </c>
      <c r="D19" s="24"/>
      <c r="E19" s="20"/>
    </row>
    <row r="20" spans="1:5" s="3" customFormat="1" ht="20.25" customHeight="1" x14ac:dyDescent="0.3">
      <c r="A20" s="528"/>
      <c r="B20" s="528"/>
      <c r="C20" s="25" t="s">
        <v>5</v>
      </c>
      <c r="D20" s="26"/>
      <c r="E20" s="20"/>
    </row>
    <row r="21" spans="1:5" s="3" customFormat="1" ht="20.25" customHeight="1" x14ac:dyDescent="0.3">
      <c r="A21" s="529" t="s">
        <v>8</v>
      </c>
      <c r="B21" s="529"/>
      <c r="C21" s="35">
        <v>2842178647.3800001</v>
      </c>
      <c r="D21" s="26"/>
      <c r="E21" s="20"/>
    </row>
    <row r="22" spans="1:5" s="3" customFormat="1" ht="20.25" customHeight="1" x14ac:dyDescent="0.3">
      <c r="A22" s="530" t="s">
        <v>9</v>
      </c>
      <c r="B22" s="530"/>
      <c r="C22" s="27">
        <f>C21-C16</f>
        <v>2596648263.5100002</v>
      </c>
      <c r="D22" s="28"/>
      <c r="E22" s="20"/>
    </row>
    <row r="23" spans="1:5" s="1" customFormat="1" x14ac:dyDescent="0.3">
      <c r="A23" s="29"/>
      <c r="B23"/>
      <c r="C23" s="30"/>
      <c r="D23" s="31"/>
    </row>
    <row r="24" spans="1:5" s="1" customFormat="1" x14ac:dyDescent="0.3">
      <c r="A24" s="29"/>
      <c r="B24"/>
      <c r="C24" s="32"/>
    </row>
    <row r="25" spans="1:5" s="1" customFormat="1" x14ac:dyDescent="0.3">
      <c r="A25" s="29"/>
      <c r="B25"/>
      <c r="C25" s="32"/>
    </row>
    <row r="32" spans="1:5" s="1" customFormat="1" x14ac:dyDescent="0.3">
      <c r="A32" s="29"/>
      <c r="B32"/>
      <c r="C32" s="30"/>
    </row>
  </sheetData>
  <mergeCells count="9">
    <mergeCell ref="E2:E3"/>
    <mergeCell ref="A16:B16"/>
    <mergeCell ref="A19:B20"/>
    <mergeCell ref="A21:B21"/>
    <mergeCell ref="A22:B22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4" zoomScaleNormal="100" workbookViewId="0">
      <selection activeCell="D32" sqref="D32"/>
    </sheetView>
  </sheetViews>
  <sheetFormatPr defaultRowHeight="14.4" x14ac:dyDescent="0.3"/>
  <cols>
    <col min="1" max="1" width="7.109375" style="30" customWidth="1"/>
    <col min="2" max="2" width="65.109375" style="254" customWidth="1"/>
    <col min="3" max="3" width="18" style="30" customWidth="1"/>
    <col min="4" max="4" width="95.332031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1712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61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62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6</v>
      </c>
      <c r="C4" s="198">
        <v>1033999.68</v>
      </c>
      <c r="D4" s="200" t="s">
        <v>1713</v>
      </c>
      <c r="E4" s="201" t="s">
        <v>1715</v>
      </c>
      <c r="F4" s="10"/>
    </row>
    <row r="5" spans="1:6" s="417" customFormat="1" ht="22.8" customHeight="1" x14ac:dyDescent="0.3">
      <c r="A5" s="42">
        <v>2</v>
      </c>
      <c r="B5" s="459" t="s">
        <v>6</v>
      </c>
      <c r="C5" s="198">
        <v>932499.23</v>
      </c>
      <c r="D5" s="200" t="s">
        <v>1713</v>
      </c>
      <c r="E5" s="201" t="s">
        <v>1716</v>
      </c>
      <c r="F5" s="10"/>
    </row>
    <row r="6" spans="1:6" s="417" customFormat="1" ht="22.8" customHeight="1" x14ac:dyDescent="0.3">
      <c r="A6" s="42">
        <v>3</v>
      </c>
      <c r="B6" s="459" t="s">
        <v>6</v>
      </c>
      <c r="C6" s="198">
        <v>1406249.15</v>
      </c>
      <c r="D6" s="200" t="s">
        <v>1713</v>
      </c>
      <c r="E6" s="201" t="s">
        <v>1717</v>
      </c>
      <c r="F6" s="10"/>
    </row>
    <row r="7" spans="1:6" s="417" customFormat="1" ht="22.8" customHeight="1" x14ac:dyDescent="0.3">
      <c r="A7" s="42">
        <v>4</v>
      </c>
      <c r="B7" s="459" t="s">
        <v>6</v>
      </c>
      <c r="C7" s="198">
        <v>1395249.52</v>
      </c>
      <c r="D7" s="200" t="s">
        <v>1713</v>
      </c>
      <c r="E7" s="201" t="s">
        <v>1718</v>
      </c>
      <c r="F7" s="10"/>
    </row>
    <row r="8" spans="1:6" s="417" customFormat="1" ht="22.8" customHeight="1" x14ac:dyDescent="0.3">
      <c r="A8" s="42">
        <v>5</v>
      </c>
      <c r="B8" s="459" t="s">
        <v>6</v>
      </c>
      <c r="C8" s="198">
        <v>2571498.6</v>
      </c>
      <c r="D8" s="200" t="s">
        <v>1713</v>
      </c>
      <c r="E8" s="201" t="s">
        <v>1719</v>
      </c>
      <c r="F8" s="10"/>
    </row>
    <row r="9" spans="1:6" s="417" customFormat="1" ht="22.8" customHeight="1" x14ac:dyDescent="0.3">
      <c r="A9" s="42">
        <v>6</v>
      </c>
      <c r="B9" s="459" t="s">
        <v>6</v>
      </c>
      <c r="C9" s="198">
        <v>4355747.41</v>
      </c>
      <c r="D9" s="200" t="s">
        <v>1713</v>
      </c>
      <c r="E9" s="201" t="s">
        <v>1720</v>
      </c>
      <c r="F9" s="10"/>
    </row>
    <row r="10" spans="1:6" s="417" customFormat="1" ht="22.8" customHeight="1" x14ac:dyDescent="0.3">
      <c r="A10" s="42">
        <v>7</v>
      </c>
      <c r="B10" s="459" t="s">
        <v>6</v>
      </c>
      <c r="C10" s="198">
        <v>2186999.14</v>
      </c>
      <c r="D10" s="200" t="s">
        <v>1713</v>
      </c>
      <c r="E10" s="201" t="s">
        <v>1721</v>
      </c>
      <c r="F10" s="10"/>
    </row>
    <row r="11" spans="1:6" s="417" customFormat="1" ht="22.8" customHeight="1" x14ac:dyDescent="0.3">
      <c r="A11" s="42">
        <v>8</v>
      </c>
      <c r="B11" s="459" t="s">
        <v>6</v>
      </c>
      <c r="C11" s="198">
        <v>4053497.73</v>
      </c>
      <c r="D11" s="200" t="s">
        <v>1713</v>
      </c>
      <c r="E11" s="201" t="s">
        <v>1722</v>
      </c>
      <c r="F11" s="10"/>
    </row>
    <row r="12" spans="1:6" s="417" customFormat="1" ht="22.8" customHeight="1" x14ac:dyDescent="0.3">
      <c r="A12" s="42">
        <v>9</v>
      </c>
      <c r="B12" s="459" t="s">
        <v>6</v>
      </c>
      <c r="C12" s="198">
        <v>2723498.74</v>
      </c>
      <c r="D12" s="200" t="s">
        <v>1713</v>
      </c>
      <c r="E12" s="201" t="s">
        <v>1723</v>
      </c>
      <c r="F12" s="10"/>
    </row>
    <row r="13" spans="1:6" s="417" customFormat="1" ht="22.8" customHeight="1" x14ac:dyDescent="0.3">
      <c r="A13" s="42">
        <v>10</v>
      </c>
      <c r="B13" s="459" t="s">
        <v>6</v>
      </c>
      <c r="C13" s="198">
        <v>1594498.86</v>
      </c>
      <c r="D13" s="200" t="s">
        <v>1713</v>
      </c>
      <c r="E13" s="201" t="s">
        <v>1724</v>
      </c>
      <c r="F13" s="10"/>
    </row>
    <row r="14" spans="1:6" s="417" customFormat="1" ht="22.8" customHeight="1" x14ac:dyDescent="0.3">
      <c r="A14" s="42">
        <v>11</v>
      </c>
      <c r="B14" s="459" t="s">
        <v>6</v>
      </c>
      <c r="C14" s="198">
        <v>4053497.73</v>
      </c>
      <c r="D14" s="200" t="s">
        <v>1713</v>
      </c>
      <c r="E14" s="201" t="s">
        <v>1725</v>
      </c>
      <c r="F14" s="10"/>
    </row>
    <row r="15" spans="1:6" s="417" customFormat="1" ht="22.8" customHeight="1" x14ac:dyDescent="0.3">
      <c r="A15" s="42">
        <v>12</v>
      </c>
      <c r="B15" s="459" t="s">
        <v>6</v>
      </c>
      <c r="C15" s="198">
        <v>2732498.5</v>
      </c>
      <c r="D15" s="200" t="s">
        <v>1713</v>
      </c>
      <c r="E15" s="201" t="s">
        <v>1726</v>
      </c>
      <c r="F15" s="10"/>
    </row>
    <row r="16" spans="1:6" s="417" customFormat="1" ht="22.8" customHeight="1" x14ac:dyDescent="0.3">
      <c r="A16" s="42">
        <v>13</v>
      </c>
      <c r="B16" s="459" t="s">
        <v>6</v>
      </c>
      <c r="C16" s="198">
        <v>2124249.0099999998</v>
      </c>
      <c r="D16" s="200" t="s">
        <v>1713</v>
      </c>
      <c r="E16" s="201" t="s">
        <v>1727</v>
      </c>
      <c r="F16" s="10"/>
    </row>
    <row r="17" spans="1:6" s="417" customFormat="1" ht="22.8" customHeight="1" x14ac:dyDescent="0.3">
      <c r="A17" s="42">
        <v>14</v>
      </c>
      <c r="B17" s="459" t="s">
        <v>6</v>
      </c>
      <c r="C17" s="198">
        <v>4909996.88</v>
      </c>
      <c r="D17" s="200" t="s">
        <v>1713</v>
      </c>
      <c r="E17" s="201" t="s">
        <v>1728</v>
      </c>
      <c r="F17" s="10"/>
    </row>
    <row r="18" spans="1:6" s="417" customFormat="1" ht="22.8" customHeight="1" x14ac:dyDescent="0.3">
      <c r="A18" s="42">
        <v>15</v>
      </c>
      <c r="B18" s="459" t="s">
        <v>6</v>
      </c>
      <c r="C18" s="198">
        <v>4406400</v>
      </c>
      <c r="D18" s="200" t="s">
        <v>1684</v>
      </c>
      <c r="E18" s="201" t="s">
        <v>1729</v>
      </c>
      <c r="F18" s="10"/>
    </row>
    <row r="19" spans="1:6" s="417" customFormat="1" ht="22.8" customHeight="1" x14ac:dyDescent="0.3">
      <c r="A19" s="42">
        <v>16</v>
      </c>
      <c r="B19" s="459" t="s">
        <v>6</v>
      </c>
      <c r="C19" s="198">
        <v>3769920</v>
      </c>
      <c r="D19" s="200" t="s">
        <v>1714</v>
      </c>
      <c r="E19" s="201" t="s">
        <v>1730</v>
      </c>
      <c r="F19" s="10"/>
    </row>
    <row r="20" spans="1:6" s="417" customFormat="1" ht="22.8" customHeight="1" x14ac:dyDescent="0.3">
      <c r="A20" s="42">
        <v>17</v>
      </c>
      <c r="B20" s="459" t="s">
        <v>1731</v>
      </c>
      <c r="C20" s="198">
        <v>18570200</v>
      </c>
      <c r="D20" s="200" t="s">
        <v>1739</v>
      </c>
      <c r="E20" s="201"/>
      <c r="F20" s="10"/>
    </row>
    <row r="21" spans="1:6" s="417" customFormat="1" ht="22.8" customHeight="1" x14ac:dyDescent="0.3">
      <c r="A21" s="42">
        <v>18</v>
      </c>
      <c r="B21" s="459" t="s">
        <v>1732</v>
      </c>
      <c r="C21" s="198">
        <v>5571060</v>
      </c>
      <c r="D21" s="200" t="s">
        <v>1739</v>
      </c>
      <c r="E21" s="201"/>
      <c r="F21" s="10"/>
    </row>
    <row r="22" spans="1:6" s="417" customFormat="1" ht="22.8" customHeight="1" x14ac:dyDescent="0.3">
      <c r="A22" s="42">
        <v>19</v>
      </c>
      <c r="B22" s="459" t="s">
        <v>1733</v>
      </c>
      <c r="C22" s="198">
        <v>881573.5</v>
      </c>
      <c r="D22" s="200" t="s">
        <v>1740</v>
      </c>
      <c r="E22" s="201"/>
      <c r="F22" s="10"/>
    </row>
    <row r="23" spans="1:6" s="417" customFormat="1" ht="22.8" customHeight="1" x14ac:dyDescent="0.3">
      <c r="A23" s="42">
        <v>20</v>
      </c>
      <c r="B23" s="459" t="s">
        <v>1734</v>
      </c>
      <c r="C23" s="198">
        <v>17750000</v>
      </c>
      <c r="D23" s="200" t="s">
        <v>1741</v>
      </c>
      <c r="E23" s="201"/>
      <c r="F23" s="10"/>
    </row>
    <row r="24" spans="1:6" s="417" customFormat="1" ht="22.8" customHeight="1" x14ac:dyDescent="0.3">
      <c r="A24" s="42">
        <v>21</v>
      </c>
      <c r="B24" s="459" t="s">
        <v>1734</v>
      </c>
      <c r="C24" s="198">
        <v>20000000</v>
      </c>
      <c r="D24" s="200" t="s">
        <v>1742</v>
      </c>
      <c r="E24" s="201"/>
      <c r="F24" s="10"/>
    </row>
    <row r="25" spans="1:6" s="417" customFormat="1" ht="22.8" customHeight="1" x14ac:dyDescent="0.3">
      <c r="A25" s="42">
        <v>22</v>
      </c>
      <c r="B25" s="459" t="s">
        <v>1735</v>
      </c>
      <c r="C25" s="198">
        <v>2711400.16</v>
      </c>
      <c r="D25" s="200" t="s">
        <v>1743</v>
      </c>
      <c r="E25" s="201"/>
      <c r="F25" s="10"/>
    </row>
    <row r="26" spans="1:6" s="417" customFormat="1" ht="22.8" customHeight="1" x14ac:dyDescent="0.3">
      <c r="A26" s="42">
        <v>23</v>
      </c>
      <c r="B26" s="459" t="s">
        <v>1736</v>
      </c>
      <c r="C26" s="198">
        <v>4791159.1399999997</v>
      </c>
      <c r="D26" s="200" t="s">
        <v>1548</v>
      </c>
      <c r="E26" s="201"/>
      <c r="F26" s="10"/>
    </row>
    <row r="27" spans="1:6" s="417" customFormat="1" ht="22.8" customHeight="1" x14ac:dyDescent="0.3">
      <c r="A27" s="42">
        <v>24</v>
      </c>
      <c r="B27" s="459" t="s">
        <v>1737</v>
      </c>
      <c r="C27" s="198">
        <v>4968076.74</v>
      </c>
      <c r="D27" s="200" t="s">
        <v>1744</v>
      </c>
      <c r="E27" s="201"/>
      <c r="F27" s="10"/>
    </row>
    <row r="28" spans="1:6" s="417" customFormat="1" ht="22.8" customHeight="1" x14ac:dyDescent="0.3">
      <c r="A28" s="42">
        <v>25</v>
      </c>
      <c r="B28" s="459" t="s">
        <v>1738</v>
      </c>
      <c r="C28" s="198">
        <v>1349997.6</v>
      </c>
      <c r="D28" s="200" t="s">
        <v>1745</v>
      </c>
      <c r="E28" s="201"/>
      <c r="F28" s="10"/>
    </row>
    <row r="29" spans="1:6" s="417" customFormat="1" ht="22.8" customHeight="1" x14ac:dyDescent="0.3">
      <c r="A29" s="42">
        <v>26</v>
      </c>
      <c r="B29" s="459" t="s">
        <v>1746</v>
      </c>
      <c r="C29" s="198">
        <v>18900000</v>
      </c>
      <c r="D29" s="200" t="s">
        <v>1748</v>
      </c>
      <c r="E29" s="201"/>
      <c r="F29" s="10"/>
    </row>
    <row r="30" spans="1:6" s="10" customFormat="1" ht="22.8" customHeight="1" x14ac:dyDescent="0.3">
      <c r="A30" s="42">
        <v>27</v>
      </c>
      <c r="B30" s="459" t="s">
        <v>1747</v>
      </c>
      <c r="C30" s="198">
        <v>26124000</v>
      </c>
      <c r="D30" s="200" t="s">
        <v>1749</v>
      </c>
      <c r="E30" s="201"/>
    </row>
    <row r="31" spans="1:6" s="10" customFormat="1" ht="22.8" customHeight="1" x14ac:dyDescent="0.3">
      <c r="A31" s="42">
        <v>28</v>
      </c>
      <c r="B31" s="459" t="s">
        <v>1750</v>
      </c>
      <c r="C31" s="198">
        <v>142730000</v>
      </c>
      <c r="D31" s="200" t="s">
        <v>44</v>
      </c>
      <c r="E31" s="201"/>
    </row>
    <row r="32" spans="1:6" s="10" customFormat="1" ht="22.8" customHeight="1" x14ac:dyDescent="0.3">
      <c r="A32" s="42">
        <v>29</v>
      </c>
      <c r="B32" s="459" t="s">
        <v>1750</v>
      </c>
      <c r="C32" s="198">
        <v>1079294.3700000001</v>
      </c>
      <c r="D32" s="200" t="s">
        <v>415</v>
      </c>
      <c r="E32" s="201"/>
    </row>
    <row r="33" spans="1:6" s="10" customFormat="1" ht="22.8" customHeight="1" x14ac:dyDescent="0.3">
      <c r="A33" s="42">
        <v>30</v>
      </c>
      <c r="B33" s="459" t="s">
        <v>1750</v>
      </c>
      <c r="C33" s="198">
        <v>11990000</v>
      </c>
      <c r="D33" s="200" t="s">
        <v>46</v>
      </c>
      <c r="E33" s="201"/>
    </row>
    <row r="34" spans="1:6" s="10" customFormat="1" ht="22.8" customHeight="1" x14ac:dyDescent="0.3">
      <c r="A34" s="42">
        <v>31</v>
      </c>
      <c r="B34" s="459" t="s">
        <v>1751</v>
      </c>
      <c r="C34" s="198">
        <v>747155141.39999998</v>
      </c>
      <c r="D34" s="200" t="s">
        <v>47</v>
      </c>
      <c r="E34" s="201"/>
    </row>
    <row r="35" spans="1:6" s="10" customFormat="1" ht="22.8" customHeight="1" x14ac:dyDescent="0.3">
      <c r="A35" s="42">
        <v>32</v>
      </c>
      <c r="B35" s="459" t="s">
        <v>1755</v>
      </c>
      <c r="C35" s="198">
        <v>6475638.96</v>
      </c>
      <c r="D35" s="200" t="s">
        <v>47</v>
      </c>
      <c r="E35" s="201" t="s">
        <v>1527</v>
      </c>
    </row>
    <row r="36" spans="1:6" s="10" customFormat="1" ht="22.8" customHeight="1" x14ac:dyDescent="0.3">
      <c r="A36" s="42">
        <v>33</v>
      </c>
      <c r="B36" s="459" t="s">
        <v>1752</v>
      </c>
      <c r="C36" s="198">
        <v>10534144.699999999</v>
      </c>
      <c r="D36" s="200" t="s">
        <v>47</v>
      </c>
      <c r="E36" s="201" t="s">
        <v>1756</v>
      </c>
    </row>
    <row r="37" spans="1:6" s="10" customFormat="1" ht="22.8" customHeight="1" x14ac:dyDescent="0.3">
      <c r="A37" s="42">
        <v>34</v>
      </c>
      <c r="B37" s="459" t="s">
        <v>1753</v>
      </c>
      <c r="C37" s="198">
        <v>2895325.24</v>
      </c>
      <c r="D37" s="200" t="s">
        <v>47</v>
      </c>
      <c r="E37" s="201" t="s">
        <v>1757</v>
      </c>
    </row>
    <row r="38" spans="1:6" s="10" customFormat="1" ht="22.8" customHeight="1" x14ac:dyDescent="0.3">
      <c r="A38" s="42">
        <v>35</v>
      </c>
      <c r="B38" s="459" t="s">
        <v>1754</v>
      </c>
      <c r="C38" s="198">
        <v>3090604.03</v>
      </c>
      <c r="D38" s="200" t="s">
        <v>47</v>
      </c>
      <c r="E38" s="201" t="s">
        <v>1758</v>
      </c>
    </row>
    <row r="39" spans="1:6" s="10" customFormat="1" ht="22.8" customHeight="1" thickBot="1" x14ac:dyDescent="0.35">
      <c r="A39" s="42">
        <v>36</v>
      </c>
      <c r="B39" s="459" t="s">
        <v>1525</v>
      </c>
      <c r="C39" s="198">
        <v>357000</v>
      </c>
      <c r="D39" s="200" t="s">
        <v>1526</v>
      </c>
      <c r="E39" s="201"/>
    </row>
    <row r="40" spans="1:6" s="3" customFormat="1" ht="15" thickBot="1" x14ac:dyDescent="0.35">
      <c r="A40" s="515"/>
      <c r="B40" s="516"/>
      <c r="C40" s="451">
        <f>SUM(C4:C39)</f>
        <v>1092174916.02</v>
      </c>
      <c r="D40" s="256"/>
      <c r="E40" s="15"/>
      <c r="F40" s="20"/>
    </row>
    <row r="41" spans="1:6" s="3" customFormat="1" ht="29.25" customHeight="1" x14ac:dyDescent="0.3">
      <c r="A41" s="85"/>
      <c r="B41" s="252"/>
      <c r="C41" s="155"/>
      <c r="D41" s="252"/>
      <c r="E41" s="20"/>
      <c r="F41" s="20"/>
    </row>
    <row r="42" spans="1:6" s="3" customFormat="1" ht="20.25" customHeight="1" x14ac:dyDescent="0.2">
      <c r="A42" s="525"/>
      <c r="B42" s="525"/>
      <c r="C42" s="25" t="s">
        <v>7</v>
      </c>
      <c r="D42" s="257">
        <f>C34+C36+C37+C38</f>
        <v>763675215.37</v>
      </c>
      <c r="E42" s="20"/>
      <c r="F42" s="20"/>
    </row>
    <row r="43" spans="1:6" s="3" customFormat="1" ht="20.25" customHeight="1" x14ac:dyDescent="0.3">
      <c r="A43" s="525"/>
      <c r="B43" s="525"/>
      <c r="C43" s="25" t="s">
        <v>5</v>
      </c>
      <c r="D43" s="259"/>
      <c r="E43" s="20"/>
      <c r="F43" s="20"/>
    </row>
    <row r="44" spans="1:6" s="3" customFormat="1" ht="20.25" customHeight="1" x14ac:dyDescent="0.3">
      <c r="A44" s="518" t="s">
        <v>8</v>
      </c>
      <c r="B44" s="518"/>
      <c r="C44" s="35">
        <v>2713945031.8499999</v>
      </c>
      <c r="D44" s="398"/>
      <c r="E44" s="20"/>
      <c r="F44" s="20"/>
    </row>
    <row r="45" spans="1:6" s="3" customFormat="1" ht="20.25" customHeight="1" x14ac:dyDescent="0.3">
      <c r="A45" s="519" t="s">
        <v>9</v>
      </c>
      <c r="B45" s="519"/>
      <c r="C45" s="27">
        <f>C44-C40</f>
        <v>1621770115.8299999</v>
      </c>
      <c r="D45" s="398"/>
      <c r="E45" s="20"/>
      <c r="F45" s="20"/>
    </row>
    <row r="46" spans="1:6" s="1" customFormat="1" x14ac:dyDescent="0.3">
      <c r="A46" s="30"/>
      <c r="B46" s="254"/>
      <c r="C46" s="30"/>
      <c r="D46" s="260"/>
      <c r="E46" s="223"/>
    </row>
    <row r="47" spans="1:6" s="1" customFormat="1" x14ac:dyDescent="0.3">
      <c r="A47" s="30"/>
      <c r="B47" s="254"/>
      <c r="C47" s="32"/>
      <c r="D47" s="261"/>
      <c r="E47" s="223"/>
    </row>
    <row r="48" spans="1:6" s="1" customFormat="1" x14ac:dyDescent="0.3">
      <c r="A48" s="30"/>
      <c r="B48" s="254"/>
      <c r="C48" s="32"/>
      <c r="D48" s="263"/>
      <c r="E48" s="223"/>
    </row>
    <row r="49" spans="1:4" s="1" customFormat="1" x14ac:dyDescent="0.3">
      <c r="A49" s="30"/>
      <c r="B49" s="254"/>
      <c r="C49" s="30"/>
      <c r="D49" s="263"/>
    </row>
    <row r="50" spans="1:4" s="1" customFormat="1" x14ac:dyDescent="0.3">
      <c r="A50" s="30"/>
      <c r="B50" s="254"/>
      <c r="C50" s="30"/>
      <c r="D50" s="263"/>
    </row>
    <row r="51" spans="1:4" s="1" customFormat="1" x14ac:dyDescent="0.3">
      <c r="A51" s="30"/>
      <c r="B51" s="254"/>
      <c r="C51" s="30"/>
      <c r="D51" s="263"/>
    </row>
    <row r="52" spans="1:4" s="1" customFormat="1" x14ac:dyDescent="0.3">
      <c r="A52" s="30"/>
      <c r="B52" s="254"/>
      <c r="C52" s="30"/>
      <c r="D52" s="263"/>
    </row>
    <row r="55" spans="1:4" s="1" customFormat="1" x14ac:dyDescent="0.3">
      <c r="A55" s="30"/>
      <c r="B55" s="254"/>
      <c r="C55" s="30"/>
      <c r="D55" s="262"/>
    </row>
  </sheetData>
  <mergeCells count="9">
    <mergeCell ref="A1:D1"/>
    <mergeCell ref="A2:A3"/>
    <mergeCell ref="B2:B3"/>
    <mergeCell ref="D2:D3"/>
    <mergeCell ref="E2:E3"/>
    <mergeCell ref="A40:B40"/>
    <mergeCell ref="A42:B43"/>
    <mergeCell ref="A44:B44"/>
    <mergeCell ref="A45:B45"/>
  </mergeCells>
  <pageMargins left="0.7" right="0.7" top="0.75" bottom="0.75" header="0.3" footer="0.3"/>
  <pageSetup paperSize="9" scale="42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Normal="100" workbookViewId="0">
      <selection activeCell="D40" sqref="D40"/>
    </sheetView>
  </sheetViews>
  <sheetFormatPr defaultRowHeight="14.4" x14ac:dyDescent="0.3"/>
  <cols>
    <col min="1" max="1" width="7.109375" style="30" customWidth="1"/>
    <col min="2" max="2" width="65.109375" style="254" customWidth="1"/>
    <col min="3" max="3" width="18" style="30" customWidth="1"/>
    <col min="4" max="4" width="95.332031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1759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63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64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6</v>
      </c>
      <c r="C4" s="198">
        <v>17256000</v>
      </c>
      <c r="D4" s="200" t="s">
        <v>1760</v>
      </c>
      <c r="E4" s="201" t="s">
        <v>1763</v>
      </c>
      <c r="F4" s="10"/>
    </row>
    <row r="5" spans="1:6" s="417" customFormat="1" ht="22.8" customHeight="1" x14ac:dyDescent="0.3">
      <c r="A5" s="42">
        <v>2</v>
      </c>
      <c r="B5" s="459" t="s">
        <v>6</v>
      </c>
      <c r="C5" s="198">
        <v>2252487.44</v>
      </c>
      <c r="D5" s="200" t="s">
        <v>1686</v>
      </c>
      <c r="E5" s="201" t="s">
        <v>1764</v>
      </c>
      <c r="F5" s="10"/>
    </row>
    <row r="6" spans="1:6" s="417" customFormat="1" ht="22.8" customHeight="1" x14ac:dyDescent="0.3">
      <c r="A6" s="42">
        <v>3</v>
      </c>
      <c r="B6" s="459" t="s">
        <v>6</v>
      </c>
      <c r="C6" s="198">
        <v>1934471</v>
      </c>
      <c r="D6" s="200" t="s">
        <v>1686</v>
      </c>
      <c r="E6" s="201" t="s">
        <v>1765</v>
      </c>
      <c r="F6" s="10"/>
    </row>
    <row r="7" spans="1:6" s="417" customFormat="1" ht="22.8" customHeight="1" x14ac:dyDescent="0.3">
      <c r="A7" s="42">
        <v>4</v>
      </c>
      <c r="B7" s="459" t="s">
        <v>6</v>
      </c>
      <c r="C7" s="198">
        <v>1829226</v>
      </c>
      <c r="D7" s="200" t="s">
        <v>1686</v>
      </c>
      <c r="E7" s="201" t="s">
        <v>1766</v>
      </c>
      <c r="F7" s="10"/>
    </row>
    <row r="8" spans="1:6" s="417" customFormat="1" ht="22.8" customHeight="1" x14ac:dyDescent="0.3">
      <c r="A8" s="42">
        <v>5</v>
      </c>
      <c r="B8" s="459" t="s">
        <v>6</v>
      </c>
      <c r="C8" s="198">
        <v>2081352.28</v>
      </c>
      <c r="D8" s="200" t="s">
        <v>1686</v>
      </c>
      <c r="E8" s="201" t="s">
        <v>1767</v>
      </c>
      <c r="F8" s="10"/>
    </row>
    <row r="9" spans="1:6" s="417" customFormat="1" ht="22.8" customHeight="1" x14ac:dyDescent="0.3">
      <c r="A9" s="42">
        <v>6</v>
      </c>
      <c r="B9" s="459" t="s">
        <v>6</v>
      </c>
      <c r="C9" s="198">
        <v>1868336.4</v>
      </c>
      <c r="D9" s="200" t="s">
        <v>1686</v>
      </c>
      <c r="E9" s="201" t="s">
        <v>1768</v>
      </c>
      <c r="F9" s="10"/>
    </row>
    <row r="10" spans="1:6" s="417" customFormat="1" ht="22.8" customHeight="1" x14ac:dyDescent="0.3">
      <c r="A10" s="42">
        <v>7</v>
      </c>
      <c r="B10" s="459" t="s">
        <v>6</v>
      </c>
      <c r="C10" s="198">
        <v>4821090.12</v>
      </c>
      <c r="D10" s="200" t="s">
        <v>1686</v>
      </c>
      <c r="E10" s="201" t="s">
        <v>1769</v>
      </c>
      <c r="F10" s="10"/>
    </row>
    <row r="11" spans="1:6" s="417" customFormat="1" ht="22.8" customHeight="1" x14ac:dyDescent="0.3">
      <c r="A11" s="42">
        <v>8</v>
      </c>
      <c r="B11" s="459" t="s">
        <v>6</v>
      </c>
      <c r="C11" s="198">
        <v>1378750.24</v>
      </c>
      <c r="D11" s="200" t="s">
        <v>1686</v>
      </c>
      <c r="E11" s="201" t="s">
        <v>1770</v>
      </c>
      <c r="F11" s="10"/>
    </row>
    <row r="12" spans="1:6" s="417" customFormat="1" ht="22.8" customHeight="1" x14ac:dyDescent="0.3">
      <c r="A12" s="42">
        <v>9</v>
      </c>
      <c r="B12" s="459" t="s">
        <v>6</v>
      </c>
      <c r="C12" s="198">
        <v>2105551.84</v>
      </c>
      <c r="D12" s="200" t="s">
        <v>1686</v>
      </c>
      <c r="E12" s="201" t="s">
        <v>1771</v>
      </c>
      <c r="F12" s="10"/>
    </row>
    <row r="13" spans="1:6" s="417" customFormat="1" ht="22.8" customHeight="1" x14ac:dyDescent="0.3">
      <c r="A13" s="42">
        <v>10</v>
      </c>
      <c r="B13" s="459" t="s">
        <v>6</v>
      </c>
      <c r="C13" s="198">
        <v>1039983.56</v>
      </c>
      <c r="D13" s="200" t="s">
        <v>1686</v>
      </c>
      <c r="E13" s="201" t="s">
        <v>1772</v>
      </c>
      <c r="F13" s="10"/>
    </row>
    <row r="14" spans="1:6" s="417" customFormat="1" ht="22.8" customHeight="1" x14ac:dyDescent="0.3">
      <c r="A14" s="42">
        <v>11</v>
      </c>
      <c r="B14" s="459" t="s">
        <v>6</v>
      </c>
      <c r="C14" s="198">
        <v>1476634.88</v>
      </c>
      <c r="D14" s="200" t="s">
        <v>1686</v>
      </c>
      <c r="E14" s="201" t="s">
        <v>1773</v>
      </c>
      <c r="F14" s="10"/>
    </row>
    <row r="15" spans="1:6" s="417" customFormat="1" ht="22.8" customHeight="1" x14ac:dyDescent="0.3">
      <c r="A15" s="42">
        <v>12</v>
      </c>
      <c r="B15" s="459" t="s">
        <v>6</v>
      </c>
      <c r="C15" s="198">
        <v>2267860</v>
      </c>
      <c r="D15" s="200" t="s">
        <v>1686</v>
      </c>
      <c r="E15" s="201" t="s">
        <v>1774</v>
      </c>
      <c r="F15" s="10"/>
    </row>
    <row r="16" spans="1:6" s="417" customFormat="1" ht="22.8" customHeight="1" x14ac:dyDescent="0.3">
      <c r="A16" s="42">
        <v>13</v>
      </c>
      <c r="B16" s="459" t="s">
        <v>6</v>
      </c>
      <c r="C16" s="198">
        <v>2344967.2400000002</v>
      </c>
      <c r="D16" s="200" t="s">
        <v>1686</v>
      </c>
      <c r="E16" s="201" t="s">
        <v>1775</v>
      </c>
      <c r="F16" s="10"/>
    </row>
    <row r="17" spans="1:6" s="417" customFormat="1" ht="22.8" customHeight="1" x14ac:dyDescent="0.3">
      <c r="A17" s="42">
        <v>14</v>
      </c>
      <c r="B17" s="459" t="s">
        <v>6</v>
      </c>
      <c r="C17" s="198">
        <v>2004380.84</v>
      </c>
      <c r="D17" s="200" t="s">
        <v>1686</v>
      </c>
      <c r="E17" s="201" t="s">
        <v>1776</v>
      </c>
      <c r="F17" s="10"/>
    </row>
    <row r="18" spans="1:6" s="417" customFormat="1" ht="22.8" customHeight="1" x14ac:dyDescent="0.3">
      <c r="A18" s="42">
        <v>15</v>
      </c>
      <c r="B18" s="459" t="s">
        <v>6</v>
      </c>
      <c r="C18" s="198">
        <v>6354761</v>
      </c>
      <c r="D18" s="200" t="s">
        <v>1686</v>
      </c>
      <c r="E18" s="201" t="s">
        <v>1777</v>
      </c>
      <c r="F18" s="10"/>
    </row>
    <row r="19" spans="1:6" s="417" customFormat="1" ht="22.8" customHeight="1" x14ac:dyDescent="0.3">
      <c r="A19" s="42">
        <v>16</v>
      </c>
      <c r="B19" s="459" t="s">
        <v>6</v>
      </c>
      <c r="C19" s="198">
        <v>693476.28</v>
      </c>
      <c r="D19" s="200" t="s">
        <v>1686</v>
      </c>
      <c r="E19" s="201" t="s">
        <v>1778</v>
      </c>
      <c r="F19" s="10"/>
    </row>
    <row r="20" spans="1:6" s="417" customFormat="1" ht="22.8" customHeight="1" x14ac:dyDescent="0.3">
      <c r="A20" s="42">
        <v>17</v>
      </c>
      <c r="B20" s="459" t="s">
        <v>6</v>
      </c>
      <c r="C20" s="198">
        <v>2677487.12</v>
      </c>
      <c r="D20" s="200" t="s">
        <v>1686</v>
      </c>
      <c r="E20" s="201" t="s">
        <v>1779</v>
      </c>
      <c r="F20" s="10"/>
    </row>
    <row r="21" spans="1:6" s="417" customFormat="1" ht="22.8" customHeight="1" x14ac:dyDescent="0.3">
      <c r="A21" s="42">
        <v>18</v>
      </c>
      <c r="B21" s="459" t="s">
        <v>6</v>
      </c>
      <c r="C21" s="198">
        <v>792555.96</v>
      </c>
      <c r="D21" s="200" t="s">
        <v>1686</v>
      </c>
      <c r="E21" s="201" t="s">
        <v>1780</v>
      </c>
      <c r="F21" s="10"/>
    </row>
    <row r="22" spans="1:6" s="417" customFormat="1" ht="22.8" customHeight="1" x14ac:dyDescent="0.3">
      <c r="A22" s="42">
        <v>19</v>
      </c>
      <c r="B22" s="459" t="s">
        <v>6</v>
      </c>
      <c r="C22" s="198">
        <v>187078.08</v>
      </c>
      <c r="D22" s="200" t="s">
        <v>1686</v>
      </c>
      <c r="E22" s="201" t="s">
        <v>1781</v>
      </c>
      <c r="F22" s="10"/>
    </row>
    <row r="23" spans="1:6" s="417" customFormat="1" ht="22.8" customHeight="1" x14ac:dyDescent="0.3">
      <c r="A23" s="42">
        <v>20</v>
      </c>
      <c r="B23" s="459" t="s">
        <v>6</v>
      </c>
      <c r="C23" s="198">
        <v>1813498.85</v>
      </c>
      <c r="D23" s="200" t="s">
        <v>1713</v>
      </c>
      <c r="E23" s="201" t="s">
        <v>1769</v>
      </c>
      <c r="F23" s="10"/>
    </row>
    <row r="24" spans="1:6" s="417" customFormat="1" ht="22.8" customHeight="1" x14ac:dyDescent="0.3">
      <c r="A24" s="42">
        <v>21</v>
      </c>
      <c r="B24" s="459" t="s">
        <v>6</v>
      </c>
      <c r="C24" s="198">
        <v>18241440</v>
      </c>
      <c r="D24" s="200" t="s">
        <v>1761</v>
      </c>
      <c r="E24" s="201" t="s">
        <v>1763</v>
      </c>
      <c r="F24" s="10"/>
    </row>
    <row r="25" spans="1:6" s="417" customFormat="1" ht="22.8" customHeight="1" x14ac:dyDescent="0.3">
      <c r="A25" s="42">
        <v>22</v>
      </c>
      <c r="B25" s="459" t="s">
        <v>6</v>
      </c>
      <c r="C25" s="198">
        <v>73858764</v>
      </c>
      <c r="D25" s="200" t="s">
        <v>1762</v>
      </c>
      <c r="E25" s="201" t="s">
        <v>1763</v>
      </c>
      <c r="F25" s="10"/>
    </row>
    <row r="26" spans="1:6" s="417" customFormat="1" ht="22.8" customHeight="1" x14ac:dyDescent="0.3">
      <c r="A26" s="42">
        <v>23</v>
      </c>
      <c r="B26" s="459" t="s">
        <v>1782</v>
      </c>
      <c r="C26" s="198">
        <v>24150000</v>
      </c>
      <c r="D26" s="200" t="s">
        <v>1157</v>
      </c>
      <c r="E26" s="201"/>
      <c r="F26" s="10"/>
    </row>
    <row r="27" spans="1:6" s="417" customFormat="1" ht="22.8" customHeight="1" x14ac:dyDescent="0.3">
      <c r="A27" s="42">
        <v>24</v>
      </c>
      <c r="B27" s="459" t="s">
        <v>1783</v>
      </c>
      <c r="C27" s="198">
        <v>4829400</v>
      </c>
      <c r="D27" s="200" t="s">
        <v>1513</v>
      </c>
      <c r="E27" s="201"/>
      <c r="F27" s="10"/>
    </row>
    <row r="28" spans="1:6" s="417" customFormat="1" ht="22.8" customHeight="1" x14ac:dyDescent="0.3">
      <c r="A28" s="42">
        <v>25</v>
      </c>
      <c r="B28" s="459" t="s">
        <v>1784</v>
      </c>
      <c r="C28" s="198">
        <v>304592.28999999998</v>
      </c>
      <c r="D28" s="200" t="s">
        <v>1789</v>
      </c>
      <c r="E28" s="201"/>
      <c r="F28" s="10"/>
    </row>
    <row r="29" spans="1:6" s="417" customFormat="1" ht="22.8" customHeight="1" x14ac:dyDescent="0.3">
      <c r="A29" s="42">
        <v>26</v>
      </c>
      <c r="B29" s="459" t="s">
        <v>1785</v>
      </c>
      <c r="C29" s="198">
        <v>1635300</v>
      </c>
      <c r="D29" s="200" t="s">
        <v>1346</v>
      </c>
      <c r="E29" s="201"/>
      <c r="F29" s="10"/>
    </row>
    <row r="30" spans="1:6" s="417" customFormat="1" ht="22.8" customHeight="1" x14ac:dyDescent="0.3">
      <c r="A30" s="42">
        <v>27</v>
      </c>
      <c r="B30" s="459" t="s">
        <v>1786</v>
      </c>
      <c r="C30" s="198">
        <v>4992611.18</v>
      </c>
      <c r="D30" s="200" t="s">
        <v>1790</v>
      </c>
      <c r="E30" s="201"/>
      <c r="F30" s="10"/>
    </row>
    <row r="31" spans="1:6" s="417" customFormat="1" ht="22.8" customHeight="1" x14ac:dyDescent="0.3">
      <c r="A31" s="42">
        <v>28</v>
      </c>
      <c r="B31" s="459" t="s">
        <v>1787</v>
      </c>
      <c r="C31" s="198">
        <v>4000500</v>
      </c>
      <c r="D31" s="200" t="s">
        <v>1791</v>
      </c>
      <c r="E31" s="201"/>
      <c r="F31" s="10"/>
    </row>
    <row r="32" spans="1:6" s="417" customFormat="1" ht="22.8" customHeight="1" x14ac:dyDescent="0.3">
      <c r="A32" s="42">
        <v>29</v>
      </c>
      <c r="B32" s="459" t="s">
        <v>1788</v>
      </c>
      <c r="C32" s="198">
        <v>2135208</v>
      </c>
      <c r="D32" s="200" t="s">
        <v>1514</v>
      </c>
      <c r="E32" s="201"/>
      <c r="F32" s="10"/>
    </row>
    <row r="33" spans="1:6" s="417" customFormat="1" ht="22.8" customHeight="1" thickBot="1" x14ac:dyDescent="0.35">
      <c r="A33" s="42">
        <v>30</v>
      </c>
      <c r="B33" s="459" t="s">
        <v>1041</v>
      </c>
      <c r="C33" s="198">
        <v>30200000</v>
      </c>
      <c r="D33" s="200" t="s">
        <v>1792</v>
      </c>
      <c r="E33" s="201"/>
      <c r="F33" s="10"/>
    </row>
    <row r="34" spans="1:6" s="3" customFormat="1" ht="15" thickBot="1" x14ac:dyDescent="0.35">
      <c r="A34" s="515"/>
      <c r="B34" s="516"/>
      <c r="C34" s="451">
        <f>SUM(C4:C33)</f>
        <v>221527764.59999999</v>
      </c>
      <c r="D34" s="256"/>
      <c r="E34" s="15"/>
      <c r="F34" s="20"/>
    </row>
    <row r="35" spans="1:6" s="3" customFormat="1" ht="29.25" customHeight="1" x14ac:dyDescent="0.3">
      <c r="A35" s="85"/>
      <c r="B35" s="252"/>
      <c r="C35" s="155">
        <v>221527764.59999999</v>
      </c>
      <c r="D35" s="252"/>
      <c r="E35" s="20"/>
      <c r="F35" s="20"/>
    </row>
    <row r="36" spans="1:6" s="3" customFormat="1" ht="20.25" customHeight="1" x14ac:dyDescent="0.2">
      <c r="A36" s="525"/>
      <c r="B36" s="525"/>
      <c r="C36" s="25" t="s">
        <v>7</v>
      </c>
      <c r="D36" s="257"/>
      <c r="E36" s="20"/>
      <c r="F36" s="20"/>
    </row>
    <row r="37" spans="1:6" s="3" customFormat="1" ht="20.25" customHeight="1" x14ac:dyDescent="0.3">
      <c r="A37" s="525"/>
      <c r="B37" s="525"/>
      <c r="C37" s="25" t="s">
        <v>5</v>
      </c>
      <c r="D37" s="259"/>
      <c r="E37" s="20"/>
      <c r="F37" s="20"/>
    </row>
    <row r="38" spans="1:6" s="3" customFormat="1" ht="20.25" customHeight="1" x14ac:dyDescent="0.3">
      <c r="A38" s="518" t="s">
        <v>8</v>
      </c>
      <c r="B38" s="518"/>
      <c r="C38" s="35">
        <v>2263623051.9499998</v>
      </c>
      <c r="D38" s="398"/>
      <c r="E38" s="20"/>
      <c r="F38" s="20"/>
    </row>
    <row r="39" spans="1:6" s="3" customFormat="1" ht="20.25" customHeight="1" x14ac:dyDescent="0.3">
      <c r="A39" s="519" t="s">
        <v>9</v>
      </c>
      <c r="B39" s="519"/>
      <c r="C39" s="27">
        <f>C38-C34</f>
        <v>2042095287.3499999</v>
      </c>
      <c r="D39" s="398"/>
      <c r="E39" s="20"/>
      <c r="F39" s="20"/>
    </row>
    <row r="40" spans="1:6" s="1" customFormat="1" x14ac:dyDescent="0.3">
      <c r="A40" s="30"/>
      <c r="B40" s="254"/>
      <c r="C40" s="30"/>
      <c r="D40" s="260"/>
      <c r="E40" s="223"/>
    </row>
    <row r="41" spans="1:6" s="1" customFormat="1" x14ac:dyDescent="0.3">
      <c r="A41" s="30"/>
      <c r="B41" s="254"/>
      <c r="C41" s="32"/>
      <c r="D41" s="261"/>
      <c r="E41" s="223"/>
    </row>
    <row r="42" spans="1:6" s="1" customFormat="1" x14ac:dyDescent="0.3">
      <c r="A42" s="30"/>
      <c r="B42" s="254"/>
      <c r="C42" s="32"/>
      <c r="D42" s="263"/>
      <c r="E42" s="223"/>
    </row>
    <row r="43" spans="1:6" s="1" customFormat="1" x14ac:dyDescent="0.3">
      <c r="A43" s="30"/>
      <c r="B43" s="254"/>
      <c r="C43" s="30"/>
      <c r="D43" s="263"/>
    </row>
    <row r="44" spans="1:6" s="1" customFormat="1" x14ac:dyDescent="0.3">
      <c r="A44" s="30"/>
      <c r="B44" s="254"/>
      <c r="C44" s="30"/>
      <c r="D44" s="263"/>
    </row>
    <row r="45" spans="1:6" s="1" customFormat="1" x14ac:dyDescent="0.3">
      <c r="A45" s="30"/>
      <c r="B45" s="254"/>
      <c r="C45" s="30"/>
      <c r="D45" s="263"/>
    </row>
    <row r="46" spans="1:6" s="1" customFormat="1" x14ac:dyDescent="0.3">
      <c r="A46" s="30"/>
      <c r="B46" s="254"/>
      <c r="C46" s="30"/>
      <c r="D46" s="263"/>
    </row>
    <row r="49" spans="1:4" s="1" customFormat="1" x14ac:dyDescent="0.3">
      <c r="A49" s="30"/>
      <c r="B49" s="254"/>
      <c r="C49" s="30"/>
      <c r="D49" s="262"/>
    </row>
  </sheetData>
  <mergeCells count="9">
    <mergeCell ref="A1:D1"/>
    <mergeCell ref="A2:A3"/>
    <mergeCell ref="B2:B3"/>
    <mergeCell ref="D2:D3"/>
    <mergeCell ref="E2:E3"/>
    <mergeCell ref="A34:B34"/>
    <mergeCell ref="A36:B37"/>
    <mergeCell ref="A38:B38"/>
    <mergeCell ref="A39:B39"/>
  </mergeCells>
  <pageMargins left="0.7" right="0.7" top="0.75" bottom="0.75" header="0.3" footer="0.3"/>
  <pageSetup paperSize="9" scale="42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selection activeCell="E21" sqref="E21"/>
    </sheetView>
  </sheetViews>
  <sheetFormatPr defaultRowHeight="14.4" x14ac:dyDescent="0.3"/>
  <cols>
    <col min="1" max="1" width="7.109375" style="30" customWidth="1"/>
    <col min="2" max="2" width="65.109375" style="254" customWidth="1"/>
    <col min="3" max="3" width="18" style="30" customWidth="1"/>
    <col min="4" max="4" width="95.332031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1793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65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66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6</v>
      </c>
      <c r="C4" s="198">
        <v>7943152</v>
      </c>
      <c r="D4" s="200" t="s">
        <v>1714</v>
      </c>
      <c r="E4" s="201" t="s">
        <v>1795</v>
      </c>
      <c r="F4" s="10"/>
    </row>
    <row r="5" spans="1:6" s="417" customFormat="1" ht="22.8" customHeight="1" x14ac:dyDescent="0.3">
      <c r="A5" s="42">
        <v>2</v>
      </c>
      <c r="B5" s="459" t="s">
        <v>6</v>
      </c>
      <c r="C5" s="198">
        <v>2216000</v>
      </c>
      <c r="D5" s="200" t="s">
        <v>1760</v>
      </c>
      <c r="E5" s="201" t="s">
        <v>1796</v>
      </c>
      <c r="F5" s="10"/>
    </row>
    <row r="6" spans="1:6" s="417" customFormat="1" ht="22.8" customHeight="1" x14ac:dyDescent="0.3">
      <c r="A6" s="42">
        <v>3</v>
      </c>
      <c r="B6" s="459" t="s">
        <v>6</v>
      </c>
      <c r="C6" s="198">
        <v>12469500</v>
      </c>
      <c r="D6" s="200" t="s">
        <v>1794</v>
      </c>
      <c r="E6" s="201" t="s">
        <v>1797</v>
      </c>
      <c r="F6" s="10"/>
    </row>
    <row r="7" spans="1:6" s="417" customFormat="1" ht="22.8" customHeight="1" x14ac:dyDescent="0.3">
      <c r="A7" s="42">
        <v>4</v>
      </c>
      <c r="B7" s="459" t="s">
        <v>1798</v>
      </c>
      <c r="C7" s="198">
        <v>5849000</v>
      </c>
      <c r="D7" s="200" t="s">
        <v>1802</v>
      </c>
      <c r="E7" s="201"/>
      <c r="F7" s="10"/>
    </row>
    <row r="8" spans="1:6" s="417" customFormat="1" ht="22.8" customHeight="1" x14ac:dyDescent="0.3">
      <c r="A8" s="42">
        <v>5</v>
      </c>
      <c r="B8" s="459" t="s">
        <v>1799</v>
      </c>
      <c r="C8" s="198">
        <v>6597000</v>
      </c>
      <c r="D8" s="200" t="s">
        <v>1803</v>
      </c>
      <c r="E8" s="201"/>
      <c r="F8" s="10"/>
    </row>
    <row r="9" spans="1:6" s="417" customFormat="1" ht="22.8" customHeight="1" x14ac:dyDescent="0.3">
      <c r="A9" s="42">
        <v>6</v>
      </c>
      <c r="B9" s="459" t="s">
        <v>1800</v>
      </c>
      <c r="C9" s="198">
        <v>32900000</v>
      </c>
      <c r="D9" s="200" t="s">
        <v>1804</v>
      </c>
      <c r="E9" s="201"/>
      <c r="F9" s="10"/>
    </row>
    <row r="10" spans="1:6" s="417" customFormat="1" ht="22.8" customHeight="1" thickBot="1" x14ac:dyDescent="0.35">
      <c r="A10" s="42">
        <v>7</v>
      </c>
      <c r="B10" s="459" t="s">
        <v>1801</v>
      </c>
      <c r="C10" s="198">
        <v>33000000</v>
      </c>
      <c r="D10" s="200" t="s">
        <v>1805</v>
      </c>
      <c r="E10" s="201"/>
      <c r="F10" s="10"/>
    </row>
    <row r="11" spans="1:6" s="3" customFormat="1" ht="15" thickBot="1" x14ac:dyDescent="0.35">
      <c r="A11" s="515"/>
      <c r="B11" s="516"/>
      <c r="C11" s="451">
        <f>SUM(C4:C10)</f>
        <v>100974652</v>
      </c>
      <c r="D11" s="256"/>
      <c r="E11" s="15"/>
      <c r="F11" s="20"/>
    </row>
    <row r="12" spans="1:6" s="3" customFormat="1" ht="29.25" customHeight="1" x14ac:dyDescent="0.3">
      <c r="A12" s="85"/>
      <c r="B12" s="252"/>
      <c r="C12" s="155"/>
      <c r="D12" s="252"/>
      <c r="E12" s="20"/>
      <c r="F12" s="20"/>
    </row>
    <row r="13" spans="1:6" s="3" customFormat="1" ht="20.25" customHeight="1" x14ac:dyDescent="0.2">
      <c r="A13" s="525"/>
      <c r="B13" s="525"/>
      <c r="C13" s="25" t="s">
        <v>7</v>
      </c>
      <c r="D13" s="257"/>
      <c r="E13" s="20"/>
      <c r="F13" s="20"/>
    </row>
    <row r="14" spans="1:6" s="3" customFormat="1" ht="20.25" customHeight="1" x14ac:dyDescent="0.3">
      <c r="A14" s="525"/>
      <c r="B14" s="525"/>
      <c r="C14" s="25" t="s">
        <v>5</v>
      </c>
      <c r="D14" s="259"/>
      <c r="E14" s="20"/>
      <c r="F14" s="20"/>
    </row>
    <row r="15" spans="1:6" s="3" customFormat="1" ht="20.25" customHeight="1" x14ac:dyDescent="0.3">
      <c r="A15" s="518" t="s">
        <v>8</v>
      </c>
      <c r="B15" s="518"/>
      <c r="C15" s="35">
        <v>2825002241.6900001</v>
      </c>
      <c r="D15" s="398"/>
      <c r="E15" s="20"/>
      <c r="F15" s="20"/>
    </row>
    <row r="16" spans="1:6" s="3" customFormat="1" ht="20.25" customHeight="1" x14ac:dyDescent="0.3">
      <c r="A16" s="519" t="s">
        <v>9</v>
      </c>
      <c r="B16" s="519"/>
      <c r="C16" s="27">
        <f>C15-C11</f>
        <v>2724027589.6900001</v>
      </c>
      <c r="D16" s="398"/>
      <c r="E16" s="20"/>
      <c r="F16" s="20"/>
    </row>
    <row r="17" spans="1:5" s="1" customFormat="1" x14ac:dyDescent="0.3">
      <c r="A17" s="30"/>
      <c r="B17" s="254"/>
      <c r="C17" s="30"/>
      <c r="D17" s="260"/>
      <c r="E17" s="223"/>
    </row>
    <row r="18" spans="1:5" s="1" customFormat="1" x14ac:dyDescent="0.3">
      <c r="A18" s="30"/>
      <c r="B18" s="254"/>
      <c r="C18" s="32"/>
      <c r="D18" s="261"/>
      <c r="E18" s="223"/>
    </row>
    <row r="19" spans="1:5" s="1" customFormat="1" x14ac:dyDescent="0.3">
      <c r="A19" s="30"/>
      <c r="B19" s="254"/>
      <c r="C19" s="32"/>
      <c r="D19" s="263"/>
      <c r="E19" s="223"/>
    </row>
    <row r="20" spans="1:5" s="1" customFormat="1" x14ac:dyDescent="0.3">
      <c r="A20" s="30"/>
      <c r="B20" s="254"/>
      <c r="C20" s="30"/>
      <c r="D20" s="263"/>
    </row>
    <row r="21" spans="1:5" s="1" customFormat="1" x14ac:dyDescent="0.3">
      <c r="A21" s="30"/>
      <c r="B21" s="254"/>
      <c r="C21" s="30"/>
      <c r="D21" s="263"/>
    </row>
    <row r="22" spans="1:5" s="1" customFormat="1" x14ac:dyDescent="0.3">
      <c r="A22" s="30"/>
      <c r="B22" s="254"/>
      <c r="C22" s="30"/>
      <c r="D22" s="263"/>
    </row>
    <row r="23" spans="1:5" s="1" customFormat="1" x14ac:dyDescent="0.3">
      <c r="A23" s="30"/>
      <c r="B23" s="254"/>
      <c r="C23" s="30"/>
      <c r="D23" s="263"/>
    </row>
    <row r="26" spans="1:5" s="1" customFormat="1" x14ac:dyDescent="0.3">
      <c r="A26" s="30"/>
      <c r="B26" s="254"/>
      <c r="C26" s="30"/>
      <c r="D26" s="262"/>
    </row>
  </sheetData>
  <mergeCells count="9">
    <mergeCell ref="E2:E3"/>
    <mergeCell ref="A11:B11"/>
    <mergeCell ref="A13:B14"/>
    <mergeCell ref="A15:B15"/>
    <mergeCell ref="A16:B16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B4" sqref="B4"/>
    </sheetView>
  </sheetViews>
  <sheetFormatPr defaultRowHeight="14.4" x14ac:dyDescent="0.3"/>
  <cols>
    <col min="1" max="1" width="7.109375" style="30" customWidth="1"/>
    <col min="2" max="2" width="65.109375" style="254" customWidth="1"/>
    <col min="3" max="3" width="18" style="30" customWidth="1"/>
    <col min="4" max="4" width="95.332031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1806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67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68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6</v>
      </c>
      <c r="C4" s="198">
        <v>7667400</v>
      </c>
      <c r="D4" s="200" t="s">
        <v>1854</v>
      </c>
      <c r="E4" s="201"/>
      <c r="F4" s="10"/>
    </row>
    <row r="5" spans="1:6" s="417" customFormat="1" ht="22.8" customHeight="1" x14ac:dyDescent="0.3">
      <c r="A5" s="42">
        <v>2</v>
      </c>
      <c r="B5" s="459" t="s">
        <v>6</v>
      </c>
      <c r="C5" s="198">
        <v>21168000</v>
      </c>
      <c r="D5" s="200" t="s">
        <v>1855</v>
      </c>
      <c r="E5" s="201"/>
      <c r="F5" s="10"/>
    </row>
    <row r="6" spans="1:6" s="417" customFormat="1" ht="22.8" customHeight="1" x14ac:dyDescent="0.3">
      <c r="A6" s="42">
        <v>3</v>
      </c>
      <c r="B6" s="459" t="s">
        <v>6</v>
      </c>
      <c r="C6" s="198">
        <v>82783680</v>
      </c>
      <c r="D6" s="200" t="s">
        <v>1231</v>
      </c>
      <c r="E6" s="201"/>
      <c r="F6" s="10"/>
    </row>
    <row r="7" spans="1:6" s="417" customFormat="1" ht="22.8" customHeight="1" x14ac:dyDescent="0.3">
      <c r="A7" s="42">
        <v>4</v>
      </c>
      <c r="B7" s="459" t="s">
        <v>6</v>
      </c>
      <c r="C7" s="198">
        <v>18564729.120000001</v>
      </c>
      <c r="D7" s="200" t="s">
        <v>1001</v>
      </c>
      <c r="E7" s="201"/>
      <c r="F7" s="10"/>
    </row>
    <row r="8" spans="1:6" s="417" customFormat="1" ht="22.8" customHeight="1" x14ac:dyDescent="0.3">
      <c r="A8" s="42">
        <v>5</v>
      </c>
      <c r="B8" s="459" t="s">
        <v>1807</v>
      </c>
      <c r="C8" s="198">
        <v>19961250</v>
      </c>
      <c r="D8" s="200" t="s">
        <v>1810</v>
      </c>
      <c r="E8" s="201"/>
      <c r="F8" s="10"/>
    </row>
    <row r="9" spans="1:6" s="417" customFormat="1" ht="22.8" customHeight="1" x14ac:dyDescent="0.3">
      <c r="A9" s="42">
        <v>6</v>
      </c>
      <c r="B9" s="459" t="s">
        <v>1808</v>
      </c>
      <c r="C9" s="198">
        <v>20350400</v>
      </c>
      <c r="D9" s="200" t="s">
        <v>1811</v>
      </c>
      <c r="E9" s="201"/>
      <c r="F9" s="10"/>
    </row>
    <row r="10" spans="1:6" s="417" customFormat="1" ht="22.8" customHeight="1" x14ac:dyDescent="0.3">
      <c r="A10" s="42">
        <v>7</v>
      </c>
      <c r="B10" s="459" t="s">
        <v>1809</v>
      </c>
      <c r="C10" s="198">
        <v>21235200</v>
      </c>
      <c r="D10" s="200" t="s">
        <v>1812</v>
      </c>
      <c r="E10" s="201"/>
      <c r="F10" s="10"/>
    </row>
    <row r="11" spans="1:6" s="417" customFormat="1" ht="22.8" customHeight="1" x14ac:dyDescent="0.3">
      <c r="A11" s="42">
        <v>8</v>
      </c>
      <c r="B11" s="459" t="s">
        <v>1809</v>
      </c>
      <c r="C11" s="198">
        <v>2688000</v>
      </c>
      <c r="D11" s="200" t="s">
        <v>1813</v>
      </c>
      <c r="E11" s="201"/>
      <c r="F11" s="10"/>
    </row>
    <row r="12" spans="1:6" s="417" customFormat="1" ht="22.8" customHeight="1" x14ac:dyDescent="0.3">
      <c r="A12" s="42">
        <v>9</v>
      </c>
      <c r="B12" s="459" t="s">
        <v>1814</v>
      </c>
      <c r="C12" s="198">
        <v>55000000</v>
      </c>
      <c r="D12" s="200" t="s">
        <v>148</v>
      </c>
      <c r="E12" s="201"/>
      <c r="F12" s="10"/>
    </row>
    <row r="13" spans="1:6" s="417" customFormat="1" ht="22.8" customHeight="1" x14ac:dyDescent="0.3">
      <c r="A13" s="42">
        <v>10</v>
      </c>
      <c r="B13" s="459" t="s">
        <v>1815</v>
      </c>
      <c r="C13" s="198">
        <v>48000000</v>
      </c>
      <c r="D13" s="200" t="s">
        <v>149</v>
      </c>
      <c r="E13" s="201"/>
      <c r="F13" s="10"/>
    </row>
    <row r="14" spans="1:6" s="417" customFormat="1" ht="22.8" customHeight="1" x14ac:dyDescent="0.3">
      <c r="A14" s="42">
        <v>11</v>
      </c>
      <c r="B14" s="459" t="s">
        <v>1816</v>
      </c>
      <c r="C14" s="198">
        <v>30500000</v>
      </c>
      <c r="D14" s="200" t="s">
        <v>150</v>
      </c>
      <c r="E14" s="201"/>
      <c r="F14" s="10"/>
    </row>
    <row r="15" spans="1:6" s="417" customFormat="1" ht="22.8" customHeight="1" x14ac:dyDescent="0.3">
      <c r="A15" s="42">
        <v>12</v>
      </c>
      <c r="B15" s="459" t="s">
        <v>1817</v>
      </c>
      <c r="C15" s="198">
        <v>22360800</v>
      </c>
      <c r="D15" s="200" t="s">
        <v>981</v>
      </c>
      <c r="E15" s="201"/>
      <c r="F15" s="10"/>
    </row>
    <row r="16" spans="1:6" s="417" customFormat="1" ht="22.8" customHeight="1" x14ac:dyDescent="0.3">
      <c r="A16" s="42">
        <v>13</v>
      </c>
      <c r="B16" s="459" t="s">
        <v>1818</v>
      </c>
      <c r="C16" s="198">
        <v>3049200</v>
      </c>
      <c r="D16" s="200" t="s">
        <v>982</v>
      </c>
      <c r="E16" s="201"/>
      <c r="F16" s="10"/>
    </row>
    <row r="17" spans="1:6" s="417" customFormat="1" ht="22.8" customHeight="1" x14ac:dyDescent="0.3">
      <c r="A17" s="42">
        <v>14</v>
      </c>
      <c r="B17" s="459" t="s">
        <v>1819</v>
      </c>
      <c r="C17" s="198">
        <v>37000800</v>
      </c>
      <c r="D17" s="200" t="s">
        <v>153</v>
      </c>
      <c r="E17" s="201"/>
      <c r="F17" s="10"/>
    </row>
    <row r="18" spans="1:6" s="417" customFormat="1" ht="22.8" customHeight="1" x14ac:dyDescent="0.3">
      <c r="A18" s="42">
        <v>15</v>
      </c>
      <c r="B18" s="459" t="s">
        <v>1820</v>
      </c>
      <c r="C18" s="198">
        <v>55000000</v>
      </c>
      <c r="D18" s="200" t="s">
        <v>154</v>
      </c>
      <c r="E18" s="201"/>
      <c r="F18" s="10"/>
    </row>
    <row r="19" spans="1:6" s="417" customFormat="1" ht="22.8" customHeight="1" x14ac:dyDescent="0.3">
      <c r="A19" s="42">
        <v>16</v>
      </c>
      <c r="B19" s="459" t="s">
        <v>1821</v>
      </c>
      <c r="C19" s="198">
        <v>35000000</v>
      </c>
      <c r="D19" s="200" t="s">
        <v>155</v>
      </c>
      <c r="E19" s="201"/>
      <c r="F19" s="10"/>
    </row>
    <row r="20" spans="1:6" s="417" customFormat="1" ht="22.8" customHeight="1" x14ac:dyDescent="0.3">
      <c r="A20" s="42">
        <v>17</v>
      </c>
      <c r="B20" s="459" t="s">
        <v>1822</v>
      </c>
      <c r="C20" s="198">
        <v>27280000</v>
      </c>
      <c r="D20" s="200" t="s">
        <v>156</v>
      </c>
      <c r="E20" s="201"/>
      <c r="F20" s="10"/>
    </row>
    <row r="21" spans="1:6" s="417" customFormat="1" ht="22.8" customHeight="1" x14ac:dyDescent="0.3">
      <c r="A21" s="42">
        <v>18</v>
      </c>
      <c r="B21" s="459" t="s">
        <v>1823</v>
      </c>
      <c r="C21" s="198">
        <v>3720000</v>
      </c>
      <c r="D21" s="200" t="s">
        <v>318</v>
      </c>
      <c r="E21" s="201"/>
      <c r="F21" s="10"/>
    </row>
    <row r="22" spans="1:6" s="417" customFormat="1" ht="22.8" customHeight="1" x14ac:dyDescent="0.3">
      <c r="A22" s="42">
        <v>19</v>
      </c>
      <c r="B22" s="459" t="s">
        <v>1824</v>
      </c>
      <c r="C22" s="198">
        <v>27825000</v>
      </c>
      <c r="D22" s="200" t="s">
        <v>157</v>
      </c>
      <c r="E22" s="201"/>
      <c r="F22" s="10"/>
    </row>
    <row r="23" spans="1:6" s="417" customFormat="1" ht="22.8" customHeight="1" x14ac:dyDescent="0.3">
      <c r="A23" s="42">
        <v>20</v>
      </c>
      <c r="B23" s="459" t="s">
        <v>1825</v>
      </c>
      <c r="C23" s="198">
        <v>22942500</v>
      </c>
      <c r="D23" s="200" t="s">
        <v>158</v>
      </c>
      <c r="E23" s="201"/>
      <c r="F23" s="10"/>
    </row>
    <row r="24" spans="1:6" s="417" customFormat="1" ht="22.8" customHeight="1" x14ac:dyDescent="0.3">
      <c r="A24" s="42">
        <v>21</v>
      </c>
      <c r="B24" s="459" t="s">
        <v>1826</v>
      </c>
      <c r="C24" s="198">
        <v>22000000</v>
      </c>
      <c r="D24" s="200" t="s">
        <v>159</v>
      </c>
      <c r="E24" s="201"/>
      <c r="F24" s="10"/>
    </row>
    <row r="25" spans="1:6" s="417" customFormat="1" ht="22.8" customHeight="1" x14ac:dyDescent="0.3">
      <c r="A25" s="42">
        <v>22</v>
      </c>
      <c r="B25" s="459" t="s">
        <v>1827</v>
      </c>
      <c r="C25" s="198">
        <v>19923750</v>
      </c>
      <c r="D25" s="200" t="s">
        <v>161</v>
      </c>
      <c r="E25" s="201"/>
      <c r="F25" s="10"/>
    </row>
    <row r="26" spans="1:6" s="417" customFormat="1" ht="22.8" customHeight="1" x14ac:dyDescent="0.3">
      <c r="A26" s="42">
        <v>23</v>
      </c>
      <c r="B26" s="459" t="s">
        <v>1828</v>
      </c>
      <c r="C26" s="198">
        <v>24000000</v>
      </c>
      <c r="D26" s="200" t="s">
        <v>162</v>
      </c>
      <c r="E26" s="201"/>
      <c r="F26" s="10"/>
    </row>
    <row r="27" spans="1:6" s="417" customFormat="1" ht="22.8" customHeight="1" x14ac:dyDescent="0.3">
      <c r="A27" s="42">
        <v>24</v>
      </c>
      <c r="B27" s="459" t="s">
        <v>1829</v>
      </c>
      <c r="C27" s="198">
        <v>35000000</v>
      </c>
      <c r="D27" s="200" t="s">
        <v>163</v>
      </c>
      <c r="E27" s="201"/>
      <c r="F27" s="10"/>
    </row>
    <row r="28" spans="1:6" s="417" customFormat="1" ht="22.8" customHeight="1" x14ac:dyDescent="0.3">
      <c r="A28" s="42">
        <v>25</v>
      </c>
      <c r="B28" s="459" t="s">
        <v>1830</v>
      </c>
      <c r="C28" s="198">
        <v>21500000</v>
      </c>
      <c r="D28" s="200" t="s">
        <v>164</v>
      </c>
      <c r="E28" s="201"/>
      <c r="F28" s="10"/>
    </row>
    <row r="29" spans="1:6" s="417" customFormat="1" ht="22.8" customHeight="1" x14ac:dyDescent="0.3">
      <c r="A29" s="42">
        <v>26</v>
      </c>
      <c r="B29" s="459" t="s">
        <v>1831</v>
      </c>
      <c r="C29" s="198">
        <v>27000000</v>
      </c>
      <c r="D29" s="200" t="s">
        <v>165</v>
      </c>
      <c r="E29" s="201"/>
      <c r="F29" s="10"/>
    </row>
    <row r="30" spans="1:6" s="417" customFormat="1" ht="22.8" customHeight="1" x14ac:dyDescent="0.3">
      <c r="A30" s="42">
        <v>27</v>
      </c>
      <c r="B30" s="459" t="s">
        <v>1832</v>
      </c>
      <c r="C30" s="198">
        <v>40000000</v>
      </c>
      <c r="D30" s="200" t="s">
        <v>166</v>
      </c>
      <c r="E30" s="201"/>
      <c r="F30" s="10"/>
    </row>
    <row r="31" spans="1:6" s="417" customFormat="1" ht="22.8" customHeight="1" x14ac:dyDescent="0.3">
      <c r="A31" s="42">
        <v>28</v>
      </c>
      <c r="B31" s="459" t="s">
        <v>1833</v>
      </c>
      <c r="C31" s="198">
        <v>54217400</v>
      </c>
      <c r="D31" s="200" t="s">
        <v>167</v>
      </c>
      <c r="E31" s="201"/>
      <c r="F31" s="10"/>
    </row>
    <row r="32" spans="1:6" s="417" customFormat="1" ht="22.8" customHeight="1" x14ac:dyDescent="0.3">
      <c r="A32" s="42">
        <v>29</v>
      </c>
      <c r="B32" s="459" t="s">
        <v>1834</v>
      </c>
      <c r="C32" s="198">
        <v>73585600</v>
      </c>
      <c r="D32" s="200" t="s">
        <v>168</v>
      </c>
      <c r="E32" s="201"/>
      <c r="F32" s="10"/>
    </row>
    <row r="33" spans="1:6" s="417" customFormat="1" ht="22.8" customHeight="1" x14ac:dyDescent="0.3">
      <c r="A33" s="42">
        <v>30</v>
      </c>
      <c r="B33" s="459" t="s">
        <v>1835</v>
      </c>
      <c r="C33" s="198">
        <v>32000000</v>
      </c>
      <c r="D33" s="200" t="s">
        <v>1847</v>
      </c>
      <c r="E33" s="201"/>
      <c r="F33" s="10"/>
    </row>
    <row r="34" spans="1:6" s="417" customFormat="1" ht="22.8" customHeight="1" x14ac:dyDescent="0.3">
      <c r="A34" s="42">
        <v>31</v>
      </c>
      <c r="B34" s="459" t="s">
        <v>1836</v>
      </c>
      <c r="C34" s="198">
        <v>19712000</v>
      </c>
      <c r="D34" s="200" t="s">
        <v>1399</v>
      </c>
      <c r="E34" s="201"/>
      <c r="F34" s="10"/>
    </row>
    <row r="35" spans="1:6" s="417" customFormat="1" ht="22.8" customHeight="1" x14ac:dyDescent="0.3">
      <c r="A35" s="42">
        <v>32</v>
      </c>
      <c r="B35" s="459" t="s">
        <v>1837</v>
      </c>
      <c r="C35" s="198">
        <v>2688000</v>
      </c>
      <c r="D35" s="200" t="s">
        <v>1400</v>
      </c>
      <c r="E35" s="201"/>
      <c r="F35" s="10"/>
    </row>
    <row r="36" spans="1:6" s="417" customFormat="1" ht="22.8" customHeight="1" x14ac:dyDescent="0.3">
      <c r="A36" s="42">
        <v>33</v>
      </c>
      <c r="B36" s="459" t="s">
        <v>1838</v>
      </c>
      <c r="C36" s="198">
        <v>48054000</v>
      </c>
      <c r="D36" s="200" t="s">
        <v>1283</v>
      </c>
      <c r="E36" s="201"/>
      <c r="F36" s="10"/>
    </row>
    <row r="37" spans="1:6" s="417" customFormat="1" ht="22.8" customHeight="1" x14ac:dyDescent="0.3">
      <c r="A37" s="42">
        <v>34</v>
      </c>
      <c r="B37" s="459" t="s">
        <v>1839</v>
      </c>
      <c r="C37" s="198">
        <v>39868964.960000001</v>
      </c>
      <c r="D37" s="200" t="s">
        <v>1401</v>
      </c>
      <c r="E37" s="201"/>
      <c r="F37" s="10"/>
    </row>
    <row r="38" spans="1:6" s="417" customFormat="1" ht="22.8" customHeight="1" x14ac:dyDescent="0.3">
      <c r="A38" s="42">
        <v>35</v>
      </c>
      <c r="B38" s="459" t="s">
        <v>1840</v>
      </c>
      <c r="C38" s="198">
        <v>5436677.04</v>
      </c>
      <c r="D38" s="200" t="s">
        <v>1397</v>
      </c>
      <c r="E38" s="201"/>
      <c r="F38" s="10"/>
    </row>
    <row r="39" spans="1:6" s="417" customFormat="1" ht="22.8" customHeight="1" x14ac:dyDescent="0.3">
      <c r="A39" s="42">
        <v>36</v>
      </c>
      <c r="B39" s="459" t="s">
        <v>1841</v>
      </c>
      <c r="C39" s="198">
        <v>45595200</v>
      </c>
      <c r="D39" s="200" t="s">
        <v>1402</v>
      </c>
      <c r="E39" s="201"/>
      <c r="F39" s="10"/>
    </row>
    <row r="40" spans="1:6" s="417" customFormat="1" ht="22.8" customHeight="1" x14ac:dyDescent="0.3">
      <c r="A40" s="42">
        <v>37</v>
      </c>
      <c r="B40" s="459" t="s">
        <v>1842</v>
      </c>
      <c r="C40" s="198">
        <v>25070494.850000001</v>
      </c>
      <c r="D40" s="200" t="s">
        <v>1848</v>
      </c>
      <c r="E40" s="201"/>
      <c r="F40" s="10"/>
    </row>
    <row r="41" spans="1:6" s="417" customFormat="1" ht="22.8" customHeight="1" x14ac:dyDescent="0.3">
      <c r="A41" s="42">
        <v>38</v>
      </c>
      <c r="B41" s="459" t="s">
        <v>1843</v>
      </c>
      <c r="C41" s="198">
        <v>26709458.050000001</v>
      </c>
      <c r="D41" s="200" t="s">
        <v>1849</v>
      </c>
      <c r="E41" s="201"/>
      <c r="F41" s="10"/>
    </row>
    <row r="42" spans="1:6" s="417" customFormat="1" ht="22.8" customHeight="1" x14ac:dyDescent="0.3">
      <c r="A42" s="42">
        <v>39</v>
      </c>
      <c r="B42" s="459" t="s">
        <v>1844</v>
      </c>
      <c r="C42" s="198">
        <v>27437245.699999999</v>
      </c>
      <c r="D42" s="200" t="s">
        <v>1850</v>
      </c>
      <c r="E42" s="201"/>
      <c r="F42" s="10"/>
    </row>
    <row r="43" spans="1:6" s="417" customFormat="1" ht="22.8" customHeight="1" x14ac:dyDescent="0.3">
      <c r="A43" s="42">
        <v>40</v>
      </c>
      <c r="B43" s="459" t="s">
        <v>1845</v>
      </c>
      <c r="C43" s="198">
        <v>5886000</v>
      </c>
      <c r="D43" s="200" t="s">
        <v>1851</v>
      </c>
      <c r="E43" s="201"/>
      <c r="F43" s="10"/>
    </row>
    <row r="44" spans="1:6" s="417" customFormat="1" ht="22.8" customHeight="1" x14ac:dyDescent="0.3">
      <c r="A44" s="42">
        <v>41</v>
      </c>
      <c r="B44" s="459" t="s">
        <v>1846</v>
      </c>
      <c r="C44" s="198">
        <v>28436784</v>
      </c>
      <c r="D44" s="200" t="s">
        <v>1852</v>
      </c>
      <c r="E44" s="201"/>
      <c r="F44" s="10"/>
    </row>
    <row r="45" spans="1:6" s="417" customFormat="1" ht="22.8" customHeight="1" thickBot="1" x14ac:dyDescent="0.35">
      <c r="A45" s="42">
        <v>42</v>
      </c>
      <c r="B45" s="459" t="s">
        <v>1853</v>
      </c>
      <c r="C45" s="198">
        <v>185032164.78</v>
      </c>
      <c r="D45" s="200" t="s">
        <v>610</v>
      </c>
      <c r="E45" s="201"/>
      <c r="F45" s="10"/>
    </row>
    <row r="46" spans="1:6" s="3" customFormat="1" ht="15" thickBot="1" x14ac:dyDescent="0.35">
      <c r="A46" s="515"/>
      <c r="B46" s="516"/>
      <c r="C46" s="451">
        <f>SUM(C4:C45)</f>
        <v>1371250698.5</v>
      </c>
      <c r="D46" s="256"/>
      <c r="E46" s="15"/>
      <c r="F46" s="20"/>
    </row>
    <row r="47" spans="1:6" s="3" customFormat="1" ht="29.25" customHeight="1" x14ac:dyDescent="0.3">
      <c r="A47" s="85"/>
      <c r="B47" s="252"/>
      <c r="C47" s="155">
        <v>1171324656.6800001</v>
      </c>
      <c r="D47" s="252"/>
      <c r="E47" s="20"/>
      <c r="F47" s="20"/>
    </row>
    <row r="48" spans="1:6" s="3" customFormat="1" ht="20.25" customHeight="1" x14ac:dyDescent="0.2">
      <c r="A48" s="525"/>
      <c r="B48" s="525"/>
      <c r="C48" s="25" t="s">
        <v>7</v>
      </c>
      <c r="D48" s="257">
        <f>C38+C35+C21+C16</f>
        <v>14893877.039999999</v>
      </c>
      <c r="E48" s="20"/>
      <c r="F48" s="20"/>
    </row>
    <row r="49" spans="1:6" s="3" customFormat="1" ht="20.25" customHeight="1" x14ac:dyDescent="0.3">
      <c r="A49" s="525"/>
      <c r="B49" s="525"/>
      <c r="C49" s="25" t="s">
        <v>5</v>
      </c>
      <c r="D49" s="259">
        <v>14893877.039999999</v>
      </c>
      <c r="E49" s="20"/>
      <c r="F49" s="20"/>
    </row>
    <row r="50" spans="1:6" s="3" customFormat="1" ht="20.25" customHeight="1" x14ac:dyDescent="0.3">
      <c r="A50" s="518" t="s">
        <v>8</v>
      </c>
      <c r="B50" s="518"/>
      <c r="C50" s="35">
        <v>3450508660.5599999</v>
      </c>
      <c r="D50" s="398"/>
      <c r="E50" s="20"/>
      <c r="F50" s="20"/>
    </row>
    <row r="51" spans="1:6" s="3" customFormat="1" ht="20.25" customHeight="1" x14ac:dyDescent="0.3">
      <c r="A51" s="519" t="s">
        <v>9</v>
      </c>
      <c r="B51" s="519"/>
      <c r="C51" s="27">
        <f>C50-C46</f>
        <v>2079257962.0599999</v>
      </c>
      <c r="D51" s="398"/>
      <c r="E51" s="20"/>
      <c r="F51" s="20"/>
    </row>
    <row r="52" spans="1:6" s="1" customFormat="1" x14ac:dyDescent="0.3">
      <c r="A52" s="30"/>
      <c r="B52" s="254"/>
      <c r="C52" s="30"/>
      <c r="D52" s="260"/>
      <c r="E52" s="223"/>
    </row>
    <row r="53" spans="1:6" s="1" customFormat="1" x14ac:dyDescent="0.3">
      <c r="A53" s="30"/>
      <c r="B53" s="254"/>
      <c r="C53" s="32"/>
      <c r="D53" s="261"/>
      <c r="E53" s="223"/>
    </row>
    <row r="54" spans="1:6" s="1" customFormat="1" x14ac:dyDescent="0.3">
      <c r="A54" s="30"/>
      <c r="B54" s="254"/>
      <c r="C54" s="32"/>
      <c r="D54" s="263"/>
      <c r="E54" s="223"/>
    </row>
    <row r="55" spans="1:6" s="1" customFormat="1" x14ac:dyDescent="0.3">
      <c r="A55" s="30"/>
      <c r="B55" s="254"/>
      <c r="C55" s="30"/>
      <c r="D55" s="263"/>
    </row>
    <row r="56" spans="1:6" s="1" customFormat="1" x14ac:dyDescent="0.3">
      <c r="A56" s="30"/>
      <c r="B56" s="254"/>
      <c r="C56" s="30"/>
      <c r="D56" s="263"/>
    </row>
    <row r="57" spans="1:6" s="1" customFormat="1" x14ac:dyDescent="0.3">
      <c r="A57" s="30"/>
      <c r="B57" s="254"/>
      <c r="C57" s="30"/>
      <c r="D57" s="263"/>
    </row>
    <row r="58" spans="1:6" s="1" customFormat="1" x14ac:dyDescent="0.3">
      <c r="A58" s="30"/>
      <c r="B58" s="254"/>
      <c r="C58" s="30"/>
      <c r="D58" s="263"/>
    </row>
    <row r="61" spans="1:6" s="1" customFormat="1" x14ac:dyDescent="0.3">
      <c r="A61" s="30"/>
      <c r="B61" s="254"/>
      <c r="C61" s="30"/>
      <c r="D61" s="262"/>
    </row>
  </sheetData>
  <mergeCells count="9">
    <mergeCell ref="E2:E3"/>
    <mergeCell ref="A46:B46"/>
    <mergeCell ref="A48:B49"/>
    <mergeCell ref="A50:B50"/>
    <mergeCell ref="A51:B51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E14" sqref="E14"/>
    </sheetView>
  </sheetViews>
  <sheetFormatPr defaultRowHeight="14.4" x14ac:dyDescent="0.3"/>
  <cols>
    <col min="1" max="1" width="7.109375" style="30" customWidth="1"/>
    <col min="2" max="2" width="53.88671875" style="254" customWidth="1"/>
    <col min="3" max="3" width="18" style="30" customWidth="1"/>
    <col min="4" max="4" width="55.4414062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1856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69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70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1857</v>
      </c>
      <c r="C4" s="198">
        <v>195715000</v>
      </c>
      <c r="D4" s="200" t="s">
        <v>47</v>
      </c>
      <c r="E4" s="201" t="s">
        <v>1861</v>
      </c>
      <c r="F4" s="10"/>
    </row>
    <row r="5" spans="1:6" s="417" customFormat="1" ht="22.8" customHeight="1" x14ac:dyDescent="0.3">
      <c r="A5" s="42">
        <v>2</v>
      </c>
      <c r="B5" s="459" t="s">
        <v>1858</v>
      </c>
      <c r="C5" s="198">
        <v>16191114.199999999</v>
      </c>
      <c r="D5" s="200" t="s">
        <v>47</v>
      </c>
      <c r="E5" s="201" t="s">
        <v>1862</v>
      </c>
      <c r="F5" s="10"/>
    </row>
    <row r="6" spans="1:6" s="417" customFormat="1" ht="22.8" customHeight="1" x14ac:dyDescent="0.3">
      <c r="A6" s="42">
        <v>3</v>
      </c>
      <c r="B6" s="459" t="s">
        <v>1859</v>
      </c>
      <c r="C6" s="198">
        <v>3776240.37</v>
      </c>
      <c r="D6" s="200" t="s">
        <v>47</v>
      </c>
      <c r="E6" s="201" t="s">
        <v>1863</v>
      </c>
      <c r="F6" s="10"/>
    </row>
    <row r="7" spans="1:6" s="417" customFormat="1" ht="22.8" customHeight="1" thickBot="1" x14ac:dyDescent="0.35">
      <c r="A7" s="42">
        <v>4</v>
      </c>
      <c r="B7" s="459" t="s">
        <v>1860</v>
      </c>
      <c r="C7" s="198">
        <v>915000</v>
      </c>
      <c r="D7" s="200" t="s">
        <v>47</v>
      </c>
      <c r="E7" s="201" t="s">
        <v>1864</v>
      </c>
      <c r="F7" s="10"/>
    </row>
    <row r="8" spans="1:6" s="3" customFormat="1" ht="15" thickBot="1" x14ac:dyDescent="0.35">
      <c r="A8" s="515"/>
      <c r="B8" s="516"/>
      <c r="C8" s="451">
        <f>SUM(C4:C7)</f>
        <v>216597354.56999999</v>
      </c>
      <c r="D8" s="256"/>
      <c r="E8" s="15"/>
      <c r="F8" s="20"/>
    </row>
    <row r="9" spans="1:6" s="3" customFormat="1" ht="29.25" customHeight="1" x14ac:dyDescent="0.3">
      <c r="A9" s="85"/>
      <c r="B9" s="252"/>
      <c r="C9" s="155"/>
      <c r="D9" s="252"/>
      <c r="E9" s="20"/>
      <c r="F9" s="20"/>
    </row>
    <row r="10" spans="1:6" s="3" customFormat="1" ht="20.25" customHeight="1" x14ac:dyDescent="0.2">
      <c r="A10" s="525"/>
      <c r="B10" s="525"/>
      <c r="C10" s="25" t="s">
        <v>7</v>
      </c>
      <c r="D10" s="257"/>
      <c r="E10" s="20"/>
      <c r="F10" s="20"/>
    </row>
    <row r="11" spans="1:6" s="3" customFormat="1" ht="20.25" customHeight="1" x14ac:dyDescent="0.3">
      <c r="A11" s="525"/>
      <c r="B11" s="525"/>
      <c r="C11" s="25" t="s">
        <v>5</v>
      </c>
      <c r="D11" s="259"/>
      <c r="E11" s="20"/>
      <c r="F11" s="20"/>
    </row>
    <row r="12" spans="1:6" s="3" customFormat="1" ht="20.25" customHeight="1" x14ac:dyDescent="0.3">
      <c r="A12" s="518" t="s">
        <v>8</v>
      </c>
      <c r="B12" s="518"/>
      <c r="C12" s="35">
        <v>2745865610.29</v>
      </c>
      <c r="D12" s="398"/>
      <c r="E12" s="20"/>
      <c r="F12" s="20"/>
    </row>
    <row r="13" spans="1:6" s="3" customFormat="1" ht="20.25" customHeight="1" x14ac:dyDescent="0.3">
      <c r="A13" s="519" t="s">
        <v>9</v>
      </c>
      <c r="B13" s="519"/>
      <c r="C13" s="27">
        <f>C12-C8</f>
        <v>2529268255.7199998</v>
      </c>
      <c r="D13" s="398"/>
      <c r="E13" s="20"/>
      <c r="F13" s="20"/>
    </row>
    <row r="14" spans="1:6" s="1" customFormat="1" x14ac:dyDescent="0.3">
      <c r="A14" s="30"/>
      <c r="B14" s="254"/>
      <c r="C14" s="30"/>
      <c r="D14" s="260"/>
      <c r="E14" s="223"/>
    </row>
    <row r="15" spans="1:6" s="1" customFormat="1" x14ac:dyDescent="0.3">
      <c r="A15" s="30"/>
      <c r="B15" s="254"/>
      <c r="C15" s="32"/>
      <c r="D15" s="261"/>
      <c r="E15" s="223"/>
    </row>
    <row r="16" spans="1:6" s="1" customFormat="1" x14ac:dyDescent="0.3">
      <c r="A16" s="30"/>
      <c r="B16" s="254"/>
      <c r="C16" s="32"/>
      <c r="D16" s="263"/>
      <c r="E16" s="223"/>
    </row>
    <row r="17" spans="1:4" s="1" customFormat="1" x14ac:dyDescent="0.3">
      <c r="A17" s="30"/>
      <c r="B17" s="254"/>
      <c r="C17" s="30"/>
      <c r="D17" s="263"/>
    </row>
    <row r="18" spans="1:4" s="1" customFormat="1" x14ac:dyDescent="0.3">
      <c r="A18" s="30"/>
      <c r="B18" s="254"/>
      <c r="C18" s="30"/>
      <c r="D18" s="263"/>
    </row>
    <row r="19" spans="1:4" s="1" customFormat="1" x14ac:dyDescent="0.3">
      <c r="A19" s="30"/>
      <c r="B19" s="254"/>
      <c r="C19" s="30"/>
      <c r="D19" s="263"/>
    </row>
    <row r="20" spans="1:4" s="1" customFormat="1" x14ac:dyDescent="0.3">
      <c r="A20" s="30"/>
      <c r="B20" s="254"/>
      <c r="C20" s="30"/>
      <c r="D20" s="263"/>
    </row>
    <row r="23" spans="1:4" s="1" customFormat="1" x14ac:dyDescent="0.3">
      <c r="A23" s="30"/>
      <c r="B23" s="254"/>
      <c r="C23" s="30"/>
      <c r="D23" s="262"/>
    </row>
  </sheetData>
  <mergeCells count="9">
    <mergeCell ref="A1:D1"/>
    <mergeCell ref="A2:A3"/>
    <mergeCell ref="B2:B3"/>
    <mergeCell ref="D2:D3"/>
    <mergeCell ref="E2:E3"/>
    <mergeCell ref="A8:B8"/>
    <mergeCell ref="A10:B11"/>
    <mergeCell ref="A12:B12"/>
    <mergeCell ref="A13:B13"/>
  </mergeCells>
  <pageMargins left="0.7" right="0.7" top="0.75" bottom="0.75" header="0.3" footer="0.3"/>
  <pageSetup paperSize="9" scale="42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Normal="100" workbookViewId="0">
      <selection activeCell="D14" sqref="D14"/>
    </sheetView>
  </sheetViews>
  <sheetFormatPr defaultRowHeight="14.4" x14ac:dyDescent="0.3"/>
  <cols>
    <col min="1" max="1" width="7.109375" style="30" customWidth="1"/>
    <col min="2" max="2" width="53.88671875" style="254" customWidth="1"/>
    <col min="3" max="3" width="18" style="30" customWidth="1"/>
    <col min="4" max="4" width="93.554687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1865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71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72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6</v>
      </c>
      <c r="C4" s="198">
        <v>26558400</v>
      </c>
      <c r="D4" s="200" t="s">
        <v>1874</v>
      </c>
      <c r="E4" s="201" t="s">
        <v>1878</v>
      </c>
      <c r="F4" s="10"/>
    </row>
    <row r="5" spans="1:6" s="417" customFormat="1" ht="22.8" customHeight="1" x14ac:dyDescent="0.3">
      <c r="A5" s="42">
        <v>2</v>
      </c>
      <c r="B5" s="459" t="s">
        <v>6</v>
      </c>
      <c r="C5" s="198">
        <v>16506000</v>
      </c>
      <c r="D5" s="200" t="s">
        <v>1760</v>
      </c>
      <c r="E5" s="201" t="s">
        <v>1796</v>
      </c>
      <c r="F5" s="10"/>
    </row>
    <row r="6" spans="1:6" s="417" customFormat="1" ht="22.8" customHeight="1" x14ac:dyDescent="0.3">
      <c r="A6" s="42"/>
      <c r="B6" s="459" t="s">
        <v>6</v>
      </c>
      <c r="C6" s="198">
        <v>6603700</v>
      </c>
      <c r="D6" s="200" t="s">
        <v>1875</v>
      </c>
      <c r="E6" s="201" t="s">
        <v>1879</v>
      </c>
      <c r="F6" s="10"/>
    </row>
    <row r="7" spans="1:6" s="417" customFormat="1" ht="22.8" customHeight="1" x14ac:dyDescent="0.3">
      <c r="A7" s="42"/>
      <c r="B7" s="459" t="s">
        <v>6</v>
      </c>
      <c r="C7" s="198">
        <v>2822400</v>
      </c>
      <c r="D7" s="200" t="s">
        <v>1876</v>
      </c>
      <c r="E7" s="201" t="s">
        <v>1880</v>
      </c>
      <c r="F7" s="10"/>
    </row>
    <row r="8" spans="1:6" s="417" customFormat="1" ht="22.8" customHeight="1" x14ac:dyDescent="0.3">
      <c r="A8" s="42"/>
      <c r="B8" s="459" t="s">
        <v>6</v>
      </c>
      <c r="C8" s="198">
        <v>5124996.57</v>
      </c>
      <c r="D8" s="200" t="s">
        <v>1877</v>
      </c>
      <c r="E8" s="201" t="s">
        <v>1881</v>
      </c>
      <c r="F8" s="10"/>
    </row>
    <row r="9" spans="1:6" s="417" customFormat="1" ht="22.8" customHeight="1" x14ac:dyDescent="0.3">
      <c r="A9" s="42"/>
      <c r="B9" s="459" t="s">
        <v>6</v>
      </c>
      <c r="C9" s="198">
        <v>2522498.16</v>
      </c>
      <c r="D9" s="200" t="s">
        <v>1877</v>
      </c>
      <c r="E9" s="201" t="s">
        <v>1882</v>
      </c>
      <c r="F9" s="10"/>
    </row>
    <row r="10" spans="1:6" s="417" customFormat="1" ht="22.8" customHeight="1" x14ac:dyDescent="0.3">
      <c r="A10" s="42"/>
      <c r="B10" s="459" t="s">
        <v>6</v>
      </c>
      <c r="C10" s="198">
        <v>1809249.01</v>
      </c>
      <c r="D10" s="200" t="s">
        <v>1877</v>
      </c>
      <c r="E10" s="201" t="s">
        <v>1883</v>
      </c>
      <c r="F10" s="10"/>
    </row>
    <row r="11" spans="1:6" s="417" customFormat="1" ht="22.8" customHeight="1" x14ac:dyDescent="0.3">
      <c r="A11" s="42"/>
      <c r="B11" s="459" t="s">
        <v>6</v>
      </c>
      <c r="C11" s="198">
        <v>2554498.69</v>
      </c>
      <c r="D11" s="200" t="s">
        <v>1877</v>
      </c>
      <c r="E11" s="201" t="s">
        <v>1884</v>
      </c>
      <c r="F11" s="10"/>
    </row>
    <row r="12" spans="1:6" s="417" customFormat="1" ht="22.8" customHeight="1" x14ac:dyDescent="0.3">
      <c r="A12" s="42">
        <v>3</v>
      </c>
      <c r="B12" s="459" t="s">
        <v>6</v>
      </c>
      <c r="C12" s="198">
        <v>4053497.73</v>
      </c>
      <c r="D12" s="200" t="s">
        <v>1877</v>
      </c>
      <c r="E12" s="201" t="s">
        <v>1885</v>
      </c>
      <c r="F12" s="10"/>
    </row>
    <row r="13" spans="1:6" s="417" customFormat="1" ht="22.8" customHeight="1" x14ac:dyDescent="0.3">
      <c r="A13" s="42">
        <v>4</v>
      </c>
      <c r="B13" s="459" t="s">
        <v>6</v>
      </c>
      <c r="C13" s="198">
        <v>1040499.04</v>
      </c>
      <c r="D13" s="201" t="s">
        <v>1877</v>
      </c>
      <c r="E13" s="417" t="s">
        <v>1886</v>
      </c>
      <c r="F13" s="10"/>
    </row>
    <row r="14" spans="1:6" s="417" customFormat="1" ht="22.8" customHeight="1" x14ac:dyDescent="0.3">
      <c r="A14" s="42">
        <v>5</v>
      </c>
      <c r="B14" s="459" t="s">
        <v>6</v>
      </c>
      <c r="C14" s="198">
        <v>1039499.1</v>
      </c>
      <c r="D14" s="200" t="s">
        <v>1877</v>
      </c>
      <c r="E14" s="201" t="s">
        <v>1887</v>
      </c>
      <c r="F14" s="10"/>
    </row>
    <row r="15" spans="1:6" s="417" customFormat="1" ht="22.8" customHeight="1" x14ac:dyDescent="0.3">
      <c r="A15" s="42">
        <v>6</v>
      </c>
      <c r="B15" s="459" t="s">
        <v>6</v>
      </c>
      <c r="C15" s="198">
        <v>1014498.91</v>
      </c>
      <c r="D15" s="200" t="s">
        <v>1877</v>
      </c>
      <c r="E15" s="201" t="s">
        <v>1888</v>
      </c>
      <c r="F15" s="10"/>
    </row>
    <row r="16" spans="1:6" s="417" customFormat="1" ht="22.8" customHeight="1" x14ac:dyDescent="0.3">
      <c r="A16" s="42">
        <v>7</v>
      </c>
      <c r="B16" s="459" t="s">
        <v>6</v>
      </c>
      <c r="C16" s="198">
        <v>3248997.46</v>
      </c>
      <c r="D16" s="200" t="s">
        <v>1877</v>
      </c>
      <c r="E16" s="201" t="s">
        <v>1889</v>
      </c>
      <c r="F16" s="10"/>
    </row>
    <row r="17" spans="1:6" s="417" customFormat="1" ht="22.8" customHeight="1" x14ac:dyDescent="0.3">
      <c r="A17" s="42">
        <v>12</v>
      </c>
      <c r="B17" s="459" t="s">
        <v>1866</v>
      </c>
      <c r="C17" s="198">
        <v>4960000</v>
      </c>
      <c r="D17" s="200" t="s">
        <v>204</v>
      </c>
      <c r="E17" s="201"/>
      <c r="F17" s="10"/>
    </row>
    <row r="18" spans="1:6" s="417" customFormat="1" ht="22.8" customHeight="1" x14ac:dyDescent="0.3">
      <c r="A18" s="42">
        <v>13</v>
      </c>
      <c r="B18" s="459" t="s">
        <v>1867</v>
      </c>
      <c r="C18" s="198">
        <v>125000</v>
      </c>
      <c r="D18" s="200" t="s">
        <v>356</v>
      </c>
      <c r="E18" s="201"/>
      <c r="F18" s="10"/>
    </row>
    <row r="19" spans="1:6" s="417" customFormat="1" ht="22.8" customHeight="1" x14ac:dyDescent="0.3">
      <c r="A19" s="42">
        <v>14</v>
      </c>
      <c r="B19" s="459" t="s">
        <v>1868</v>
      </c>
      <c r="C19" s="198">
        <v>6000000</v>
      </c>
      <c r="D19" s="200" t="s">
        <v>206</v>
      </c>
      <c r="E19" s="201"/>
      <c r="F19" s="10"/>
    </row>
    <row r="20" spans="1:6" s="417" customFormat="1" ht="22.8" customHeight="1" x14ac:dyDescent="0.3">
      <c r="A20" s="42">
        <v>15</v>
      </c>
      <c r="B20" s="459" t="s">
        <v>1869</v>
      </c>
      <c r="C20" s="198">
        <v>8250000</v>
      </c>
      <c r="D20" s="200" t="s">
        <v>207</v>
      </c>
      <c r="E20" s="201"/>
      <c r="F20" s="10"/>
    </row>
    <row r="21" spans="1:6" s="417" customFormat="1" ht="22.8" customHeight="1" x14ac:dyDescent="0.3">
      <c r="A21" s="42">
        <v>16</v>
      </c>
      <c r="B21" s="459" t="s">
        <v>1870</v>
      </c>
      <c r="C21" s="198">
        <v>378000</v>
      </c>
      <c r="D21" s="200" t="s">
        <v>207</v>
      </c>
      <c r="E21" s="201"/>
      <c r="F21" s="10"/>
    </row>
    <row r="22" spans="1:6" s="417" customFormat="1" ht="22.8" customHeight="1" x14ac:dyDescent="0.3">
      <c r="A22" s="42">
        <v>17</v>
      </c>
      <c r="B22" s="459" t="s">
        <v>1871</v>
      </c>
      <c r="C22" s="198">
        <v>1640000</v>
      </c>
      <c r="D22" s="200" t="s">
        <v>603</v>
      </c>
      <c r="E22" s="201"/>
      <c r="F22" s="10"/>
    </row>
    <row r="23" spans="1:6" s="417" customFormat="1" ht="22.8" customHeight="1" x14ac:dyDescent="0.3">
      <c r="A23" s="42">
        <v>18</v>
      </c>
      <c r="B23" s="459" t="s">
        <v>1465</v>
      </c>
      <c r="C23" s="198">
        <v>21235200</v>
      </c>
      <c r="D23" s="200" t="s">
        <v>1873</v>
      </c>
      <c r="E23" s="201"/>
      <c r="F23" s="10"/>
    </row>
    <row r="24" spans="1:6" s="417" customFormat="1" ht="22.8" customHeight="1" x14ac:dyDescent="0.3">
      <c r="A24" s="42">
        <v>19</v>
      </c>
      <c r="B24" s="459" t="s">
        <v>1872</v>
      </c>
      <c r="C24" s="198">
        <v>2000000</v>
      </c>
      <c r="D24" s="200" t="s">
        <v>847</v>
      </c>
      <c r="E24" s="201"/>
      <c r="F24" s="10"/>
    </row>
    <row r="25" spans="1:6" s="417" customFormat="1" ht="22.8" customHeight="1" thickBot="1" x14ac:dyDescent="0.35">
      <c r="A25" s="42">
        <v>20</v>
      </c>
      <c r="B25" s="459" t="s">
        <v>1890</v>
      </c>
      <c r="C25" s="198">
        <v>44268000</v>
      </c>
      <c r="D25" s="200" t="s">
        <v>1891</v>
      </c>
      <c r="E25" s="201"/>
      <c r="F25" s="10"/>
    </row>
    <row r="26" spans="1:6" s="3" customFormat="1" ht="15" thickBot="1" x14ac:dyDescent="0.35">
      <c r="A26" s="515"/>
      <c r="B26" s="516"/>
      <c r="C26" s="451">
        <f>SUM(C4:C25)</f>
        <v>163754934.66999999</v>
      </c>
      <c r="D26" s="256"/>
      <c r="E26" s="15"/>
      <c r="F26" s="20"/>
    </row>
    <row r="27" spans="1:6" s="3" customFormat="1" ht="29.25" customHeight="1" x14ac:dyDescent="0.3">
      <c r="A27" s="85"/>
      <c r="B27" s="252"/>
      <c r="C27" s="155"/>
      <c r="D27" s="252"/>
      <c r="E27" s="20"/>
      <c r="F27" s="20"/>
    </row>
    <row r="28" spans="1:6" s="3" customFormat="1" ht="20.25" customHeight="1" x14ac:dyDescent="0.2">
      <c r="A28" s="525"/>
      <c r="B28" s="525"/>
      <c r="C28" s="25" t="s">
        <v>7</v>
      </c>
      <c r="D28" s="257"/>
      <c r="E28" s="20"/>
      <c r="F28" s="20"/>
    </row>
    <row r="29" spans="1:6" s="3" customFormat="1" ht="20.25" customHeight="1" x14ac:dyDescent="0.3">
      <c r="A29" s="525"/>
      <c r="B29" s="525"/>
      <c r="C29" s="25" t="s">
        <v>5</v>
      </c>
      <c r="D29" s="259"/>
      <c r="E29" s="20"/>
      <c r="F29" s="20"/>
    </row>
    <row r="30" spans="1:6" s="3" customFormat="1" ht="20.25" customHeight="1" x14ac:dyDescent="0.3">
      <c r="A30" s="518" t="s">
        <v>8</v>
      </c>
      <c r="B30" s="518"/>
      <c r="C30" s="49">
        <v>2745865610.29</v>
      </c>
      <c r="D30" s="398"/>
      <c r="E30" s="20"/>
      <c r="F30" s="20"/>
    </row>
    <row r="31" spans="1:6" s="3" customFormat="1" ht="20.25" customHeight="1" x14ac:dyDescent="0.3">
      <c r="A31" s="519" t="s">
        <v>9</v>
      </c>
      <c r="B31" s="519"/>
      <c r="C31" s="27">
        <f>C30-C26</f>
        <v>2582110675.6199999</v>
      </c>
      <c r="D31" s="398"/>
      <c r="E31" s="20"/>
      <c r="F31" s="20"/>
    </row>
    <row r="32" spans="1:6" s="1" customFormat="1" x14ac:dyDescent="0.3">
      <c r="A32" s="30"/>
      <c r="B32" s="254"/>
      <c r="C32" s="30"/>
      <c r="D32" s="260"/>
      <c r="E32" s="223"/>
    </row>
    <row r="33" spans="1:5" s="1" customFormat="1" x14ac:dyDescent="0.3">
      <c r="A33" s="30"/>
      <c r="B33" s="254"/>
      <c r="C33" s="32"/>
      <c r="D33" s="261"/>
      <c r="E33" s="223"/>
    </row>
    <row r="34" spans="1:5" s="1" customFormat="1" x14ac:dyDescent="0.3">
      <c r="A34" s="30"/>
      <c r="B34" s="254"/>
      <c r="C34" s="32"/>
      <c r="D34" s="263"/>
      <c r="E34" s="223"/>
    </row>
    <row r="35" spans="1:5" s="1" customFormat="1" x14ac:dyDescent="0.3">
      <c r="A35" s="30"/>
      <c r="B35" s="254"/>
      <c r="C35" s="30"/>
      <c r="D35" s="263"/>
    </row>
    <row r="36" spans="1:5" s="1" customFormat="1" x14ac:dyDescent="0.3">
      <c r="A36" s="30"/>
      <c r="B36" s="254"/>
      <c r="C36" s="30"/>
      <c r="D36" s="263"/>
    </row>
    <row r="37" spans="1:5" s="1" customFormat="1" x14ac:dyDescent="0.3">
      <c r="A37" s="30"/>
      <c r="B37" s="254"/>
      <c r="C37" s="30"/>
      <c r="D37" s="263"/>
    </row>
    <row r="38" spans="1:5" s="1" customFormat="1" x14ac:dyDescent="0.3">
      <c r="A38" s="30"/>
      <c r="B38" s="254"/>
      <c r="C38" s="30"/>
      <c r="D38" s="263"/>
    </row>
    <row r="41" spans="1:5" s="1" customFormat="1" x14ac:dyDescent="0.3">
      <c r="A41" s="30"/>
      <c r="B41" s="254"/>
      <c r="C41" s="30"/>
      <c r="D41" s="262"/>
    </row>
  </sheetData>
  <mergeCells count="9">
    <mergeCell ref="E2:E3"/>
    <mergeCell ref="A26:B26"/>
    <mergeCell ref="A28:B29"/>
    <mergeCell ref="A30:B30"/>
    <mergeCell ref="A31:B31"/>
    <mergeCell ref="A1:D1"/>
    <mergeCell ref="A2:A3"/>
    <mergeCell ref="B2:B3"/>
    <mergeCell ref="D2:D3"/>
  </mergeCells>
  <pageMargins left="0.7" right="0.7" top="0.75" bottom="0.75" header="0.3" footer="0.3"/>
  <pageSetup paperSize="9" scale="42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D19" sqref="D19"/>
    </sheetView>
  </sheetViews>
  <sheetFormatPr defaultRowHeight="14.4" x14ac:dyDescent="0.3"/>
  <cols>
    <col min="1" max="1" width="7.109375" style="30" customWidth="1"/>
    <col min="2" max="2" width="53.88671875" style="254" customWidth="1"/>
    <col min="3" max="3" width="18" style="30" customWidth="1"/>
    <col min="4" max="4" width="93.554687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1892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73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74" t="s">
        <v>5</v>
      </c>
      <c r="D3" s="523"/>
      <c r="E3" s="514"/>
      <c r="F3" s="20"/>
    </row>
    <row r="4" spans="1:6" s="417" customFormat="1" ht="22.8" customHeight="1" x14ac:dyDescent="0.3">
      <c r="A4" s="42">
        <v>11</v>
      </c>
      <c r="B4" s="459" t="s">
        <v>1893</v>
      </c>
      <c r="C4" s="198">
        <v>4132000</v>
      </c>
      <c r="D4" s="200" t="s">
        <v>1895</v>
      </c>
      <c r="E4" s="201"/>
      <c r="F4" s="10"/>
    </row>
    <row r="5" spans="1:6" s="417" customFormat="1" ht="22.8" customHeight="1" x14ac:dyDescent="0.3">
      <c r="A5" s="42">
        <v>12</v>
      </c>
      <c r="B5" s="459" t="s">
        <v>1894</v>
      </c>
      <c r="C5" s="198">
        <v>2228000</v>
      </c>
      <c r="D5" s="200" t="s">
        <v>1896</v>
      </c>
      <c r="E5" s="201"/>
      <c r="F5" s="10"/>
    </row>
    <row r="6" spans="1:6" s="417" customFormat="1" ht="22.8" customHeight="1" x14ac:dyDescent="0.3">
      <c r="A6" s="42">
        <v>13</v>
      </c>
      <c r="B6" s="459" t="s">
        <v>1468</v>
      </c>
      <c r="C6" s="198">
        <v>20712840</v>
      </c>
      <c r="D6" s="200" t="s">
        <v>1469</v>
      </c>
      <c r="E6" s="477" t="s">
        <v>1897</v>
      </c>
      <c r="F6" s="10"/>
    </row>
    <row r="7" spans="1:6" s="417" customFormat="1" ht="22.8" customHeight="1" thickBot="1" x14ac:dyDescent="0.35">
      <c r="A7" s="42">
        <v>14</v>
      </c>
      <c r="B7" s="459" t="s">
        <v>1468</v>
      </c>
      <c r="C7" s="198">
        <v>17085600</v>
      </c>
      <c r="D7" s="200" t="s">
        <v>1898</v>
      </c>
      <c r="E7" s="477" t="s">
        <v>1899</v>
      </c>
      <c r="F7" s="10"/>
    </row>
    <row r="8" spans="1:6" s="3" customFormat="1" ht="15" thickBot="1" x14ac:dyDescent="0.35">
      <c r="A8" s="515"/>
      <c r="B8" s="516"/>
      <c r="C8" s="451">
        <f>SUM(C4:C7)</f>
        <v>44158440</v>
      </c>
      <c r="D8" s="256"/>
      <c r="E8" s="15"/>
      <c r="F8" s="20"/>
    </row>
    <row r="9" spans="1:6" s="3" customFormat="1" ht="29.25" customHeight="1" x14ac:dyDescent="0.3">
      <c r="A9" s="85"/>
      <c r="B9" s="252"/>
      <c r="C9" s="155">
        <v>44158440</v>
      </c>
      <c r="D9" s="252"/>
      <c r="E9" s="20"/>
      <c r="F9" s="20"/>
    </row>
    <row r="10" spans="1:6" s="3" customFormat="1" ht="20.25" customHeight="1" x14ac:dyDescent="0.2">
      <c r="A10" s="525"/>
      <c r="B10" s="525"/>
      <c r="C10" s="25" t="s">
        <v>7</v>
      </c>
      <c r="D10" s="257"/>
      <c r="E10" s="20"/>
      <c r="F10" s="20"/>
    </row>
    <row r="11" spans="1:6" s="3" customFormat="1" ht="20.25" customHeight="1" x14ac:dyDescent="0.3">
      <c r="A11" s="525"/>
      <c r="B11" s="525"/>
      <c r="C11" s="25" t="s">
        <v>5</v>
      </c>
      <c r="D11" s="259"/>
      <c r="E11" s="20"/>
      <c r="F11" s="20"/>
    </row>
    <row r="12" spans="1:6" s="3" customFormat="1" ht="20.25" customHeight="1" x14ac:dyDescent="0.3">
      <c r="A12" s="518" t="s">
        <v>8</v>
      </c>
      <c r="B12" s="518"/>
      <c r="C12" s="35">
        <v>1508961320.9200001</v>
      </c>
      <c r="D12" s="398"/>
      <c r="E12" s="20"/>
      <c r="F12" s="20"/>
    </row>
    <row r="13" spans="1:6" s="3" customFormat="1" ht="20.25" customHeight="1" x14ac:dyDescent="0.3">
      <c r="A13" s="519" t="s">
        <v>9</v>
      </c>
      <c r="B13" s="519"/>
      <c r="C13" s="27">
        <f>C12-C8</f>
        <v>1464802880.9200001</v>
      </c>
      <c r="D13" s="398"/>
      <c r="E13" s="20"/>
      <c r="F13" s="20"/>
    </row>
    <row r="14" spans="1:6" s="1" customFormat="1" x14ac:dyDescent="0.3">
      <c r="A14" s="30"/>
      <c r="B14" s="254"/>
      <c r="C14" s="30"/>
      <c r="D14" s="260"/>
      <c r="E14" s="223"/>
    </row>
    <row r="15" spans="1:6" s="1" customFormat="1" x14ac:dyDescent="0.3">
      <c r="A15" s="30"/>
      <c r="B15" s="254"/>
      <c r="C15" s="32"/>
      <c r="D15" s="261"/>
      <c r="E15" s="223"/>
    </row>
    <row r="16" spans="1:6" s="1" customFormat="1" x14ac:dyDescent="0.3">
      <c r="A16" s="30"/>
      <c r="B16" s="254"/>
      <c r="C16" s="32"/>
      <c r="D16" s="263"/>
      <c r="E16" s="223"/>
    </row>
    <row r="17" spans="1:4" s="1" customFormat="1" x14ac:dyDescent="0.3">
      <c r="A17" s="30"/>
      <c r="B17" s="254"/>
      <c r="C17" s="30"/>
      <c r="D17" s="263"/>
    </row>
    <row r="18" spans="1:4" s="1" customFormat="1" x14ac:dyDescent="0.3">
      <c r="A18" s="30"/>
      <c r="B18" s="254"/>
      <c r="C18" s="30"/>
      <c r="D18" s="263"/>
    </row>
    <row r="19" spans="1:4" s="1" customFormat="1" x14ac:dyDescent="0.3">
      <c r="A19" s="30"/>
      <c r="B19" s="254"/>
      <c r="C19" s="30"/>
      <c r="D19" s="263"/>
    </row>
    <row r="20" spans="1:4" s="1" customFormat="1" x14ac:dyDescent="0.3">
      <c r="A20" s="30"/>
      <c r="B20" s="254"/>
      <c r="C20" s="30"/>
      <c r="D20" s="263"/>
    </row>
    <row r="23" spans="1:4" s="1" customFormat="1" x14ac:dyDescent="0.3">
      <c r="A23" s="30"/>
      <c r="B23" s="254"/>
      <c r="C23" s="30"/>
      <c r="D23" s="262"/>
    </row>
  </sheetData>
  <mergeCells count="9">
    <mergeCell ref="A1:D1"/>
    <mergeCell ref="A2:A3"/>
    <mergeCell ref="B2:B3"/>
    <mergeCell ref="D2:D3"/>
    <mergeCell ref="E2:E3"/>
    <mergeCell ref="A8:B8"/>
    <mergeCell ref="A10:B11"/>
    <mergeCell ref="A12:B12"/>
    <mergeCell ref="A13:B13"/>
  </mergeCells>
  <pageMargins left="0.7" right="0.7" top="0.75" bottom="0.75" header="0.3" footer="0.3"/>
  <pageSetup paperSize="9" scale="42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D25" sqref="D25"/>
    </sheetView>
  </sheetViews>
  <sheetFormatPr defaultRowHeight="14.4" x14ac:dyDescent="0.3"/>
  <cols>
    <col min="1" max="1" width="7.109375" style="30" customWidth="1"/>
    <col min="2" max="2" width="53.88671875" style="254" customWidth="1"/>
    <col min="3" max="3" width="18" style="30" customWidth="1"/>
    <col min="4" max="4" width="93.554687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1926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75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76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6</v>
      </c>
      <c r="C4" s="198">
        <v>5009952</v>
      </c>
      <c r="D4" s="200" t="s">
        <v>1900</v>
      </c>
      <c r="E4" s="201" t="s">
        <v>1905</v>
      </c>
      <c r="F4" s="10"/>
    </row>
    <row r="5" spans="1:6" s="417" customFormat="1" ht="22.8" customHeight="1" x14ac:dyDescent="0.3">
      <c r="A5" s="42">
        <v>2</v>
      </c>
      <c r="B5" s="459" t="s">
        <v>6</v>
      </c>
      <c r="C5" s="198">
        <v>10927000</v>
      </c>
      <c r="D5" s="200" t="s">
        <v>1714</v>
      </c>
      <c r="E5" s="201" t="s">
        <v>1906</v>
      </c>
      <c r="F5" s="10"/>
    </row>
    <row r="6" spans="1:6" s="417" customFormat="1" ht="22.8" customHeight="1" x14ac:dyDescent="0.3">
      <c r="A6" s="42">
        <v>3</v>
      </c>
      <c r="B6" s="459" t="s">
        <v>6</v>
      </c>
      <c r="C6" s="198">
        <v>38930000</v>
      </c>
      <c r="D6" s="200" t="s">
        <v>1901</v>
      </c>
      <c r="E6" s="201" t="s">
        <v>1907</v>
      </c>
      <c r="F6" s="10"/>
    </row>
    <row r="7" spans="1:6" s="417" customFormat="1" ht="22.8" customHeight="1" x14ac:dyDescent="0.3">
      <c r="A7" s="42">
        <v>4</v>
      </c>
      <c r="B7" s="459" t="s">
        <v>6</v>
      </c>
      <c r="C7" s="198">
        <v>6757920</v>
      </c>
      <c r="D7" s="200" t="s">
        <v>1685</v>
      </c>
      <c r="E7" s="201" t="s">
        <v>1908</v>
      </c>
      <c r="F7" s="10"/>
    </row>
    <row r="8" spans="1:6" s="417" customFormat="1" ht="22.8" customHeight="1" x14ac:dyDescent="0.3">
      <c r="A8" s="42">
        <v>5</v>
      </c>
      <c r="B8" s="459" t="s">
        <v>6</v>
      </c>
      <c r="C8" s="198">
        <v>8740080</v>
      </c>
      <c r="D8" s="200" t="s">
        <v>1902</v>
      </c>
      <c r="E8" s="201" t="s">
        <v>1909</v>
      </c>
      <c r="F8" s="10"/>
    </row>
    <row r="9" spans="1:6" s="417" customFormat="1" ht="22.8" customHeight="1" x14ac:dyDescent="0.3">
      <c r="A9" s="42">
        <v>6</v>
      </c>
      <c r="B9" s="459" t="s">
        <v>6</v>
      </c>
      <c r="C9" s="198">
        <v>4350000</v>
      </c>
      <c r="D9" s="200" t="s">
        <v>1903</v>
      </c>
      <c r="E9" s="201" t="s">
        <v>1910</v>
      </c>
      <c r="F9" s="10"/>
    </row>
    <row r="10" spans="1:6" s="417" customFormat="1" ht="22.8" customHeight="1" x14ac:dyDescent="0.3">
      <c r="A10" s="42">
        <v>7</v>
      </c>
      <c r="B10" s="459" t="s">
        <v>6</v>
      </c>
      <c r="C10" s="198">
        <v>37699191.950000003</v>
      </c>
      <c r="D10" s="200" t="s">
        <v>1904</v>
      </c>
      <c r="E10" s="201" t="s">
        <v>1911</v>
      </c>
      <c r="F10" s="10"/>
    </row>
    <row r="11" spans="1:6" s="417" customFormat="1" ht="22.8" customHeight="1" x14ac:dyDescent="0.3">
      <c r="A11" s="42">
        <v>8</v>
      </c>
      <c r="B11" s="459" t="s">
        <v>6</v>
      </c>
      <c r="C11" s="198">
        <v>21343496.16</v>
      </c>
      <c r="D11" s="200" t="s">
        <v>1684</v>
      </c>
      <c r="E11" s="201" t="s">
        <v>1912</v>
      </c>
      <c r="F11" s="10"/>
    </row>
    <row r="12" spans="1:6" s="417" customFormat="1" ht="22.8" customHeight="1" x14ac:dyDescent="0.3">
      <c r="A12" s="42">
        <v>9</v>
      </c>
      <c r="B12" s="459" t="s">
        <v>6</v>
      </c>
      <c r="C12" s="198">
        <v>3310000</v>
      </c>
      <c r="D12" s="200" t="s">
        <v>1913</v>
      </c>
      <c r="E12" s="201" t="s">
        <v>1914</v>
      </c>
      <c r="F12" s="10"/>
    </row>
    <row r="13" spans="1:6" s="417" customFormat="1" ht="22.8" customHeight="1" x14ac:dyDescent="0.3">
      <c r="A13" s="42">
        <v>10</v>
      </c>
      <c r="B13" s="459" t="s">
        <v>1915</v>
      </c>
      <c r="C13" s="198">
        <v>120358870</v>
      </c>
      <c r="D13" s="200" t="s">
        <v>1507</v>
      </c>
      <c r="E13" s="201"/>
      <c r="F13" s="10"/>
    </row>
    <row r="14" spans="1:6" s="417" customFormat="1" ht="22.8" customHeight="1" x14ac:dyDescent="0.3">
      <c r="A14" s="42">
        <v>11</v>
      </c>
      <c r="B14" s="459" t="s">
        <v>1916</v>
      </c>
      <c r="C14" s="198">
        <v>6272000</v>
      </c>
      <c r="D14" s="200" t="s">
        <v>1669</v>
      </c>
      <c r="E14" s="201"/>
      <c r="F14" s="10"/>
    </row>
    <row r="15" spans="1:6" s="417" customFormat="1" ht="22.8" customHeight="1" x14ac:dyDescent="0.3">
      <c r="A15" s="42">
        <v>12</v>
      </c>
      <c r="B15" s="459" t="s">
        <v>1917</v>
      </c>
      <c r="C15" s="198">
        <v>50101128</v>
      </c>
      <c r="D15" s="200" t="s">
        <v>1508</v>
      </c>
      <c r="E15" s="201"/>
      <c r="F15" s="10"/>
    </row>
    <row r="16" spans="1:6" s="417" customFormat="1" ht="22.8" customHeight="1" x14ac:dyDescent="0.3">
      <c r="A16" s="42">
        <v>13</v>
      </c>
      <c r="B16" s="459" t="s">
        <v>1918</v>
      </c>
      <c r="C16" s="198">
        <v>10500000</v>
      </c>
      <c r="D16" s="200" t="s">
        <v>24</v>
      </c>
      <c r="E16" s="201"/>
      <c r="F16" s="10"/>
    </row>
    <row r="17" spans="1:6" s="417" customFormat="1" ht="22.8" customHeight="1" x14ac:dyDescent="0.3">
      <c r="A17" s="42">
        <v>14</v>
      </c>
      <c r="B17" s="459" t="s">
        <v>1919</v>
      </c>
      <c r="C17" s="198">
        <v>3453203.87</v>
      </c>
      <c r="D17" s="200" t="s">
        <v>1063</v>
      </c>
      <c r="E17" s="201"/>
      <c r="F17" s="10"/>
    </row>
    <row r="18" spans="1:6" s="417" customFormat="1" ht="22.8" customHeight="1" x14ac:dyDescent="0.3">
      <c r="A18" s="42">
        <v>15</v>
      </c>
      <c r="B18" s="459" t="s">
        <v>1920</v>
      </c>
      <c r="C18" s="198">
        <v>2853760</v>
      </c>
      <c r="D18" s="200" t="s">
        <v>1923</v>
      </c>
      <c r="E18" s="201"/>
      <c r="F18" s="10"/>
    </row>
    <row r="19" spans="1:6" s="417" customFormat="1" ht="22.8" customHeight="1" x14ac:dyDescent="0.3">
      <c r="A19" s="42">
        <v>16</v>
      </c>
      <c r="B19" s="459" t="s">
        <v>1921</v>
      </c>
      <c r="C19" s="198">
        <v>596400.13</v>
      </c>
      <c r="D19" s="200" t="s">
        <v>1924</v>
      </c>
      <c r="E19" s="201"/>
      <c r="F19" s="10"/>
    </row>
    <row r="20" spans="1:6" s="417" customFormat="1" ht="22.8" customHeight="1" thickBot="1" x14ac:dyDescent="0.35">
      <c r="A20" s="42">
        <v>17</v>
      </c>
      <c r="B20" s="459" t="s">
        <v>1922</v>
      </c>
      <c r="C20" s="198">
        <v>41784000</v>
      </c>
      <c r="D20" s="200" t="s">
        <v>1925</v>
      </c>
      <c r="E20" s="201"/>
      <c r="F20" s="10"/>
    </row>
    <row r="21" spans="1:6" s="3" customFormat="1" ht="15" thickBot="1" x14ac:dyDescent="0.35">
      <c r="A21" s="515"/>
      <c r="B21" s="516"/>
      <c r="C21" s="451">
        <f>SUM(C4:C20)</f>
        <v>372987002.11000001</v>
      </c>
      <c r="D21" s="256"/>
      <c r="E21" s="15"/>
      <c r="F21" s="20"/>
    </row>
    <row r="22" spans="1:6" s="3" customFormat="1" ht="29.25" customHeight="1" x14ac:dyDescent="0.3">
      <c r="A22" s="85"/>
      <c r="B22" s="252"/>
      <c r="C22" s="155"/>
      <c r="D22" s="252"/>
      <c r="E22" s="20"/>
      <c r="F22" s="20"/>
    </row>
    <row r="23" spans="1:6" s="3" customFormat="1" ht="20.25" customHeight="1" x14ac:dyDescent="0.2">
      <c r="A23" s="525"/>
      <c r="B23" s="525"/>
      <c r="C23" s="25" t="s">
        <v>7</v>
      </c>
      <c r="D23" s="257"/>
      <c r="E23" s="20"/>
      <c r="F23" s="20"/>
    </row>
    <row r="24" spans="1:6" s="3" customFormat="1" ht="20.25" customHeight="1" x14ac:dyDescent="0.3">
      <c r="A24" s="525"/>
      <c r="B24" s="525"/>
      <c r="C24" s="25" t="s">
        <v>5</v>
      </c>
      <c r="D24" s="259"/>
      <c r="E24" s="20"/>
      <c r="F24" s="20"/>
    </row>
    <row r="25" spans="1:6" s="3" customFormat="1" ht="20.25" customHeight="1" x14ac:dyDescent="0.3">
      <c r="A25" s="518" t="s">
        <v>8</v>
      </c>
      <c r="B25" s="518"/>
      <c r="C25" s="35">
        <v>2245236258.6700001</v>
      </c>
      <c r="D25" s="398"/>
      <c r="E25" s="20"/>
      <c r="F25" s="20"/>
    </row>
    <row r="26" spans="1:6" s="3" customFormat="1" ht="20.25" customHeight="1" x14ac:dyDescent="0.3">
      <c r="A26" s="519" t="s">
        <v>9</v>
      </c>
      <c r="B26" s="519"/>
      <c r="C26" s="27">
        <f>C25-C21</f>
        <v>1872249256.5599999</v>
      </c>
      <c r="D26" s="398"/>
      <c r="E26" s="20"/>
      <c r="F26" s="20"/>
    </row>
    <row r="27" spans="1:6" s="1" customFormat="1" x14ac:dyDescent="0.3">
      <c r="A27" s="30"/>
      <c r="B27" s="254"/>
      <c r="C27" s="30"/>
      <c r="D27" s="260"/>
      <c r="E27" s="223"/>
    </row>
    <row r="28" spans="1:6" s="1" customFormat="1" x14ac:dyDescent="0.3">
      <c r="A28" s="30"/>
      <c r="B28" s="254"/>
      <c r="C28" s="32"/>
      <c r="D28" s="261"/>
      <c r="E28" s="223"/>
    </row>
    <row r="29" spans="1:6" s="1" customFormat="1" x14ac:dyDescent="0.3">
      <c r="A29" s="30"/>
      <c r="B29" s="254"/>
      <c r="C29" s="32"/>
      <c r="D29" s="263"/>
      <c r="E29" s="223"/>
    </row>
    <row r="30" spans="1:6" s="1" customFormat="1" x14ac:dyDescent="0.3">
      <c r="A30" s="30"/>
      <c r="B30" s="254"/>
      <c r="C30" s="30"/>
      <c r="D30" s="263"/>
    </row>
    <row r="31" spans="1:6" s="1" customFormat="1" x14ac:dyDescent="0.3">
      <c r="A31" s="30"/>
      <c r="B31" s="254"/>
      <c r="C31" s="30"/>
      <c r="D31" s="263"/>
    </row>
    <row r="32" spans="1:6" s="1" customFormat="1" x14ac:dyDescent="0.3">
      <c r="A32" s="30"/>
      <c r="B32" s="254"/>
      <c r="C32" s="30"/>
      <c r="D32" s="263"/>
    </row>
    <row r="33" spans="1:4" s="1" customFormat="1" x14ac:dyDescent="0.3">
      <c r="A33" s="30"/>
      <c r="B33" s="254"/>
      <c r="C33" s="30"/>
      <c r="D33" s="263"/>
    </row>
    <row r="36" spans="1:4" s="1" customFormat="1" x14ac:dyDescent="0.3">
      <c r="A36" s="30"/>
      <c r="B36" s="254"/>
      <c r="C36" s="30"/>
      <c r="D36" s="262"/>
    </row>
  </sheetData>
  <mergeCells count="9">
    <mergeCell ref="A21:B21"/>
    <mergeCell ref="A23:B24"/>
    <mergeCell ref="A25:B25"/>
    <mergeCell ref="A26:B26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C21" sqref="C21"/>
    </sheetView>
  </sheetViews>
  <sheetFormatPr defaultRowHeight="14.4" x14ac:dyDescent="0.3"/>
  <cols>
    <col min="1" max="1" width="7.109375" style="30" customWidth="1"/>
    <col min="2" max="2" width="53.88671875" style="254" customWidth="1"/>
    <col min="3" max="3" width="18" style="30" customWidth="1"/>
    <col min="4" max="4" width="93.5546875" style="262" customWidth="1"/>
    <col min="5" max="5" width="54.21875" style="1" customWidth="1"/>
    <col min="6" max="6" width="13.88671875" style="1" customWidth="1"/>
  </cols>
  <sheetData>
    <row r="1" spans="1:6" ht="26.25" customHeight="1" x14ac:dyDescent="0.3">
      <c r="A1" s="520" t="s">
        <v>1927</v>
      </c>
      <c r="B1" s="520"/>
      <c r="C1" s="520"/>
      <c r="D1" s="521"/>
    </row>
    <row r="2" spans="1:6" s="3" customFormat="1" ht="15" customHeight="1" x14ac:dyDescent="0.3">
      <c r="A2" s="522" t="s">
        <v>0</v>
      </c>
      <c r="B2" s="523" t="s">
        <v>1</v>
      </c>
      <c r="C2" s="478" t="s">
        <v>2</v>
      </c>
      <c r="D2" s="523" t="s">
        <v>3</v>
      </c>
      <c r="E2" s="514" t="s">
        <v>4</v>
      </c>
      <c r="F2" s="20"/>
    </row>
    <row r="3" spans="1:6" s="3" customFormat="1" x14ac:dyDescent="0.3">
      <c r="A3" s="522"/>
      <c r="B3" s="524"/>
      <c r="C3" s="479" t="s">
        <v>5</v>
      </c>
      <c r="D3" s="523"/>
      <c r="E3" s="514"/>
      <c r="F3" s="20"/>
    </row>
    <row r="4" spans="1:6" s="417" customFormat="1" ht="22.8" customHeight="1" x14ac:dyDescent="0.3">
      <c r="A4" s="42">
        <v>1</v>
      </c>
      <c r="B4" s="459" t="s">
        <v>1928</v>
      </c>
      <c r="C4" s="198">
        <v>2483000</v>
      </c>
      <c r="D4" s="200" t="s">
        <v>1930</v>
      </c>
      <c r="E4" s="201"/>
      <c r="F4" s="10"/>
    </row>
    <row r="5" spans="1:6" s="417" customFormat="1" ht="22.8" customHeight="1" x14ac:dyDescent="0.3">
      <c r="A5" s="42">
        <v>2</v>
      </c>
      <c r="B5" s="459" t="s">
        <v>1929</v>
      </c>
      <c r="C5" s="198">
        <v>33150000</v>
      </c>
      <c r="D5" s="200" t="s">
        <v>1931</v>
      </c>
      <c r="E5" s="201"/>
      <c r="F5" s="10"/>
    </row>
    <row r="6" spans="1:6" s="417" customFormat="1" ht="22.8" customHeight="1" x14ac:dyDescent="0.3">
      <c r="A6" s="42">
        <v>3</v>
      </c>
      <c r="B6" s="459" t="s">
        <v>1933</v>
      </c>
      <c r="C6" s="198">
        <v>23450000</v>
      </c>
      <c r="D6" s="200" t="s">
        <v>1157</v>
      </c>
      <c r="E6" s="201"/>
      <c r="F6" s="10"/>
    </row>
    <row r="7" spans="1:6" s="417" customFormat="1" ht="22.8" customHeight="1" x14ac:dyDescent="0.3">
      <c r="A7" s="42">
        <v>4</v>
      </c>
      <c r="B7" s="459" t="s">
        <v>1934</v>
      </c>
      <c r="C7" s="198">
        <v>3125718.12</v>
      </c>
      <c r="D7" s="200" t="s">
        <v>1548</v>
      </c>
      <c r="E7" s="201"/>
      <c r="F7" s="10"/>
    </row>
    <row r="8" spans="1:6" s="417" customFormat="1" ht="22.8" customHeight="1" x14ac:dyDescent="0.3">
      <c r="A8" s="42">
        <v>5</v>
      </c>
      <c r="B8" s="459" t="s">
        <v>1935</v>
      </c>
      <c r="C8" s="198">
        <v>3398747.98</v>
      </c>
      <c r="D8" s="200" t="s">
        <v>104</v>
      </c>
      <c r="E8" s="201"/>
      <c r="F8" s="10"/>
    </row>
    <row r="9" spans="1:6" s="417" customFormat="1" ht="22.8" customHeight="1" x14ac:dyDescent="0.3">
      <c r="A9" s="42">
        <v>6</v>
      </c>
      <c r="B9" s="459" t="s">
        <v>1936</v>
      </c>
      <c r="C9" s="198">
        <v>2842194.95</v>
      </c>
      <c r="D9" s="200" t="s">
        <v>1941</v>
      </c>
      <c r="E9" s="201"/>
      <c r="F9" s="10"/>
    </row>
    <row r="10" spans="1:6" s="417" customFormat="1" ht="22.8" customHeight="1" x14ac:dyDescent="0.3">
      <c r="A10" s="42">
        <v>7</v>
      </c>
      <c r="B10" s="459" t="s">
        <v>1937</v>
      </c>
      <c r="C10" s="198">
        <v>4034692.83</v>
      </c>
      <c r="D10" s="200" t="s">
        <v>1791</v>
      </c>
      <c r="E10" s="201"/>
      <c r="F10" s="10"/>
    </row>
    <row r="11" spans="1:6" s="417" customFormat="1" ht="22.8" customHeight="1" x14ac:dyDescent="0.3">
      <c r="A11" s="42">
        <v>8</v>
      </c>
      <c r="B11" s="459" t="s">
        <v>1938</v>
      </c>
      <c r="C11" s="198">
        <v>1349997.6</v>
      </c>
      <c r="D11" s="200" t="s">
        <v>1745</v>
      </c>
      <c r="E11" s="201"/>
      <c r="F11" s="10"/>
    </row>
    <row r="12" spans="1:6" s="417" customFormat="1" ht="22.8" customHeight="1" x14ac:dyDescent="0.3">
      <c r="A12" s="42">
        <v>9</v>
      </c>
      <c r="B12" s="459" t="s">
        <v>1939</v>
      </c>
      <c r="C12" s="198">
        <v>2361097</v>
      </c>
      <c r="D12" s="200" t="s">
        <v>1514</v>
      </c>
      <c r="E12" s="201"/>
      <c r="F12" s="10"/>
    </row>
    <row r="13" spans="1:6" s="417" customFormat="1" ht="22.8" customHeight="1" x14ac:dyDescent="0.3">
      <c r="A13" s="42">
        <v>10</v>
      </c>
      <c r="B13" s="459" t="s">
        <v>1940</v>
      </c>
      <c r="C13" s="198">
        <v>500000</v>
      </c>
      <c r="D13" s="200" t="s">
        <v>1942</v>
      </c>
      <c r="E13" s="201"/>
      <c r="F13" s="10"/>
    </row>
    <row r="14" spans="1:6" s="417" customFormat="1" ht="22.8" customHeight="1" x14ac:dyDescent="0.3">
      <c r="A14" s="42">
        <v>11</v>
      </c>
      <c r="B14" s="459" t="s">
        <v>1276</v>
      </c>
      <c r="C14" s="198">
        <v>17739300</v>
      </c>
      <c r="D14" s="200" t="s">
        <v>1739</v>
      </c>
      <c r="E14" s="201"/>
      <c r="F14" s="10"/>
    </row>
    <row r="15" spans="1:6" s="417" customFormat="1" ht="22.8" customHeight="1" x14ac:dyDescent="0.3">
      <c r="A15" s="42">
        <v>12</v>
      </c>
      <c r="B15" s="459" t="s">
        <v>1276</v>
      </c>
      <c r="C15" s="198">
        <v>5321790</v>
      </c>
      <c r="D15" s="200" t="s">
        <v>1739</v>
      </c>
      <c r="E15" s="201"/>
      <c r="F15" s="10"/>
    </row>
    <row r="16" spans="1:6" s="417" customFormat="1" ht="22.8" customHeight="1" thickBot="1" x14ac:dyDescent="0.35">
      <c r="A16" s="42">
        <v>13</v>
      </c>
      <c r="B16" s="459" t="s">
        <v>267</v>
      </c>
      <c r="C16" s="198">
        <v>2600000</v>
      </c>
      <c r="D16" s="200" t="s">
        <v>1932</v>
      </c>
      <c r="E16" s="201"/>
      <c r="F16" s="10"/>
    </row>
    <row r="17" spans="1:6" s="3" customFormat="1" ht="15" thickBot="1" x14ac:dyDescent="0.35">
      <c r="A17" s="515"/>
      <c r="B17" s="516"/>
      <c r="C17" s="451">
        <f>SUM(C4:C16)</f>
        <v>102356538.47999999</v>
      </c>
      <c r="D17" s="256"/>
      <c r="E17" s="15"/>
      <c r="F17" s="20"/>
    </row>
    <row r="18" spans="1:6" s="3" customFormat="1" ht="29.25" customHeight="1" x14ac:dyDescent="0.3">
      <c r="A18" s="85"/>
      <c r="B18" s="252"/>
      <c r="C18" s="155"/>
      <c r="D18" s="252"/>
      <c r="E18" s="20"/>
      <c r="F18" s="20"/>
    </row>
    <row r="19" spans="1:6" s="3" customFormat="1" ht="20.25" customHeight="1" x14ac:dyDescent="0.2">
      <c r="A19" s="525"/>
      <c r="B19" s="525"/>
      <c r="C19" s="25" t="s">
        <v>7</v>
      </c>
      <c r="D19" s="257"/>
      <c r="E19" s="20"/>
      <c r="F19" s="20"/>
    </row>
    <row r="20" spans="1:6" s="3" customFormat="1" ht="20.25" customHeight="1" x14ac:dyDescent="0.3">
      <c r="A20" s="525"/>
      <c r="B20" s="525"/>
      <c r="C20" s="25" t="s">
        <v>5</v>
      </c>
      <c r="D20" s="259"/>
      <c r="E20" s="20"/>
      <c r="F20" s="20"/>
    </row>
    <row r="21" spans="1:6" s="3" customFormat="1" ht="20.25" customHeight="1" x14ac:dyDescent="0.3">
      <c r="A21" s="518" t="s">
        <v>8</v>
      </c>
      <c r="B21" s="518"/>
      <c r="C21" s="35">
        <v>2628664012.7600002</v>
      </c>
      <c r="D21" s="398"/>
      <c r="E21" s="20"/>
      <c r="F21" s="20"/>
    </row>
    <row r="22" spans="1:6" s="3" customFormat="1" ht="20.25" customHeight="1" x14ac:dyDescent="0.3">
      <c r="A22" s="519" t="s">
        <v>9</v>
      </c>
      <c r="B22" s="519"/>
      <c r="C22" s="27">
        <f>C21-C17</f>
        <v>2526307474.2800002</v>
      </c>
      <c r="D22" s="398"/>
      <c r="E22" s="20"/>
      <c r="F22" s="20"/>
    </row>
    <row r="23" spans="1:6" s="1" customFormat="1" x14ac:dyDescent="0.3">
      <c r="A23" s="30"/>
      <c r="B23" s="254"/>
      <c r="C23" s="30"/>
      <c r="D23" s="260"/>
      <c r="E23" s="223"/>
    </row>
    <row r="24" spans="1:6" s="1" customFormat="1" x14ac:dyDescent="0.3">
      <c r="A24" s="30"/>
      <c r="B24" s="254"/>
      <c r="C24" s="32"/>
      <c r="D24" s="261"/>
      <c r="E24" s="223"/>
    </row>
    <row r="25" spans="1:6" s="1" customFormat="1" x14ac:dyDescent="0.3">
      <c r="A25" s="30"/>
      <c r="B25" s="254"/>
      <c r="C25" s="32"/>
      <c r="D25" s="263"/>
      <c r="E25" s="223"/>
    </row>
    <row r="26" spans="1:6" s="1" customFormat="1" x14ac:dyDescent="0.3">
      <c r="A26" s="30"/>
      <c r="B26" s="254"/>
      <c r="C26" s="30"/>
      <c r="D26" s="263"/>
    </row>
    <row r="27" spans="1:6" s="1" customFormat="1" x14ac:dyDescent="0.3">
      <c r="A27" s="30"/>
      <c r="B27" s="254"/>
      <c r="C27" s="30"/>
      <c r="D27" s="263"/>
    </row>
    <row r="28" spans="1:6" s="1" customFormat="1" x14ac:dyDescent="0.3">
      <c r="A28" s="30"/>
      <c r="B28" s="254"/>
      <c r="C28" s="30"/>
      <c r="D28" s="263"/>
    </row>
    <row r="29" spans="1:6" s="1" customFormat="1" x14ac:dyDescent="0.3">
      <c r="A29" s="30"/>
      <c r="B29" s="254"/>
      <c r="C29" s="30"/>
      <c r="D29" s="263"/>
    </row>
    <row r="32" spans="1:6" s="1" customFormat="1" x14ac:dyDescent="0.3">
      <c r="A32" s="30"/>
      <c r="B32" s="254"/>
      <c r="C32" s="30"/>
      <c r="D32" s="262"/>
    </row>
  </sheetData>
  <mergeCells count="9">
    <mergeCell ref="A17:B17"/>
    <mergeCell ref="A19:B20"/>
    <mergeCell ref="A21:B21"/>
    <mergeCell ref="A22:B22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topLeftCell="B1" zoomScaleNormal="100" workbookViewId="0">
      <selection activeCell="F17" sqref="F17"/>
    </sheetView>
  </sheetViews>
  <sheetFormatPr defaultRowHeight="14.4" x14ac:dyDescent="0.3"/>
  <cols>
    <col min="1" max="1" width="0" hidden="1" customWidth="1"/>
    <col min="2" max="2" width="7.109375" style="30" customWidth="1"/>
    <col min="3" max="3" width="52.6640625" style="254" customWidth="1"/>
    <col min="4" max="4" width="18" style="30" customWidth="1"/>
    <col min="5" max="5" width="49.109375" style="262" customWidth="1"/>
    <col min="6" max="6" width="91.88671875" style="1" customWidth="1"/>
    <col min="7" max="7" width="13.88671875" style="1" customWidth="1"/>
  </cols>
  <sheetData>
    <row r="1" spans="2:7" ht="26.25" customHeight="1" x14ac:dyDescent="0.3">
      <c r="B1" s="520" t="s">
        <v>1943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480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481" t="s">
        <v>5</v>
      </c>
      <c r="E3" s="523"/>
      <c r="F3" s="514"/>
      <c r="G3" s="20"/>
    </row>
    <row r="4" spans="2:7" s="417" customFormat="1" ht="22.8" customHeight="1" x14ac:dyDescent="0.3">
      <c r="B4" s="42">
        <v>1</v>
      </c>
      <c r="C4" s="459" t="s">
        <v>1944</v>
      </c>
      <c r="D4" s="198">
        <v>136880000</v>
      </c>
      <c r="E4" s="200" t="s">
        <v>44</v>
      </c>
      <c r="F4" s="201"/>
      <c r="G4" s="10"/>
    </row>
    <row r="5" spans="2:7" s="417" customFormat="1" ht="22.8" customHeight="1" x14ac:dyDescent="0.3">
      <c r="B5" s="42">
        <v>2</v>
      </c>
      <c r="C5" s="459" t="s">
        <v>1944</v>
      </c>
      <c r="D5" s="198">
        <v>11525000</v>
      </c>
      <c r="E5" s="200" t="s">
        <v>46</v>
      </c>
      <c r="F5" s="201"/>
      <c r="G5" s="10"/>
    </row>
    <row r="6" spans="2:7" s="417" customFormat="1" ht="22.8" customHeight="1" x14ac:dyDescent="0.3">
      <c r="B6" s="42">
        <v>3</v>
      </c>
      <c r="C6" s="459" t="s">
        <v>1944</v>
      </c>
      <c r="D6" s="198">
        <v>709171843.20000005</v>
      </c>
      <c r="E6" s="200" t="s">
        <v>47</v>
      </c>
      <c r="F6" s="201" t="s">
        <v>1954</v>
      </c>
      <c r="G6" s="10"/>
    </row>
    <row r="7" spans="2:7" s="417" customFormat="1" ht="22.8" customHeight="1" x14ac:dyDescent="0.3">
      <c r="B7" s="42">
        <v>4</v>
      </c>
      <c r="C7" s="459" t="s">
        <v>1945</v>
      </c>
      <c r="D7" s="198">
        <v>796424</v>
      </c>
      <c r="E7" s="200" t="s">
        <v>47</v>
      </c>
      <c r="F7" s="201" t="s">
        <v>1864</v>
      </c>
      <c r="G7" s="10"/>
    </row>
    <row r="8" spans="2:7" s="417" customFormat="1" ht="22.8" customHeight="1" x14ac:dyDescent="0.3">
      <c r="B8" s="42">
        <v>5</v>
      </c>
      <c r="C8" s="459" t="s">
        <v>1946</v>
      </c>
      <c r="D8" s="198">
        <v>18292476.109999999</v>
      </c>
      <c r="E8" s="200" t="s">
        <v>47</v>
      </c>
      <c r="F8" s="201" t="s">
        <v>1949</v>
      </c>
      <c r="G8" s="10"/>
    </row>
    <row r="9" spans="2:7" s="417" customFormat="1" ht="22.8" customHeight="1" x14ac:dyDescent="0.3">
      <c r="B9" s="42">
        <v>6</v>
      </c>
      <c r="C9" s="459" t="s">
        <v>1947</v>
      </c>
      <c r="D9" s="198">
        <v>576033.67000000004</v>
      </c>
      <c r="E9" s="200" t="s">
        <v>47</v>
      </c>
      <c r="F9" s="201" t="s">
        <v>1955</v>
      </c>
      <c r="G9" s="10"/>
    </row>
    <row r="10" spans="2:7" s="417" customFormat="1" ht="22.8" customHeight="1" x14ac:dyDescent="0.3">
      <c r="B10" s="42">
        <v>7</v>
      </c>
      <c r="C10" s="459" t="s">
        <v>1948</v>
      </c>
      <c r="D10" s="198">
        <v>119000.7</v>
      </c>
      <c r="E10" s="200" t="s">
        <v>1526</v>
      </c>
      <c r="F10" s="201"/>
      <c r="G10" s="10"/>
    </row>
    <row r="11" spans="2:7" s="417" customFormat="1" ht="22.8" customHeight="1" x14ac:dyDescent="0.3">
      <c r="B11" s="42">
        <v>8</v>
      </c>
      <c r="C11" s="459" t="s">
        <v>1525</v>
      </c>
      <c r="D11" s="198">
        <v>357000</v>
      </c>
      <c r="E11" s="200" t="s">
        <v>1950</v>
      </c>
      <c r="F11" s="201"/>
      <c r="G11" s="10"/>
    </row>
    <row r="12" spans="2:7" s="417" customFormat="1" ht="22.8" customHeight="1" x14ac:dyDescent="0.3">
      <c r="B12" s="42">
        <v>9</v>
      </c>
      <c r="C12" s="459" t="s">
        <v>1525</v>
      </c>
      <c r="D12" s="357">
        <v>1629056</v>
      </c>
      <c r="E12" s="356" t="s">
        <v>1951</v>
      </c>
      <c r="F12" s="201"/>
      <c r="G12" s="10"/>
    </row>
    <row r="13" spans="2:7" s="417" customFormat="1" ht="22.8" customHeight="1" x14ac:dyDescent="0.3">
      <c r="B13" s="42">
        <v>10</v>
      </c>
      <c r="C13" s="459" t="s">
        <v>1525</v>
      </c>
      <c r="D13" s="357">
        <v>892500</v>
      </c>
      <c r="E13" s="356" t="s">
        <v>1952</v>
      </c>
      <c r="F13" s="201"/>
      <c r="G13" s="10"/>
    </row>
    <row r="14" spans="2:7" s="417" customFormat="1" ht="22.8" customHeight="1" x14ac:dyDescent="0.3">
      <c r="B14" s="42">
        <v>11</v>
      </c>
      <c r="C14" s="459" t="s">
        <v>1525</v>
      </c>
      <c r="D14" s="357">
        <v>1711424</v>
      </c>
      <c r="E14" s="356" t="s">
        <v>1953</v>
      </c>
      <c r="F14" s="201"/>
      <c r="G14" s="10"/>
    </row>
    <row r="15" spans="2:7" s="417" customFormat="1" ht="22.8" customHeight="1" thickBot="1" x14ac:dyDescent="0.35">
      <c r="B15" s="42">
        <v>12</v>
      </c>
      <c r="C15" s="459" t="s">
        <v>1956</v>
      </c>
      <c r="D15" s="357">
        <v>8678000</v>
      </c>
      <c r="E15" s="356" t="s">
        <v>1957</v>
      </c>
      <c r="F15" s="201"/>
      <c r="G15" s="10"/>
    </row>
    <row r="16" spans="2:7" s="3" customFormat="1" ht="15" thickBot="1" x14ac:dyDescent="0.35">
      <c r="B16" s="515"/>
      <c r="C16" s="516"/>
      <c r="D16" s="451">
        <f>SUM(D4:D15)</f>
        <v>890628757.68000007</v>
      </c>
      <c r="E16" s="256"/>
      <c r="F16" s="15"/>
      <c r="G16" s="20"/>
    </row>
    <row r="17" spans="2:7" s="3" customFormat="1" ht="29.25" customHeight="1" x14ac:dyDescent="0.3">
      <c r="B17" s="85"/>
      <c r="C17" s="252"/>
      <c r="D17" s="155"/>
      <c r="E17" s="252"/>
      <c r="F17" s="20"/>
      <c r="G17" s="20"/>
    </row>
    <row r="18" spans="2:7" s="3" customFormat="1" ht="20.25" customHeight="1" x14ac:dyDescent="0.2">
      <c r="B18" s="525"/>
      <c r="C18" s="525"/>
      <c r="D18" s="25" t="s">
        <v>7</v>
      </c>
      <c r="E18" s="257"/>
      <c r="F18" s="20"/>
      <c r="G18" s="20"/>
    </row>
    <row r="19" spans="2:7" s="3" customFormat="1" ht="20.25" customHeight="1" x14ac:dyDescent="0.3">
      <c r="B19" s="525"/>
      <c r="C19" s="525"/>
      <c r="D19" s="25" t="s">
        <v>5</v>
      </c>
      <c r="E19" s="259"/>
      <c r="F19" s="20"/>
      <c r="G19" s="20"/>
    </row>
    <row r="20" spans="2:7" s="3" customFormat="1" ht="20.25" customHeight="1" x14ac:dyDescent="0.3">
      <c r="B20" s="518" t="s">
        <v>8</v>
      </c>
      <c r="C20" s="518"/>
      <c r="D20" s="35">
        <v>3022496974.4499998</v>
      </c>
      <c r="E20" s="398"/>
      <c r="F20" s="20"/>
      <c r="G20" s="20"/>
    </row>
    <row r="21" spans="2:7" s="3" customFormat="1" ht="20.25" customHeight="1" x14ac:dyDescent="0.3">
      <c r="B21" s="519" t="s">
        <v>9</v>
      </c>
      <c r="C21" s="519"/>
      <c r="D21" s="27">
        <f>D20-D16</f>
        <v>2131868216.7699997</v>
      </c>
      <c r="E21" s="398"/>
      <c r="F21" s="20"/>
      <c r="G21" s="20"/>
    </row>
    <row r="22" spans="2:7" s="1" customFormat="1" x14ac:dyDescent="0.3">
      <c r="B22" s="30"/>
      <c r="C22" s="254"/>
      <c r="D22" s="30"/>
      <c r="E22" s="260"/>
      <c r="F22" s="223"/>
    </row>
    <row r="23" spans="2:7" s="1" customFormat="1" x14ac:dyDescent="0.3">
      <c r="B23" s="30"/>
      <c r="C23" s="254"/>
      <c r="D23" s="32"/>
      <c r="E23" s="261"/>
      <c r="F23" s="223"/>
    </row>
    <row r="24" spans="2:7" s="1" customFormat="1" x14ac:dyDescent="0.3">
      <c r="B24" s="30"/>
      <c r="C24" s="254"/>
      <c r="D24" s="32"/>
      <c r="E24" s="263"/>
      <c r="F24" s="223"/>
    </row>
    <row r="25" spans="2:7" s="1" customFormat="1" x14ac:dyDescent="0.3">
      <c r="B25" s="30"/>
      <c r="C25" s="254"/>
      <c r="D25" s="30"/>
      <c r="E25" s="263"/>
    </row>
    <row r="26" spans="2:7" s="1" customFormat="1" x14ac:dyDescent="0.3">
      <c r="B26" s="30"/>
      <c r="C26" s="254"/>
      <c r="D26" s="30"/>
      <c r="E26" s="263"/>
    </row>
    <row r="27" spans="2:7" s="1" customFormat="1" x14ac:dyDescent="0.3">
      <c r="B27" s="30"/>
      <c r="C27" s="254"/>
      <c r="D27" s="30"/>
      <c r="E27" s="263"/>
    </row>
    <row r="28" spans="2:7" s="1" customFormat="1" x14ac:dyDescent="0.3">
      <c r="B28" s="30"/>
      <c r="C28" s="254"/>
      <c r="D28" s="30"/>
      <c r="E28" s="263"/>
    </row>
    <row r="31" spans="2:7" s="1" customFormat="1" x14ac:dyDescent="0.3">
      <c r="B31" s="30"/>
      <c r="C31" s="254"/>
      <c r="D31" s="30"/>
      <c r="E31" s="262"/>
    </row>
  </sheetData>
  <mergeCells count="9">
    <mergeCell ref="F2:F3"/>
    <mergeCell ref="B16:C16"/>
    <mergeCell ref="B18:C19"/>
    <mergeCell ref="B20:C20"/>
    <mergeCell ref="B21:C21"/>
    <mergeCell ref="B1:E1"/>
    <mergeCell ref="B2:B3"/>
    <mergeCell ref="C2:C3"/>
    <mergeCell ref="E2:E3"/>
  </mergeCells>
  <pageMargins left="0.7" right="0.7" top="0.75" bottom="0.75" header="0.3" footer="0.3"/>
  <pageSetup paperSize="9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5"/>
  <sheetViews>
    <sheetView zoomScaleNormal="100" workbookViewId="0">
      <selection activeCell="B4" sqref="B4"/>
    </sheetView>
  </sheetViews>
  <sheetFormatPr defaultRowHeight="14.4" x14ac:dyDescent="0.3"/>
  <cols>
    <col min="1" max="1" width="5.33203125" style="29" customWidth="1"/>
    <col min="2" max="2" width="51.33203125" customWidth="1"/>
    <col min="3" max="3" width="18.88671875" style="30" customWidth="1"/>
    <col min="4" max="4" width="75.109375" style="1" customWidth="1"/>
    <col min="5" max="5" width="26.44140625" style="1" customWidth="1"/>
    <col min="7" max="7" width="11.44140625" bestFit="1" customWidth="1"/>
  </cols>
  <sheetData>
    <row r="1" spans="1:5" ht="26.25" customHeight="1" x14ac:dyDescent="0.3">
      <c r="A1" s="531" t="s">
        <v>32</v>
      </c>
      <c r="B1" s="531"/>
      <c r="C1" s="531"/>
      <c r="D1" s="532"/>
    </row>
    <row r="2" spans="1:5" s="3" customFormat="1" ht="15" customHeight="1" x14ac:dyDescent="0.3">
      <c r="A2" s="533" t="s">
        <v>0</v>
      </c>
      <c r="B2" s="534" t="s">
        <v>1</v>
      </c>
      <c r="C2" s="34" t="s">
        <v>2</v>
      </c>
      <c r="D2" s="517" t="s">
        <v>3</v>
      </c>
      <c r="E2" s="514" t="s">
        <v>4</v>
      </c>
    </row>
    <row r="3" spans="1:5" s="3" customFormat="1" x14ac:dyDescent="0.3">
      <c r="A3" s="533"/>
      <c r="B3" s="535"/>
      <c r="C3" s="4" t="s">
        <v>5</v>
      </c>
      <c r="D3" s="517"/>
      <c r="E3" s="514"/>
    </row>
    <row r="4" spans="1:5" s="10" customFormat="1" ht="25.5" customHeight="1" x14ac:dyDescent="0.3">
      <c r="A4" s="5">
        <v>1</v>
      </c>
      <c r="B4" s="6" t="s">
        <v>6</v>
      </c>
      <c r="C4" s="7">
        <v>22680000</v>
      </c>
      <c r="D4" s="8" t="s">
        <v>33</v>
      </c>
      <c r="E4" s="9"/>
    </row>
    <row r="5" spans="1:5" s="10" customFormat="1" ht="25.5" customHeight="1" x14ac:dyDescent="0.3">
      <c r="A5" s="5">
        <v>2</v>
      </c>
      <c r="B5" s="6" t="s">
        <v>6</v>
      </c>
      <c r="C5" s="7">
        <v>7315000</v>
      </c>
      <c r="D5" s="8" t="s">
        <v>34</v>
      </c>
      <c r="E5" s="9"/>
    </row>
    <row r="6" spans="1:5" s="10" customFormat="1" ht="25.5" customHeight="1" x14ac:dyDescent="0.3">
      <c r="A6" s="5">
        <v>3</v>
      </c>
      <c r="B6" s="6" t="s">
        <v>6</v>
      </c>
      <c r="C6" s="7">
        <v>38073280</v>
      </c>
      <c r="D6" s="8" t="s">
        <v>35</v>
      </c>
      <c r="E6" s="9"/>
    </row>
    <row r="7" spans="1:5" s="10" customFormat="1" ht="25.5" customHeight="1" x14ac:dyDescent="0.3">
      <c r="A7" s="5">
        <v>4</v>
      </c>
      <c r="B7" s="6" t="s">
        <v>6</v>
      </c>
      <c r="C7" s="7">
        <v>16450560</v>
      </c>
      <c r="D7" s="8" t="s">
        <v>38</v>
      </c>
      <c r="E7" s="9"/>
    </row>
    <row r="8" spans="1:5" s="10" customFormat="1" ht="25.5" customHeight="1" thickBot="1" x14ac:dyDescent="0.35">
      <c r="A8" s="5">
        <v>5</v>
      </c>
      <c r="B8" s="6" t="s">
        <v>36</v>
      </c>
      <c r="C8" s="7">
        <v>16900800</v>
      </c>
      <c r="D8" s="8" t="s">
        <v>37</v>
      </c>
      <c r="E8" s="9"/>
    </row>
    <row r="9" spans="1:5" s="3" customFormat="1" ht="15" thickBot="1" x14ac:dyDescent="0.35">
      <c r="A9" s="526"/>
      <c r="B9" s="527"/>
      <c r="C9" s="13">
        <f>SUM(C4:C8)</f>
        <v>101419640</v>
      </c>
      <c r="D9" s="14"/>
      <c r="E9" s="15"/>
    </row>
    <row r="10" spans="1:5" s="3" customFormat="1" ht="29.25" customHeight="1" x14ac:dyDescent="0.3">
      <c r="A10" s="16"/>
      <c r="B10" s="17"/>
      <c r="C10" s="18"/>
      <c r="D10" s="19"/>
      <c r="E10" s="20"/>
    </row>
    <row r="11" spans="1:5" s="3" customFormat="1" ht="20.25" customHeight="1" x14ac:dyDescent="0.2">
      <c r="A11" s="21"/>
      <c r="B11" s="22"/>
      <c r="C11" s="23"/>
      <c r="D11" s="24"/>
      <c r="E11" s="20"/>
    </row>
    <row r="12" spans="1:5" s="3" customFormat="1" ht="20.25" customHeight="1" x14ac:dyDescent="0.2">
      <c r="A12" s="528"/>
      <c r="B12" s="528"/>
      <c r="C12" s="25" t="s">
        <v>7</v>
      </c>
      <c r="D12" s="24"/>
      <c r="E12" s="20"/>
    </row>
    <row r="13" spans="1:5" s="3" customFormat="1" ht="20.25" customHeight="1" x14ac:dyDescent="0.3">
      <c r="A13" s="528"/>
      <c r="B13" s="528"/>
      <c r="C13" s="25" t="s">
        <v>5</v>
      </c>
      <c r="D13" s="26"/>
      <c r="E13" s="20"/>
    </row>
    <row r="14" spans="1:5" s="3" customFormat="1" ht="20.25" customHeight="1" x14ac:dyDescent="0.3">
      <c r="A14" s="529" t="s">
        <v>8</v>
      </c>
      <c r="B14" s="529"/>
      <c r="C14" s="35">
        <v>3438338186.3299999</v>
      </c>
      <c r="D14" s="26"/>
      <c r="E14" s="20"/>
    </row>
    <row r="15" spans="1:5" s="3" customFormat="1" ht="20.25" customHeight="1" x14ac:dyDescent="0.3">
      <c r="A15" s="530" t="s">
        <v>9</v>
      </c>
      <c r="B15" s="530"/>
      <c r="C15" s="27">
        <f>C14-C9</f>
        <v>3336918546.3299999</v>
      </c>
      <c r="D15" s="28"/>
      <c r="E15" s="20"/>
    </row>
    <row r="16" spans="1:5" s="1" customFormat="1" x14ac:dyDescent="0.3">
      <c r="A16" s="29"/>
      <c r="B16"/>
      <c r="C16" s="30"/>
      <c r="D16" s="31"/>
    </row>
    <row r="17" spans="1:3" s="1" customFormat="1" x14ac:dyDescent="0.3">
      <c r="A17" s="29"/>
      <c r="B17"/>
      <c r="C17" s="32"/>
    </row>
    <row r="18" spans="1:3" s="1" customFormat="1" x14ac:dyDescent="0.3">
      <c r="A18" s="29"/>
      <c r="B18"/>
      <c r="C18" s="32"/>
    </row>
    <row r="25" spans="1:3" s="1" customFormat="1" x14ac:dyDescent="0.3">
      <c r="A25" s="29"/>
      <c r="B25"/>
      <c r="C25" s="30"/>
    </row>
  </sheetData>
  <mergeCells count="9">
    <mergeCell ref="A9:B9"/>
    <mergeCell ref="A12:B13"/>
    <mergeCell ref="A14:B14"/>
    <mergeCell ref="A15:B15"/>
    <mergeCell ref="A1:D1"/>
    <mergeCell ref="A2:A3"/>
    <mergeCell ref="B2:B3"/>
    <mergeCell ref="D2:D3"/>
    <mergeCell ref="E2:E3"/>
  </mergeCells>
  <pageMargins left="0.7" right="0.7" top="0.75" bottom="0.75" header="0.3" footer="0.3"/>
  <pageSetup paperSize="9" scale="42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opLeftCell="B1" zoomScaleNormal="100" workbookViewId="0">
      <selection activeCell="E24" sqref="E24"/>
    </sheetView>
  </sheetViews>
  <sheetFormatPr defaultRowHeight="14.4" x14ac:dyDescent="0.3"/>
  <cols>
    <col min="1" max="1" width="0" hidden="1" customWidth="1"/>
    <col min="2" max="2" width="7.109375" style="30" customWidth="1"/>
    <col min="3" max="3" width="52.6640625" style="254" customWidth="1"/>
    <col min="4" max="4" width="18" style="30" customWidth="1"/>
    <col min="5" max="5" width="89.21875" style="262" customWidth="1"/>
    <col min="6" max="6" width="91.88671875" style="1" customWidth="1"/>
    <col min="7" max="7" width="13.88671875" style="1" customWidth="1"/>
  </cols>
  <sheetData>
    <row r="1" spans="2:7" ht="26.25" customHeight="1" x14ac:dyDescent="0.3">
      <c r="B1" s="520" t="s">
        <v>1958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482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483" t="s">
        <v>5</v>
      </c>
      <c r="E3" s="523"/>
      <c r="F3" s="514"/>
      <c r="G3" s="20"/>
    </row>
    <row r="4" spans="2:7" s="417" customFormat="1" ht="22.8" customHeight="1" x14ac:dyDescent="0.3">
      <c r="B4" s="42">
        <v>1</v>
      </c>
      <c r="C4" s="459" t="s">
        <v>6</v>
      </c>
      <c r="D4" s="198">
        <v>1661498.72</v>
      </c>
      <c r="E4" s="200" t="s">
        <v>1877</v>
      </c>
      <c r="F4" s="201" t="s">
        <v>1965</v>
      </c>
      <c r="G4" s="10"/>
    </row>
    <row r="5" spans="2:7" s="417" customFormat="1" ht="22.8" customHeight="1" x14ac:dyDescent="0.3">
      <c r="B5" s="42">
        <v>2</v>
      </c>
      <c r="C5" s="459" t="s">
        <v>6</v>
      </c>
      <c r="D5" s="198">
        <v>3742497.92</v>
      </c>
      <c r="E5" s="200" t="s">
        <v>1877</v>
      </c>
      <c r="F5" s="201" t="s">
        <v>1966</v>
      </c>
      <c r="G5" s="10"/>
    </row>
    <row r="6" spans="2:7" s="417" customFormat="1" ht="22.8" customHeight="1" x14ac:dyDescent="0.3">
      <c r="B6" s="42">
        <v>3</v>
      </c>
      <c r="C6" s="459" t="s">
        <v>6</v>
      </c>
      <c r="D6" s="198">
        <v>54690985.880000003</v>
      </c>
      <c r="E6" s="200" t="s">
        <v>1963</v>
      </c>
      <c r="F6" s="201" t="s">
        <v>1967</v>
      </c>
      <c r="G6" s="10"/>
    </row>
    <row r="7" spans="2:7" s="417" customFormat="1" ht="22.8" customHeight="1" x14ac:dyDescent="0.3">
      <c r="B7" s="42">
        <v>4</v>
      </c>
      <c r="C7" s="459" t="s">
        <v>6</v>
      </c>
      <c r="D7" s="198">
        <v>6813749.3700000001</v>
      </c>
      <c r="E7" s="200" t="s">
        <v>1964</v>
      </c>
      <c r="F7" s="201" t="s">
        <v>1968</v>
      </c>
      <c r="G7" s="10"/>
    </row>
    <row r="8" spans="2:7" s="417" customFormat="1" ht="22.8" customHeight="1" x14ac:dyDescent="0.3">
      <c r="B8" s="42">
        <v>5</v>
      </c>
      <c r="C8" s="459" t="s">
        <v>1933</v>
      </c>
      <c r="D8" s="198">
        <v>1200000</v>
      </c>
      <c r="E8" s="200" t="s">
        <v>1157</v>
      </c>
      <c r="F8" s="201"/>
      <c r="G8" s="10"/>
    </row>
    <row r="9" spans="2:7" s="417" customFormat="1" ht="22.8" customHeight="1" x14ac:dyDescent="0.3">
      <c r="B9" s="42">
        <v>6</v>
      </c>
      <c r="C9" s="459" t="s">
        <v>1543</v>
      </c>
      <c r="D9" s="198">
        <v>26000000</v>
      </c>
      <c r="E9" s="200" t="s">
        <v>1975</v>
      </c>
      <c r="F9" s="201"/>
      <c r="G9" s="10"/>
    </row>
    <row r="10" spans="2:7" s="417" customFormat="1" ht="22.8" customHeight="1" x14ac:dyDescent="0.3">
      <c r="B10" s="42">
        <v>7</v>
      </c>
      <c r="C10" s="459" t="s">
        <v>1969</v>
      </c>
      <c r="D10" s="198">
        <v>17750000</v>
      </c>
      <c r="E10" s="200" t="s">
        <v>1976</v>
      </c>
      <c r="F10" s="201"/>
      <c r="G10" s="10"/>
    </row>
    <row r="11" spans="2:7" s="417" customFormat="1" ht="22.8" customHeight="1" x14ac:dyDescent="0.3">
      <c r="B11" s="42">
        <v>8</v>
      </c>
      <c r="C11" s="459" t="s">
        <v>1970</v>
      </c>
      <c r="D11" s="198">
        <v>11333332</v>
      </c>
      <c r="E11" s="200" t="s">
        <v>1977</v>
      </c>
      <c r="F11" s="201"/>
      <c r="G11" s="10"/>
    </row>
    <row r="12" spans="2:7" s="417" customFormat="1" ht="22.8" customHeight="1" x14ac:dyDescent="0.3">
      <c r="B12" s="42">
        <v>9</v>
      </c>
      <c r="C12" s="459" t="s">
        <v>1970</v>
      </c>
      <c r="D12" s="198">
        <v>10873333.34</v>
      </c>
      <c r="E12" s="200" t="s">
        <v>1978</v>
      </c>
      <c r="F12" s="201"/>
      <c r="G12" s="10"/>
    </row>
    <row r="13" spans="2:7" s="417" customFormat="1" ht="22.8" customHeight="1" x14ac:dyDescent="0.3">
      <c r="B13" s="42">
        <v>10</v>
      </c>
      <c r="C13" s="459" t="s">
        <v>1971</v>
      </c>
      <c r="D13" s="198">
        <v>294630.34000000003</v>
      </c>
      <c r="E13" s="200" t="s">
        <v>1584</v>
      </c>
      <c r="F13" s="201"/>
      <c r="G13" s="10"/>
    </row>
    <row r="14" spans="2:7" s="417" customFormat="1" ht="22.8" customHeight="1" x14ac:dyDescent="0.3">
      <c r="B14" s="42">
        <v>11</v>
      </c>
      <c r="C14" s="459" t="s">
        <v>1972</v>
      </c>
      <c r="D14" s="198">
        <v>1450279</v>
      </c>
      <c r="E14" s="200" t="s">
        <v>1979</v>
      </c>
      <c r="F14" s="201"/>
      <c r="G14" s="10"/>
    </row>
    <row r="15" spans="2:7" s="417" customFormat="1" ht="22.8" customHeight="1" x14ac:dyDescent="0.3">
      <c r="B15" s="42">
        <v>12</v>
      </c>
      <c r="C15" s="459" t="s">
        <v>1973</v>
      </c>
      <c r="D15" s="198">
        <v>2855700</v>
      </c>
      <c r="E15" s="200" t="s">
        <v>1980</v>
      </c>
      <c r="F15" s="201"/>
      <c r="G15" s="10"/>
    </row>
    <row r="16" spans="2:7" s="417" customFormat="1" ht="22.8" customHeight="1" x14ac:dyDescent="0.3">
      <c r="B16" s="42">
        <v>13</v>
      </c>
      <c r="C16" s="459" t="s">
        <v>1974</v>
      </c>
      <c r="D16" s="198">
        <v>1174500</v>
      </c>
      <c r="E16" s="200" t="s">
        <v>1981</v>
      </c>
      <c r="F16" s="201"/>
      <c r="G16" s="10"/>
    </row>
    <row r="17" spans="2:7" s="417" customFormat="1" ht="22.8" customHeight="1" x14ac:dyDescent="0.3">
      <c r="B17" s="42">
        <v>14</v>
      </c>
      <c r="C17" s="459" t="s">
        <v>1959</v>
      </c>
      <c r="D17" s="198">
        <v>20137000</v>
      </c>
      <c r="E17" s="200" t="s">
        <v>1585</v>
      </c>
      <c r="F17" s="201"/>
      <c r="G17" s="10"/>
    </row>
    <row r="18" spans="2:7" s="417" customFormat="1" ht="22.8" customHeight="1" x14ac:dyDescent="0.3">
      <c r="B18" s="42">
        <v>15</v>
      </c>
      <c r="C18" s="459" t="s">
        <v>1961</v>
      </c>
      <c r="D18" s="198">
        <v>2014146.5999999999</v>
      </c>
      <c r="E18" s="200" t="s">
        <v>1960</v>
      </c>
      <c r="F18" s="201"/>
      <c r="G18" s="10"/>
    </row>
    <row r="19" spans="2:7" s="417" customFormat="1" ht="22.8" customHeight="1" thickBot="1" x14ac:dyDescent="0.35">
      <c r="B19" s="42">
        <v>16</v>
      </c>
      <c r="C19" s="459" t="s">
        <v>1961</v>
      </c>
      <c r="D19" s="198">
        <v>5608691.9400000004</v>
      </c>
      <c r="E19" s="200" t="s">
        <v>1962</v>
      </c>
      <c r="F19" s="201"/>
      <c r="G19" s="10"/>
    </row>
    <row r="20" spans="2:7" s="3" customFormat="1" ht="15" thickBot="1" x14ac:dyDescent="0.35">
      <c r="B20" s="515"/>
      <c r="C20" s="516"/>
      <c r="D20" s="451">
        <f>SUM(D4:D19)</f>
        <v>167600345.10999998</v>
      </c>
      <c r="E20" s="256"/>
      <c r="F20" s="15"/>
      <c r="G20" s="20"/>
    </row>
    <row r="21" spans="2:7" s="3" customFormat="1" ht="29.25" customHeight="1" x14ac:dyDescent="0.3">
      <c r="B21" s="85"/>
      <c r="C21" s="252"/>
      <c r="D21" s="155"/>
      <c r="E21" s="252"/>
      <c r="F21" s="20"/>
      <c r="G21" s="20"/>
    </row>
    <row r="22" spans="2:7" s="3" customFormat="1" ht="20.25" customHeight="1" x14ac:dyDescent="0.2">
      <c r="B22" s="525"/>
      <c r="C22" s="525"/>
      <c r="D22" s="25" t="s">
        <v>7</v>
      </c>
      <c r="E22" s="257"/>
      <c r="F22" s="20"/>
      <c r="G22" s="20"/>
    </row>
    <row r="23" spans="2:7" s="3" customFormat="1" ht="20.25" customHeight="1" x14ac:dyDescent="0.3">
      <c r="B23" s="525"/>
      <c r="C23" s="525"/>
      <c r="D23" s="25" t="s">
        <v>5</v>
      </c>
      <c r="E23" s="259"/>
      <c r="F23" s="20"/>
      <c r="G23" s="20"/>
    </row>
    <row r="24" spans="2:7" s="3" customFormat="1" ht="20.25" customHeight="1" x14ac:dyDescent="0.3">
      <c r="B24" s="518" t="s">
        <v>8</v>
      </c>
      <c r="C24" s="518"/>
      <c r="D24" s="35">
        <v>2396618827.1399999</v>
      </c>
      <c r="E24" s="398"/>
      <c r="F24" s="20"/>
      <c r="G24" s="20"/>
    </row>
    <row r="25" spans="2:7" s="3" customFormat="1" ht="20.25" customHeight="1" x14ac:dyDescent="0.3">
      <c r="B25" s="519" t="s">
        <v>9</v>
      </c>
      <c r="C25" s="519"/>
      <c r="D25" s="27">
        <f>D24-D20</f>
        <v>2229018482.0299997</v>
      </c>
      <c r="E25" s="398"/>
      <c r="F25" s="20"/>
      <c r="G25" s="20"/>
    </row>
    <row r="26" spans="2:7" s="1" customFormat="1" x14ac:dyDescent="0.3">
      <c r="B26" s="30"/>
      <c r="C26" s="254"/>
      <c r="D26" s="30"/>
      <c r="E26" s="260"/>
      <c r="F26" s="223"/>
    </row>
    <row r="27" spans="2:7" s="1" customFormat="1" x14ac:dyDescent="0.3">
      <c r="B27" s="30"/>
      <c r="C27" s="254"/>
      <c r="D27" s="32"/>
      <c r="E27" s="261"/>
      <c r="F27" s="223"/>
    </row>
    <row r="28" spans="2:7" s="1" customFormat="1" x14ac:dyDescent="0.3">
      <c r="B28" s="30"/>
      <c r="C28" s="254"/>
      <c r="D28" s="32"/>
      <c r="E28" s="263"/>
      <c r="F28" s="223"/>
    </row>
    <row r="29" spans="2:7" s="1" customFormat="1" x14ac:dyDescent="0.3">
      <c r="B29" s="30"/>
      <c r="C29" s="254"/>
      <c r="D29" s="30"/>
      <c r="E29" s="263"/>
    </row>
    <row r="30" spans="2:7" s="1" customFormat="1" x14ac:dyDescent="0.3">
      <c r="B30" s="30"/>
      <c r="C30" s="254"/>
      <c r="D30" s="30"/>
      <c r="E30" s="263"/>
    </row>
    <row r="31" spans="2:7" s="1" customFormat="1" x14ac:dyDescent="0.3">
      <c r="B31" s="30"/>
      <c r="C31" s="254"/>
      <c r="D31" s="30"/>
      <c r="E31" s="263"/>
    </row>
    <row r="32" spans="2:7" s="1" customFormat="1" x14ac:dyDescent="0.3">
      <c r="B32" s="30"/>
      <c r="C32" s="254"/>
      <c r="D32" s="30"/>
      <c r="E32" s="263"/>
    </row>
    <row r="35" spans="2:5" s="1" customFormat="1" x14ac:dyDescent="0.3">
      <c r="B35" s="30"/>
      <c r="C35" s="254"/>
      <c r="D35" s="30"/>
      <c r="E35" s="262"/>
    </row>
  </sheetData>
  <mergeCells count="9">
    <mergeCell ref="F2:F3"/>
    <mergeCell ref="B20:C20"/>
    <mergeCell ref="B22:C23"/>
    <mergeCell ref="B24:C24"/>
    <mergeCell ref="B25:C25"/>
    <mergeCell ref="B1:E1"/>
    <mergeCell ref="B2:B3"/>
    <mergeCell ref="C2:C3"/>
    <mergeCell ref="E2:E3"/>
  </mergeCells>
  <pageMargins left="0.7" right="0.7" top="0.75" bottom="0.75" header="0.3" footer="0.3"/>
  <pageSetup paperSize="9" scale="42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topLeftCell="B1" zoomScaleNormal="100" workbookViewId="0">
      <selection activeCell="C24" sqref="C24"/>
    </sheetView>
  </sheetViews>
  <sheetFormatPr defaultRowHeight="14.4" x14ac:dyDescent="0.3"/>
  <cols>
    <col min="1" max="1" width="0" hidden="1" customWidth="1"/>
    <col min="2" max="2" width="7.109375" style="30" customWidth="1"/>
    <col min="3" max="3" width="57.109375" style="254" customWidth="1"/>
    <col min="4" max="4" width="18" style="30" customWidth="1"/>
    <col min="5" max="5" width="89.21875" style="262" customWidth="1"/>
    <col min="6" max="6" width="91.88671875" style="1" customWidth="1"/>
    <col min="7" max="7" width="13.88671875" style="1" customWidth="1"/>
  </cols>
  <sheetData>
    <row r="1" spans="2:7" ht="26.25" customHeight="1" x14ac:dyDescent="0.3">
      <c r="B1" s="520" t="s">
        <v>1982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484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485" t="s">
        <v>5</v>
      </c>
      <c r="E3" s="523"/>
      <c r="F3" s="514"/>
      <c r="G3" s="20"/>
    </row>
    <row r="4" spans="2:7" s="417" customFormat="1" ht="22.8" customHeight="1" x14ac:dyDescent="0.3">
      <c r="B4" s="42">
        <v>1</v>
      </c>
      <c r="C4" s="459" t="s">
        <v>6</v>
      </c>
      <c r="D4" s="198">
        <v>28446400</v>
      </c>
      <c r="E4" s="200" t="s">
        <v>1987</v>
      </c>
      <c r="F4" s="201" t="s">
        <v>1992</v>
      </c>
      <c r="G4" s="10"/>
    </row>
    <row r="5" spans="2:7" s="417" customFormat="1" ht="22.8" customHeight="1" x14ac:dyDescent="0.3">
      <c r="B5" s="42">
        <v>2</v>
      </c>
      <c r="C5" s="459" t="s">
        <v>6</v>
      </c>
      <c r="D5" s="198">
        <v>1462457.36</v>
      </c>
      <c r="E5" s="200" t="s">
        <v>1686</v>
      </c>
      <c r="F5" s="201" t="s">
        <v>1993</v>
      </c>
      <c r="G5" s="10"/>
    </row>
    <row r="6" spans="2:7" s="417" customFormat="1" ht="22.8" customHeight="1" x14ac:dyDescent="0.3">
      <c r="B6" s="42">
        <v>3</v>
      </c>
      <c r="C6" s="459" t="s">
        <v>6</v>
      </c>
      <c r="D6" s="198">
        <v>1996287.16</v>
      </c>
      <c r="E6" s="200" t="s">
        <v>1686</v>
      </c>
      <c r="F6" s="201" t="s">
        <v>1994</v>
      </c>
      <c r="G6" s="10"/>
    </row>
    <row r="7" spans="2:7" s="417" customFormat="1" ht="22.8" customHeight="1" x14ac:dyDescent="0.3">
      <c r="B7" s="42">
        <v>4</v>
      </c>
      <c r="C7" s="459" t="s">
        <v>6</v>
      </c>
      <c r="D7" s="198">
        <v>1299008.48</v>
      </c>
      <c r="E7" s="200" t="s">
        <v>1686</v>
      </c>
      <c r="F7" s="201" t="s">
        <v>1995</v>
      </c>
      <c r="G7" s="10"/>
    </row>
    <row r="8" spans="2:7" s="417" customFormat="1" ht="22.8" customHeight="1" x14ac:dyDescent="0.3">
      <c r="B8" s="42">
        <v>5</v>
      </c>
      <c r="C8" s="459" t="s">
        <v>6</v>
      </c>
      <c r="D8" s="198">
        <v>4486614.72</v>
      </c>
      <c r="E8" s="200" t="s">
        <v>1686</v>
      </c>
      <c r="F8" s="201" t="s">
        <v>1996</v>
      </c>
      <c r="G8" s="10"/>
    </row>
    <row r="9" spans="2:7" s="417" customFormat="1" ht="22.8" customHeight="1" x14ac:dyDescent="0.3">
      <c r="B9" s="42">
        <v>6</v>
      </c>
      <c r="C9" s="459" t="s">
        <v>6</v>
      </c>
      <c r="D9" s="198">
        <v>2026869.32</v>
      </c>
      <c r="E9" s="200" t="s">
        <v>1686</v>
      </c>
      <c r="F9" s="201" t="s">
        <v>1997</v>
      </c>
      <c r="G9" s="10"/>
    </row>
    <row r="10" spans="2:7" s="417" customFormat="1" ht="22.8" customHeight="1" x14ac:dyDescent="0.3">
      <c r="B10" s="42">
        <v>7</v>
      </c>
      <c r="C10" s="459" t="s">
        <v>6</v>
      </c>
      <c r="D10" s="198">
        <v>3260829.6</v>
      </c>
      <c r="E10" s="200" t="s">
        <v>1686</v>
      </c>
      <c r="F10" s="201" t="s">
        <v>1998</v>
      </c>
      <c r="G10" s="10"/>
    </row>
    <row r="11" spans="2:7" s="417" customFormat="1" ht="22.8" customHeight="1" x14ac:dyDescent="0.3">
      <c r="B11" s="42">
        <v>8</v>
      </c>
      <c r="C11" s="459" t="s">
        <v>6</v>
      </c>
      <c r="D11" s="198">
        <v>748312.32</v>
      </c>
      <c r="E11" s="200" t="s">
        <v>1686</v>
      </c>
      <c r="F11" s="201" t="s">
        <v>1999</v>
      </c>
      <c r="G11" s="10"/>
    </row>
    <row r="12" spans="2:7" s="417" customFormat="1" ht="22.8" customHeight="1" x14ac:dyDescent="0.3">
      <c r="B12" s="42">
        <v>9</v>
      </c>
      <c r="C12" s="459" t="s">
        <v>6</v>
      </c>
      <c r="D12" s="198">
        <v>1717408.28</v>
      </c>
      <c r="E12" s="200" t="s">
        <v>1686</v>
      </c>
      <c r="F12" s="201" t="s">
        <v>2000</v>
      </c>
      <c r="G12" s="10"/>
    </row>
    <row r="13" spans="2:7" s="417" customFormat="1" ht="22.8" customHeight="1" x14ac:dyDescent="0.3">
      <c r="B13" s="42">
        <v>10</v>
      </c>
      <c r="C13" s="459" t="s">
        <v>6</v>
      </c>
      <c r="D13" s="198">
        <v>4916177.28</v>
      </c>
      <c r="E13" s="200" t="s">
        <v>1686</v>
      </c>
      <c r="F13" s="201" t="s">
        <v>2001</v>
      </c>
      <c r="G13" s="10"/>
    </row>
    <row r="14" spans="2:7" s="417" customFormat="1" ht="22.8" customHeight="1" x14ac:dyDescent="0.3">
      <c r="B14" s="42">
        <v>11</v>
      </c>
      <c r="C14" s="459" t="s">
        <v>6</v>
      </c>
      <c r="D14" s="198">
        <v>2716081.48</v>
      </c>
      <c r="E14" s="200" t="s">
        <v>1686</v>
      </c>
      <c r="F14" s="201" t="s">
        <v>2002</v>
      </c>
      <c r="G14" s="10"/>
    </row>
    <row r="15" spans="2:7" s="417" customFormat="1" ht="22.8" customHeight="1" x14ac:dyDescent="0.3">
      <c r="B15" s="42">
        <v>12</v>
      </c>
      <c r="C15" s="459" t="s">
        <v>6</v>
      </c>
      <c r="D15" s="198">
        <v>4923021.5999999996</v>
      </c>
      <c r="E15" s="200" t="s">
        <v>1686</v>
      </c>
      <c r="F15" s="201" t="s">
        <v>2003</v>
      </c>
      <c r="G15" s="10"/>
    </row>
    <row r="16" spans="2:7" s="417" customFormat="1" ht="22.8" customHeight="1" x14ac:dyDescent="0.3">
      <c r="B16" s="42">
        <v>13</v>
      </c>
      <c r="C16" s="459" t="s">
        <v>6</v>
      </c>
      <c r="D16" s="198">
        <v>1098893.6000000001</v>
      </c>
      <c r="E16" s="200" t="s">
        <v>1686</v>
      </c>
      <c r="F16" s="201" t="s">
        <v>2004</v>
      </c>
      <c r="G16" s="10"/>
    </row>
    <row r="17" spans="2:7" s="417" customFormat="1" ht="22.8" customHeight="1" x14ac:dyDescent="0.3">
      <c r="B17" s="42">
        <v>14</v>
      </c>
      <c r="C17" s="459" t="s">
        <v>6</v>
      </c>
      <c r="D17" s="198">
        <v>1884659.56</v>
      </c>
      <c r="E17" s="200" t="s">
        <v>1686</v>
      </c>
      <c r="F17" s="201" t="s">
        <v>2005</v>
      </c>
      <c r="G17" s="10"/>
    </row>
    <row r="18" spans="2:7" s="417" customFormat="1" ht="22.8" customHeight="1" x14ac:dyDescent="0.3">
      <c r="B18" s="42">
        <v>15</v>
      </c>
      <c r="C18" s="459" t="s">
        <v>6</v>
      </c>
      <c r="D18" s="198">
        <v>467640.88</v>
      </c>
      <c r="E18" s="200" t="s">
        <v>1686</v>
      </c>
      <c r="F18" s="201" t="s">
        <v>2006</v>
      </c>
      <c r="G18" s="10"/>
    </row>
    <row r="19" spans="2:7" s="417" customFormat="1" ht="22.8" customHeight="1" x14ac:dyDescent="0.3">
      <c r="B19" s="42">
        <v>16</v>
      </c>
      <c r="C19" s="459" t="s">
        <v>6</v>
      </c>
      <c r="D19" s="198">
        <v>2612085.84</v>
      </c>
      <c r="E19" s="200" t="s">
        <v>1686</v>
      </c>
      <c r="F19" s="201" t="s">
        <v>2007</v>
      </c>
      <c r="G19" s="10"/>
    </row>
    <row r="20" spans="2:7" s="417" customFormat="1" ht="22.8" customHeight="1" x14ac:dyDescent="0.3">
      <c r="B20" s="42">
        <v>17</v>
      </c>
      <c r="C20" s="459" t="s">
        <v>6</v>
      </c>
      <c r="D20" s="198">
        <v>847392</v>
      </c>
      <c r="E20" s="200" t="s">
        <v>1686</v>
      </c>
      <c r="F20" s="201" t="s">
        <v>2008</v>
      </c>
      <c r="G20" s="10"/>
    </row>
    <row r="21" spans="2:7" s="417" customFormat="1" ht="22.8" customHeight="1" x14ac:dyDescent="0.3">
      <c r="B21" s="42">
        <v>18</v>
      </c>
      <c r="C21" s="459" t="s">
        <v>6</v>
      </c>
      <c r="D21" s="198">
        <v>1787752.68</v>
      </c>
      <c r="E21" s="200" t="s">
        <v>1686</v>
      </c>
      <c r="F21" s="201" t="s">
        <v>2009</v>
      </c>
      <c r="G21" s="10"/>
    </row>
    <row r="22" spans="2:7" s="417" customFormat="1" ht="22.8" customHeight="1" x14ac:dyDescent="0.3">
      <c r="B22" s="42">
        <v>19</v>
      </c>
      <c r="C22" s="459" t="s">
        <v>6</v>
      </c>
      <c r="D22" s="198">
        <v>4213602.4000000004</v>
      </c>
      <c r="E22" s="200" t="s">
        <v>1686</v>
      </c>
      <c r="F22" s="201" t="s">
        <v>2010</v>
      </c>
      <c r="G22" s="10"/>
    </row>
    <row r="23" spans="2:7" s="417" customFormat="1" ht="22.8" customHeight="1" x14ac:dyDescent="0.3">
      <c r="B23" s="42">
        <v>20</v>
      </c>
      <c r="C23" s="459" t="s">
        <v>6</v>
      </c>
      <c r="D23" s="198">
        <v>16966400</v>
      </c>
      <c r="E23" s="200" t="s">
        <v>1760</v>
      </c>
      <c r="F23" s="201" t="s">
        <v>2011</v>
      </c>
      <c r="G23" s="10"/>
    </row>
    <row r="24" spans="2:7" s="417" customFormat="1" ht="22.8" customHeight="1" x14ac:dyDescent="0.3">
      <c r="B24" s="42">
        <v>21</v>
      </c>
      <c r="C24" s="459" t="s">
        <v>1983</v>
      </c>
      <c r="D24" s="198">
        <v>6036000</v>
      </c>
      <c r="E24" s="200" t="s">
        <v>1988</v>
      </c>
      <c r="F24" s="201" t="s">
        <v>2012</v>
      </c>
      <c r="G24" s="10"/>
    </row>
    <row r="25" spans="2:7" s="417" customFormat="1" ht="22.8" customHeight="1" x14ac:dyDescent="0.3">
      <c r="B25" s="42">
        <v>22</v>
      </c>
      <c r="C25" s="459" t="s">
        <v>1984</v>
      </c>
      <c r="D25" s="198">
        <v>5000000</v>
      </c>
      <c r="E25" s="200" t="s">
        <v>1989</v>
      </c>
      <c r="F25" s="201" t="s">
        <v>2012</v>
      </c>
      <c r="G25" s="10"/>
    </row>
    <row r="26" spans="2:7" s="417" customFormat="1" ht="22.8" customHeight="1" x14ac:dyDescent="0.3">
      <c r="B26" s="42">
        <v>23</v>
      </c>
      <c r="C26" s="459" t="s">
        <v>1985</v>
      </c>
      <c r="D26" s="198">
        <v>7000000</v>
      </c>
      <c r="E26" s="200" t="s">
        <v>1990</v>
      </c>
      <c r="F26" s="201" t="s">
        <v>2012</v>
      </c>
      <c r="G26" s="10"/>
    </row>
    <row r="27" spans="2:7" s="417" customFormat="1" ht="22.8" customHeight="1" thickBot="1" x14ac:dyDescent="0.35">
      <c r="B27" s="42">
        <v>24</v>
      </c>
      <c r="C27" s="459" t="s">
        <v>1986</v>
      </c>
      <c r="D27" s="198">
        <v>6000000</v>
      </c>
      <c r="E27" s="200" t="s">
        <v>1991</v>
      </c>
      <c r="F27" s="201" t="s">
        <v>2012</v>
      </c>
      <c r="G27" s="10"/>
    </row>
    <row r="28" spans="2:7" s="3" customFormat="1" ht="15" thickBot="1" x14ac:dyDescent="0.35">
      <c r="B28" s="515"/>
      <c r="C28" s="516"/>
      <c r="D28" s="451">
        <f>SUM(D4:D27)</f>
        <v>111913894.56</v>
      </c>
      <c r="E28" s="256"/>
      <c r="F28" s="15"/>
      <c r="G28" s="20"/>
    </row>
    <row r="29" spans="2:7" s="3" customFormat="1" ht="29.25" customHeight="1" x14ac:dyDescent="0.3">
      <c r="B29" s="85"/>
      <c r="C29" s="252"/>
      <c r="D29" s="155"/>
      <c r="E29" s="252"/>
      <c r="F29" s="20"/>
      <c r="G29" s="20"/>
    </row>
    <row r="30" spans="2:7" s="3" customFormat="1" ht="20.25" customHeight="1" x14ac:dyDescent="0.2">
      <c r="B30" s="525"/>
      <c r="C30" s="525"/>
      <c r="D30" s="25" t="s">
        <v>7</v>
      </c>
      <c r="E30" s="257"/>
      <c r="F30" s="20"/>
      <c r="G30" s="20"/>
    </row>
    <row r="31" spans="2:7" s="3" customFormat="1" ht="20.25" customHeight="1" x14ac:dyDescent="0.3">
      <c r="B31" s="525"/>
      <c r="C31" s="525"/>
      <c r="D31" s="25" t="s">
        <v>5</v>
      </c>
      <c r="E31" s="259"/>
      <c r="F31" s="20"/>
      <c r="G31" s="20"/>
    </row>
    <row r="32" spans="2:7" s="3" customFormat="1" ht="20.25" customHeight="1" x14ac:dyDescent="0.3">
      <c r="B32" s="518" t="s">
        <v>8</v>
      </c>
      <c r="C32" s="518"/>
      <c r="D32" s="35">
        <v>2896885044.52</v>
      </c>
      <c r="E32" s="398"/>
      <c r="F32" s="20"/>
      <c r="G32" s="20"/>
    </row>
    <row r="33" spans="2:7" s="3" customFormat="1" ht="20.25" customHeight="1" x14ac:dyDescent="0.3">
      <c r="B33" s="519" t="s">
        <v>9</v>
      </c>
      <c r="C33" s="519"/>
      <c r="D33" s="27">
        <f>D32-D28</f>
        <v>2784971149.96</v>
      </c>
      <c r="E33" s="398"/>
      <c r="F33" s="20"/>
      <c r="G33" s="20"/>
    </row>
    <row r="34" spans="2:7" s="1" customFormat="1" x14ac:dyDescent="0.3">
      <c r="B34" s="30"/>
      <c r="C34" s="254"/>
      <c r="D34" s="30"/>
      <c r="E34" s="260"/>
      <c r="F34" s="223"/>
    </row>
    <row r="35" spans="2:7" s="1" customFormat="1" x14ac:dyDescent="0.3">
      <c r="B35" s="30"/>
      <c r="C35" s="254"/>
      <c r="D35" s="32"/>
      <c r="E35" s="261"/>
      <c r="F35" s="223"/>
    </row>
    <row r="36" spans="2:7" s="1" customFormat="1" x14ac:dyDescent="0.3">
      <c r="B36" s="30"/>
      <c r="C36" s="254"/>
      <c r="D36" s="32"/>
      <c r="E36" s="263"/>
      <c r="F36" s="223"/>
    </row>
    <row r="37" spans="2:7" s="1" customFormat="1" x14ac:dyDescent="0.3">
      <c r="B37" s="30"/>
      <c r="C37" s="254"/>
      <c r="D37" s="30"/>
      <c r="E37" s="263"/>
    </row>
    <row r="38" spans="2:7" s="1" customFormat="1" x14ac:dyDescent="0.3">
      <c r="B38" s="30"/>
      <c r="C38" s="254"/>
      <c r="D38" s="30"/>
      <c r="E38" s="263"/>
    </row>
    <row r="39" spans="2:7" s="1" customFormat="1" x14ac:dyDescent="0.3">
      <c r="B39" s="30"/>
      <c r="C39" s="254"/>
      <c r="D39" s="30"/>
      <c r="E39" s="263"/>
    </row>
    <row r="40" spans="2:7" s="1" customFormat="1" x14ac:dyDescent="0.3">
      <c r="B40" s="30"/>
      <c r="C40" s="254"/>
      <c r="D40" s="30"/>
      <c r="E40" s="263"/>
    </row>
    <row r="43" spans="2:7" s="1" customFormat="1" x14ac:dyDescent="0.3">
      <c r="B43" s="30"/>
      <c r="C43" s="254"/>
      <c r="D43" s="30"/>
      <c r="E43" s="262"/>
    </row>
  </sheetData>
  <mergeCells count="9">
    <mergeCell ref="B28:C28"/>
    <mergeCell ref="B30:C31"/>
    <mergeCell ref="B32:C32"/>
    <mergeCell ref="B33:C33"/>
    <mergeCell ref="B1:E1"/>
    <mergeCell ref="B2:B3"/>
    <mergeCell ref="C2:C3"/>
    <mergeCell ref="E2:E3"/>
    <mergeCell ref="F2:F3"/>
  </mergeCells>
  <pageMargins left="0.7" right="0.7" top="0.75" bottom="0.75" header="0.3" footer="0.3"/>
  <pageSetup paperSize="9" scale="42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topLeftCell="B35" zoomScaleNormal="100" workbookViewId="0">
      <selection activeCell="E53" sqref="E53"/>
    </sheetView>
  </sheetViews>
  <sheetFormatPr defaultRowHeight="14.4" x14ac:dyDescent="0.3"/>
  <cols>
    <col min="1" max="1" width="0" hidden="1" customWidth="1"/>
    <col min="2" max="2" width="7.109375" style="30" customWidth="1"/>
    <col min="3" max="3" width="57.109375" style="254" customWidth="1"/>
    <col min="4" max="4" width="18" style="30" customWidth="1"/>
    <col min="5" max="5" width="93.5546875" style="262" customWidth="1"/>
    <col min="6" max="6" width="91.88671875" style="1" customWidth="1"/>
    <col min="7" max="7" width="13.88671875" style="1" customWidth="1"/>
  </cols>
  <sheetData>
    <row r="1" spans="2:7" ht="26.25" customHeight="1" x14ac:dyDescent="0.3">
      <c r="B1" s="520" t="s">
        <v>2013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486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487" t="s">
        <v>5</v>
      </c>
      <c r="E3" s="523"/>
      <c r="F3" s="514"/>
      <c r="G3" s="20"/>
    </row>
    <row r="4" spans="2:7" s="417" customFormat="1" ht="22.8" customHeight="1" x14ac:dyDescent="0.3">
      <c r="B4" s="42">
        <v>1</v>
      </c>
      <c r="C4" s="459" t="s">
        <v>6</v>
      </c>
      <c r="D4" s="198">
        <v>2150827.56</v>
      </c>
      <c r="E4" s="200" t="s">
        <v>1686</v>
      </c>
      <c r="F4" s="201" t="s">
        <v>2002</v>
      </c>
      <c r="G4" s="10"/>
    </row>
    <row r="5" spans="2:7" s="417" customFormat="1" ht="22.8" customHeight="1" x14ac:dyDescent="0.3">
      <c r="B5" s="42">
        <v>2</v>
      </c>
      <c r="C5" s="459" t="s">
        <v>6</v>
      </c>
      <c r="D5" s="198">
        <v>5434172.7999999998</v>
      </c>
      <c r="E5" s="200" t="s">
        <v>2014</v>
      </c>
      <c r="F5" s="201" t="s">
        <v>2003</v>
      </c>
      <c r="G5" s="10"/>
    </row>
    <row r="6" spans="2:7" s="417" customFormat="1" ht="22.8" customHeight="1" x14ac:dyDescent="0.3">
      <c r="B6" s="42">
        <v>3</v>
      </c>
      <c r="C6" s="459" t="s">
        <v>6</v>
      </c>
      <c r="D6" s="198">
        <v>371874.72</v>
      </c>
      <c r="E6" s="200" t="s">
        <v>2014</v>
      </c>
      <c r="F6" s="201" t="s">
        <v>2004</v>
      </c>
      <c r="G6" s="10"/>
    </row>
    <row r="7" spans="2:7" s="417" customFormat="1" ht="22.8" customHeight="1" x14ac:dyDescent="0.3">
      <c r="B7" s="42">
        <v>4</v>
      </c>
      <c r="C7" s="459" t="s">
        <v>6</v>
      </c>
      <c r="D7" s="198">
        <v>6726608.5599999996</v>
      </c>
      <c r="E7" s="200" t="s">
        <v>2014</v>
      </c>
      <c r="F7" s="201" t="s">
        <v>2016</v>
      </c>
      <c r="G7" s="10"/>
    </row>
    <row r="8" spans="2:7" s="417" customFormat="1" ht="22.8" customHeight="1" x14ac:dyDescent="0.3">
      <c r="B8" s="42">
        <v>5</v>
      </c>
      <c r="C8" s="459" t="s">
        <v>6</v>
      </c>
      <c r="D8" s="198">
        <v>886583.88</v>
      </c>
      <c r="E8" s="200" t="s">
        <v>2014</v>
      </c>
      <c r="F8" s="201" t="s">
        <v>2005</v>
      </c>
      <c r="G8" s="10"/>
    </row>
    <row r="9" spans="2:7" s="417" customFormat="1" ht="22.8" customHeight="1" x14ac:dyDescent="0.3">
      <c r="B9" s="42">
        <v>6</v>
      </c>
      <c r="C9" s="459" t="s">
        <v>6</v>
      </c>
      <c r="D9" s="198">
        <v>864692.92</v>
      </c>
      <c r="E9" s="200" t="s">
        <v>2014</v>
      </c>
      <c r="F9" s="201" t="s">
        <v>2008</v>
      </c>
      <c r="G9" s="10"/>
    </row>
    <row r="10" spans="2:7" s="417" customFormat="1" ht="22.8" customHeight="1" x14ac:dyDescent="0.3">
      <c r="B10" s="42">
        <v>7</v>
      </c>
      <c r="C10" s="459" t="s">
        <v>6</v>
      </c>
      <c r="D10" s="198">
        <v>950627.16</v>
      </c>
      <c r="E10" s="200" t="s">
        <v>2014</v>
      </c>
      <c r="F10" s="201" t="s">
        <v>1997</v>
      </c>
      <c r="G10" s="10"/>
    </row>
    <row r="11" spans="2:7" s="417" customFormat="1" ht="22.8" customHeight="1" x14ac:dyDescent="0.3">
      <c r="B11" s="42">
        <v>8</v>
      </c>
      <c r="C11" s="459" t="s">
        <v>6</v>
      </c>
      <c r="D11" s="198">
        <v>902391</v>
      </c>
      <c r="E11" s="200" t="s">
        <v>2014</v>
      </c>
      <c r="F11" s="201" t="s">
        <v>2000</v>
      </c>
      <c r="G11" s="10"/>
    </row>
    <row r="12" spans="2:7" s="417" customFormat="1" ht="22.8" customHeight="1" x14ac:dyDescent="0.3">
      <c r="B12" s="42">
        <v>9</v>
      </c>
      <c r="C12" s="459" t="s">
        <v>6</v>
      </c>
      <c r="D12" s="198">
        <v>2425958.36</v>
      </c>
      <c r="E12" s="200" t="s">
        <v>2014</v>
      </c>
      <c r="F12" s="201" t="s">
        <v>1999</v>
      </c>
      <c r="G12" s="10"/>
    </row>
    <row r="13" spans="2:7" s="417" customFormat="1" ht="22.8" customHeight="1" x14ac:dyDescent="0.3">
      <c r="B13" s="42">
        <v>10</v>
      </c>
      <c r="C13" s="459" t="s">
        <v>6</v>
      </c>
      <c r="D13" s="198">
        <v>2028661.88</v>
      </c>
      <c r="E13" s="200" t="s">
        <v>2014</v>
      </c>
      <c r="F13" s="201" t="s">
        <v>2007</v>
      </c>
      <c r="G13" s="10"/>
    </row>
    <row r="14" spans="2:7" s="417" customFormat="1" ht="22.8" customHeight="1" x14ac:dyDescent="0.3">
      <c r="B14" s="42">
        <v>11</v>
      </c>
      <c r="C14" s="459" t="s">
        <v>6</v>
      </c>
      <c r="D14" s="198">
        <v>3086679.68</v>
      </c>
      <c r="E14" s="200" t="s">
        <v>2014</v>
      </c>
      <c r="F14" s="201" t="s">
        <v>2017</v>
      </c>
      <c r="G14" s="10"/>
    </row>
    <row r="15" spans="2:7" s="417" customFormat="1" ht="22.8" customHeight="1" x14ac:dyDescent="0.3">
      <c r="B15" s="42">
        <v>12</v>
      </c>
      <c r="C15" s="459" t="s">
        <v>6</v>
      </c>
      <c r="D15" s="198">
        <v>12696000</v>
      </c>
      <c r="E15" s="200" t="s">
        <v>1685</v>
      </c>
      <c r="F15" s="201" t="s">
        <v>2018</v>
      </c>
      <c r="G15" s="10"/>
    </row>
    <row r="16" spans="2:7" s="417" customFormat="1" ht="22.8" customHeight="1" x14ac:dyDescent="0.3">
      <c r="B16" s="42">
        <v>13</v>
      </c>
      <c r="C16" s="459" t="s">
        <v>6</v>
      </c>
      <c r="D16" s="198">
        <v>1439999.69</v>
      </c>
      <c r="E16" s="200" t="s">
        <v>1877</v>
      </c>
      <c r="F16" s="201" t="s">
        <v>2019</v>
      </c>
      <c r="G16" s="10"/>
    </row>
    <row r="17" spans="2:7" s="417" customFormat="1" ht="22.8" customHeight="1" x14ac:dyDescent="0.3">
      <c r="B17" s="42">
        <v>14</v>
      </c>
      <c r="C17" s="459" t="s">
        <v>6</v>
      </c>
      <c r="D17" s="198">
        <v>4909996.88</v>
      </c>
      <c r="E17" s="200" t="s">
        <v>1877</v>
      </c>
      <c r="F17" s="201" t="s">
        <v>2020</v>
      </c>
      <c r="G17" s="10"/>
    </row>
    <row r="18" spans="2:7" s="417" customFormat="1" ht="22.8" customHeight="1" x14ac:dyDescent="0.3">
      <c r="B18" s="42">
        <v>15</v>
      </c>
      <c r="C18" s="459" t="s">
        <v>6</v>
      </c>
      <c r="D18" s="198">
        <v>3721497.92</v>
      </c>
      <c r="E18" s="200" t="s">
        <v>1877</v>
      </c>
      <c r="F18" s="201" t="s">
        <v>2021</v>
      </c>
      <c r="G18" s="10"/>
    </row>
    <row r="19" spans="2:7" s="417" customFormat="1" ht="22.8" customHeight="1" x14ac:dyDescent="0.3">
      <c r="B19" s="42">
        <v>16</v>
      </c>
      <c r="C19" s="459" t="s">
        <v>6</v>
      </c>
      <c r="D19" s="198">
        <v>57864955</v>
      </c>
      <c r="E19" s="200" t="s">
        <v>2015</v>
      </c>
      <c r="F19" s="201" t="s">
        <v>2022</v>
      </c>
      <c r="G19" s="10"/>
    </row>
    <row r="20" spans="2:7" s="417" customFormat="1" ht="22.8" customHeight="1" x14ac:dyDescent="0.3">
      <c r="B20" s="42">
        <v>17</v>
      </c>
      <c r="C20" s="459" t="s">
        <v>2023</v>
      </c>
      <c r="D20" s="198">
        <v>2585000</v>
      </c>
      <c r="E20" s="200" t="s">
        <v>2025</v>
      </c>
      <c r="F20" s="201"/>
      <c r="G20" s="10"/>
    </row>
    <row r="21" spans="2:7" s="417" customFormat="1" ht="22.8" customHeight="1" x14ac:dyDescent="0.3">
      <c r="B21" s="42">
        <v>18</v>
      </c>
      <c r="C21" s="459" t="s">
        <v>2024</v>
      </c>
      <c r="D21" s="198">
        <v>3384000</v>
      </c>
      <c r="E21" s="200" t="s">
        <v>2026</v>
      </c>
      <c r="F21" s="201"/>
      <c r="G21" s="10"/>
    </row>
    <row r="22" spans="2:7" s="417" customFormat="1" ht="22.8" customHeight="1" x14ac:dyDescent="0.3">
      <c r="B22" s="42">
        <v>19</v>
      </c>
      <c r="C22" s="459" t="s">
        <v>2027</v>
      </c>
      <c r="D22" s="198">
        <v>55000000</v>
      </c>
      <c r="E22" s="200" t="s">
        <v>148</v>
      </c>
      <c r="F22" s="201"/>
      <c r="G22" s="10"/>
    </row>
    <row r="23" spans="2:7" s="417" customFormat="1" ht="22.8" customHeight="1" x14ac:dyDescent="0.3">
      <c r="B23" s="42">
        <v>20</v>
      </c>
      <c r="C23" s="459" t="s">
        <v>2028</v>
      </c>
      <c r="D23" s="198">
        <v>48000000</v>
      </c>
      <c r="E23" s="200" t="s">
        <v>149</v>
      </c>
      <c r="F23" s="201"/>
      <c r="G23" s="10"/>
    </row>
    <row r="24" spans="2:7" s="417" customFormat="1" ht="22.8" customHeight="1" x14ac:dyDescent="0.3">
      <c r="B24" s="42">
        <v>21</v>
      </c>
      <c r="C24" s="459" t="s">
        <v>2029</v>
      </c>
      <c r="D24" s="198">
        <v>30500000</v>
      </c>
      <c r="E24" s="200" t="s">
        <v>150</v>
      </c>
      <c r="F24" s="201"/>
      <c r="G24" s="10"/>
    </row>
    <row r="25" spans="2:7" s="417" customFormat="1" ht="22.8" customHeight="1" x14ac:dyDescent="0.3">
      <c r="B25" s="42">
        <v>22</v>
      </c>
      <c r="C25" s="459" t="s">
        <v>2030</v>
      </c>
      <c r="D25" s="198">
        <v>22360800</v>
      </c>
      <c r="E25" s="200" t="s">
        <v>981</v>
      </c>
      <c r="F25" s="201"/>
      <c r="G25" s="10"/>
    </row>
    <row r="26" spans="2:7" s="491" customFormat="1" ht="22.8" customHeight="1" x14ac:dyDescent="0.3">
      <c r="B26" s="44">
        <v>23</v>
      </c>
      <c r="C26" s="490" t="s">
        <v>2031</v>
      </c>
      <c r="D26" s="232">
        <v>3049200</v>
      </c>
      <c r="E26" s="233" t="s">
        <v>982</v>
      </c>
      <c r="F26" s="234" t="s">
        <v>1403</v>
      </c>
      <c r="G26" s="48"/>
    </row>
    <row r="27" spans="2:7" s="417" customFormat="1" ht="22.8" customHeight="1" x14ac:dyDescent="0.3">
      <c r="B27" s="42">
        <v>24</v>
      </c>
      <c r="C27" s="459" t="s">
        <v>2032</v>
      </c>
      <c r="D27" s="198">
        <v>37000800</v>
      </c>
      <c r="E27" s="200" t="s">
        <v>153</v>
      </c>
      <c r="F27" s="201"/>
      <c r="G27" s="10"/>
    </row>
    <row r="28" spans="2:7" s="417" customFormat="1" ht="22.8" customHeight="1" x14ac:dyDescent="0.3">
      <c r="B28" s="42">
        <v>25</v>
      </c>
      <c r="C28" s="459" t="s">
        <v>2033</v>
      </c>
      <c r="D28" s="198">
        <v>55000000</v>
      </c>
      <c r="E28" s="200" t="s">
        <v>154</v>
      </c>
      <c r="F28" s="201"/>
      <c r="G28" s="10"/>
    </row>
    <row r="29" spans="2:7" s="417" customFormat="1" ht="22.8" customHeight="1" x14ac:dyDescent="0.3">
      <c r="B29" s="42">
        <v>26</v>
      </c>
      <c r="C29" s="459" t="s">
        <v>2034</v>
      </c>
      <c r="D29" s="198">
        <v>35000000</v>
      </c>
      <c r="E29" s="200" t="s">
        <v>155</v>
      </c>
      <c r="F29" s="201"/>
      <c r="G29" s="10"/>
    </row>
    <row r="30" spans="2:7" s="417" customFormat="1" ht="22.8" customHeight="1" x14ac:dyDescent="0.3">
      <c r="B30" s="42">
        <v>27</v>
      </c>
      <c r="C30" s="459" t="s">
        <v>2035</v>
      </c>
      <c r="D30" s="198">
        <v>27280000</v>
      </c>
      <c r="E30" s="200" t="s">
        <v>156</v>
      </c>
      <c r="F30" s="201"/>
      <c r="G30" s="10"/>
    </row>
    <row r="31" spans="2:7" s="491" customFormat="1" ht="22.8" customHeight="1" x14ac:dyDescent="0.3">
      <c r="B31" s="44">
        <v>28</v>
      </c>
      <c r="C31" s="490" t="s">
        <v>2036</v>
      </c>
      <c r="D31" s="232">
        <v>3720000</v>
      </c>
      <c r="E31" s="233" t="s">
        <v>318</v>
      </c>
      <c r="F31" s="234"/>
      <c r="G31" s="48"/>
    </row>
    <row r="32" spans="2:7" s="417" customFormat="1" ht="22.8" customHeight="1" x14ac:dyDescent="0.3">
      <c r="B32" s="42">
        <v>29</v>
      </c>
      <c r="C32" s="459" t="s">
        <v>2037</v>
      </c>
      <c r="D32" s="198">
        <v>27825000</v>
      </c>
      <c r="E32" s="200" t="s">
        <v>157</v>
      </c>
      <c r="F32" s="201"/>
      <c r="G32" s="10"/>
    </row>
    <row r="33" spans="2:7" s="417" customFormat="1" ht="22.8" customHeight="1" x14ac:dyDescent="0.3">
      <c r="B33" s="42">
        <v>30</v>
      </c>
      <c r="C33" s="459" t="s">
        <v>2038</v>
      </c>
      <c r="D33" s="198">
        <v>22942500</v>
      </c>
      <c r="E33" s="200" t="s">
        <v>158</v>
      </c>
      <c r="F33" s="201"/>
      <c r="G33" s="10"/>
    </row>
    <row r="34" spans="2:7" s="417" customFormat="1" ht="22.8" customHeight="1" x14ac:dyDescent="0.3">
      <c r="B34" s="42">
        <v>31</v>
      </c>
      <c r="C34" s="459" t="s">
        <v>2039</v>
      </c>
      <c r="D34" s="198">
        <v>22000000</v>
      </c>
      <c r="E34" s="200" t="s">
        <v>159</v>
      </c>
      <c r="F34" s="201"/>
      <c r="G34" s="10"/>
    </row>
    <row r="35" spans="2:7" s="417" customFormat="1" ht="22.8" customHeight="1" x14ac:dyDescent="0.3">
      <c r="B35" s="42">
        <v>32</v>
      </c>
      <c r="C35" s="459" t="s">
        <v>2040</v>
      </c>
      <c r="D35" s="198">
        <v>19923750</v>
      </c>
      <c r="E35" s="200" t="s">
        <v>161</v>
      </c>
      <c r="F35" s="201"/>
      <c r="G35" s="10"/>
    </row>
    <row r="36" spans="2:7" s="417" customFormat="1" ht="22.8" customHeight="1" x14ac:dyDescent="0.3">
      <c r="B36" s="42">
        <v>33</v>
      </c>
      <c r="C36" s="459" t="s">
        <v>2041</v>
      </c>
      <c r="D36" s="198">
        <v>24000000</v>
      </c>
      <c r="E36" s="200" t="s">
        <v>162</v>
      </c>
      <c r="F36" s="201"/>
      <c r="G36" s="10"/>
    </row>
    <row r="37" spans="2:7" s="417" customFormat="1" ht="22.8" customHeight="1" x14ac:dyDescent="0.3">
      <c r="B37" s="42">
        <v>34</v>
      </c>
      <c r="C37" s="459" t="s">
        <v>2042</v>
      </c>
      <c r="D37" s="198">
        <v>35000000</v>
      </c>
      <c r="E37" s="200" t="s">
        <v>163</v>
      </c>
      <c r="F37" s="201"/>
      <c r="G37" s="10"/>
    </row>
    <row r="38" spans="2:7" s="417" customFormat="1" ht="22.8" customHeight="1" x14ac:dyDescent="0.3">
      <c r="B38" s="42">
        <v>35</v>
      </c>
      <c r="C38" s="459" t="s">
        <v>2043</v>
      </c>
      <c r="D38" s="198">
        <v>21500000</v>
      </c>
      <c r="E38" s="200" t="s">
        <v>164</v>
      </c>
      <c r="F38" s="201"/>
      <c r="G38" s="10"/>
    </row>
    <row r="39" spans="2:7" s="417" customFormat="1" ht="22.8" customHeight="1" x14ac:dyDescent="0.3">
      <c r="B39" s="42">
        <v>36</v>
      </c>
      <c r="C39" s="459" t="s">
        <v>2044</v>
      </c>
      <c r="D39" s="198">
        <v>27000000</v>
      </c>
      <c r="E39" s="200" t="s">
        <v>165</v>
      </c>
      <c r="F39" s="201"/>
      <c r="G39" s="10"/>
    </row>
    <row r="40" spans="2:7" s="417" customFormat="1" ht="22.8" customHeight="1" x14ac:dyDescent="0.3">
      <c r="B40" s="42">
        <v>37</v>
      </c>
      <c r="C40" s="459" t="s">
        <v>2045</v>
      </c>
      <c r="D40" s="198">
        <v>40000000</v>
      </c>
      <c r="E40" s="200" t="s">
        <v>166</v>
      </c>
      <c r="F40" s="201"/>
      <c r="G40" s="10"/>
    </row>
    <row r="41" spans="2:7" s="417" customFormat="1" ht="22.8" customHeight="1" x14ac:dyDescent="0.3">
      <c r="B41" s="42">
        <v>38</v>
      </c>
      <c r="C41" s="459" t="s">
        <v>2046</v>
      </c>
      <c r="D41" s="198">
        <v>54217400</v>
      </c>
      <c r="E41" s="200" t="s">
        <v>167</v>
      </c>
      <c r="F41" s="201"/>
      <c r="G41" s="10"/>
    </row>
    <row r="42" spans="2:7" s="417" customFormat="1" ht="22.8" customHeight="1" x14ac:dyDescent="0.3">
      <c r="B42" s="42">
        <v>39</v>
      </c>
      <c r="C42" s="459" t="s">
        <v>2047</v>
      </c>
      <c r="D42" s="198">
        <v>73585600</v>
      </c>
      <c r="E42" s="200" t="s">
        <v>168</v>
      </c>
      <c r="F42" s="201"/>
      <c r="G42" s="10"/>
    </row>
    <row r="43" spans="2:7" s="417" customFormat="1" ht="22.8" customHeight="1" x14ac:dyDescent="0.3">
      <c r="B43" s="42">
        <v>40</v>
      </c>
      <c r="C43" s="459" t="s">
        <v>2048</v>
      </c>
      <c r="D43" s="198">
        <v>32000000</v>
      </c>
      <c r="E43" s="200" t="s">
        <v>1847</v>
      </c>
      <c r="F43" s="201"/>
      <c r="G43" s="10"/>
    </row>
    <row r="44" spans="2:7" s="417" customFormat="1" ht="22.8" customHeight="1" x14ac:dyDescent="0.3">
      <c r="B44" s="42">
        <v>41</v>
      </c>
      <c r="C44" s="459" t="s">
        <v>2049</v>
      </c>
      <c r="D44" s="198">
        <v>19712000</v>
      </c>
      <c r="E44" s="200" t="s">
        <v>1399</v>
      </c>
      <c r="F44" s="201"/>
      <c r="G44" s="10"/>
    </row>
    <row r="45" spans="2:7" s="491" customFormat="1" ht="22.8" customHeight="1" x14ac:dyDescent="0.3">
      <c r="B45" s="44">
        <v>42</v>
      </c>
      <c r="C45" s="490" t="s">
        <v>2050</v>
      </c>
      <c r="D45" s="232">
        <v>2688000</v>
      </c>
      <c r="E45" s="233" t="s">
        <v>1400</v>
      </c>
      <c r="F45" s="234"/>
      <c r="G45" s="48"/>
    </row>
    <row r="46" spans="2:7" s="417" customFormat="1" ht="22.8" customHeight="1" x14ac:dyDescent="0.3">
      <c r="B46" s="42">
        <v>43</v>
      </c>
      <c r="C46" s="459" t="s">
        <v>2051</v>
      </c>
      <c r="D46" s="198">
        <v>48054000</v>
      </c>
      <c r="E46" s="200" t="s">
        <v>1283</v>
      </c>
      <c r="F46" s="201"/>
      <c r="G46" s="10"/>
    </row>
    <row r="47" spans="2:7" s="417" customFormat="1" ht="22.8" customHeight="1" x14ac:dyDescent="0.3">
      <c r="B47" s="42">
        <v>44</v>
      </c>
      <c r="C47" s="459" t="s">
        <v>2052</v>
      </c>
      <c r="D47" s="198">
        <v>39868964.960000001</v>
      </c>
      <c r="E47" s="200" t="s">
        <v>1401</v>
      </c>
      <c r="F47" s="201"/>
      <c r="G47" s="10"/>
    </row>
    <row r="48" spans="2:7" s="491" customFormat="1" ht="22.8" customHeight="1" x14ac:dyDescent="0.3">
      <c r="B48" s="44">
        <v>45</v>
      </c>
      <c r="C48" s="490" t="s">
        <v>2053</v>
      </c>
      <c r="D48" s="232">
        <v>5436677.04</v>
      </c>
      <c r="E48" s="233" t="s">
        <v>1397</v>
      </c>
      <c r="F48" s="234"/>
      <c r="G48" s="48"/>
    </row>
    <row r="49" spans="2:7" s="417" customFormat="1" ht="22.8" customHeight="1" thickBot="1" x14ac:dyDescent="0.35">
      <c r="B49" s="42">
        <v>46</v>
      </c>
      <c r="C49" s="459" t="s">
        <v>2054</v>
      </c>
      <c r="D49" s="198">
        <v>45595200</v>
      </c>
      <c r="E49" s="200" t="s">
        <v>1402</v>
      </c>
      <c r="F49" s="201"/>
      <c r="G49" s="10"/>
    </row>
    <row r="50" spans="2:7" s="3" customFormat="1" ht="15" thickBot="1" x14ac:dyDescent="0.35">
      <c r="B50" s="515"/>
      <c r="C50" s="516"/>
      <c r="D50" s="451">
        <f>SUM(D4:D49)</f>
        <v>990690420.00999999</v>
      </c>
      <c r="E50" s="256"/>
      <c r="F50" s="15"/>
      <c r="G50" s="20"/>
    </row>
    <row r="51" spans="2:7" s="3" customFormat="1" ht="29.25" customHeight="1" x14ac:dyDescent="0.3">
      <c r="B51" s="85"/>
      <c r="C51" s="252"/>
      <c r="D51" s="155"/>
      <c r="E51" s="252"/>
      <c r="F51" s="20"/>
      <c r="G51" s="20"/>
    </row>
    <row r="52" spans="2:7" s="3" customFormat="1" ht="20.25" customHeight="1" x14ac:dyDescent="0.2">
      <c r="B52" s="525"/>
      <c r="C52" s="525"/>
      <c r="D52" s="25" t="s">
        <v>7</v>
      </c>
      <c r="E52" s="257">
        <f>D48+D45+D31+D26</f>
        <v>14893877.039999999</v>
      </c>
      <c r="F52" s="20"/>
      <c r="G52" s="20"/>
    </row>
    <row r="53" spans="2:7" s="3" customFormat="1" ht="20.25" customHeight="1" x14ac:dyDescent="0.3">
      <c r="B53" s="525"/>
      <c r="C53" s="525"/>
      <c r="D53" s="25" t="s">
        <v>5</v>
      </c>
      <c r="E53" s="259">
        <v>14893877.039999999</v>
      </c>
      <c r="F53" s="20"/>
      <c r="G53" s="20"/>
    </row>
    <row r="54" spans="2:7" s="3" customFormat="1" ht="20.25" customHeight="1" x14ac:dyDescent="0.3">
      <c r="B54" s="518" t="s">
        <v>8</v>
      </c>
      <c r="C54" s="518"/>
      <c r="D54" s="35">
        <v>3624765670.54</v>
      </c>
      <c r="E54" s="398"/>
      <c r="F54" s="20"/>
      <c r="G54" s="20"/>
    </row>
    <row r="55" spans="2:7" s="3" customFormat="1" ht="20.25" customHeight="1" x14ac:dyDescent="0.3">
      <c r="B55" s="519" t="s">
        <v>9</v>
      </c>
      <c r="C55" s="519"/>
      <c r="D55" s="27">
        <f>D54-D50</f>
        <v>2634075250.5299997</v>
      </c>
      <c r="E55" s="398"/>
      <c r="F55" s="20"/>
      <c r="G55" s="20"/>
    </row>
    <row r="56" spans="2:7" s="1" customFormat="1" x14ac:dyDescent="0.3">
      <c r="B56" s="30"/>
      <c r="C56" s="254"/>
      <c r="D56" s="30"/>
      <c r="E56" s="260"/>
      <c r="F56" s="223"/>
    </row>
    <row r="57" spans="2:7" s="1" customFormat="1" x14ac:dyDescent="0.3">
      <c r="B57" s="30"/>
      <c r="C57" s="254"/>
      <c r="D57" s="32"/>
      <c r="E57" s="261"/>
      <c r="F57" s="223"/>
    </row>
    <row r="58" spans="2:7" s="1" customFormat="1" x14ac:dyDescent="0.3">
      <c r="B58" s="30"/>
      <c r="C58" s="254"/>
      <c r="D58" s="32"/>
      <c r="E58" s="263"/>
      <c r="F58" s="223"/>
    </row>
    <row r="59" spans="2:7" s="1" customFormat="1" x14ac:dyDescent="0.3">
      <c r="B59" s="30"/>
      <c r="C59" s="254"/>
      <c r="D59" s="30"/>
      <c r="E59" s="263"/>
    </row>
    <row r="60" spans="2:7" s="1" customFormat="1" x14ac:dyDescent="0.3">
      <c r="B60" s="30"/>
      <c r="C60" s="254"/>
      <c r="D60" s="30"/>
      <c r="E60" s="263"/>
    </row>
    <row r="61" spans="2:7" s="1" customFormat="1" x14ac:dyDescent="0.3">
      <c r="B61" s="30"/>
      <c r="C61" s="254"/>
      <c r="D61" s="30"/>
      <c r="E61" s="263"/>
    </row>
    <row r="62" spans="2:7" s="1" customFormat="1" x14ac:dyDescent="0.3">
      <c r="B62" s="30"/>
      <c r="C62" s="254"/>
      <c r="D62" s="30"/>
      <c r="E62" s="263"/>
    </row>
    <row r="65" spans="2:5" s="1" customFormat="1" x14ac:dyDescent="0.3">
      <c r="B65" s="30"/>
      <c r="C65" s="254"/>
      <c r="D65" s="30"/>
      <c r="E65" s="262"/>
    </row>
  </sheetData>
  <mergeCells count="9">
    <mergeCell ref="F2:F3"/>
    <mergeCell ref="B50:C50"/>
    <mergeCell ref="B52:C53"/>
    <mergeCell ref="B54:C54"/>
    <mergeCell ref="B55:C55"/>
    <mergeCell ref="B1:E1"/>
    <mergeCell ref="B2:B3"/>
    <mergeCell ref="C2:C3"/>
    <mergeCell ref="E2:E3"/>
  </mergeCells>
  <pageMargins left="0.7" right="0.7" top="0.75" bottom="0.75" header="0.3" footer="0.3"/>
  <pageSetup paperSize="9" scale="42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topLeftCell="B17" zoomScaleNormal="100" workbookViewId="0">
      <selection activeCell="E38" sqref="E38"/>
    </sheetView>
  </sheetViews>
  <sheetFormatPr defaultRowHeight="14.4" x14ac:dyDescent="0.3"/>
  <cols>
    <col min="1" max="1" width="0" hidden="1" customWidth="1"/>
    <col min="2" max="2" width="7.109375" style="30" customWidth="1"/>
    <col min="3" max="3" width="57.109375" style="254" customWidth="1"/>
    <col min="4" max="4" width="18" style="30" customWidth="1"/>
    <col min="5" max="5" width="93.5546875" style="262" customWidth="1"/>
    <col min="6" max="6" width="91.88671875" style="1" customWidth="1"/>
    <col min="7" max="7" width="13.88671875" style="1" customWidth="1"/>
  </cols>
  <sheetData>
    <row r="1" spans="2:7" ht="26.25" customHeight="1" x14ac:dyDescent="0.3">
      <c r="B1" s="520" t="s">
        <v>2055</v>
      </c>
      <c r="C1" s="520"/>
      <c r="D1" s="520"/>
      <c r="E1" s="521"/>
    </row>
    <row r="2" spans="2:7" s="3" customFormat="1" ht="15" customHeight="1" x14ac:dyDescent="0.3">
      <c r="B2" s="522" t="s">
        <v>0</v>
      </c>
      <c r="C2" s="523" t="s">
        <v>1</v>
      </c>
      <c r="D2" s="488" t="s">
        <v>2</v>
      </c>
      <c r="E2" s="523" t="s">
        <v>3</v>
      </c>
      <c r="F2" s="514" t="s">
        <v>4</v>
      </c>
      <c r="G2" s="20"/>
    </row>
    <row r="3" spans="2:7" s="3" customFormat="1" x14ac:dyDescent="0.3">
      <c r="B3" s="522"/>
      <c r="C3" s="524"/>
      <c r="D3" s="489" t="s">
        <v>5</v>
      </c>
      <c r="E3" s="523"/>
      <c r="F3" s="514"/>
      <c r="G3" s="20"/>
    </row>
    <row r="4" spans="2:7" s="417" customFormat="1" ht="22.8" customHeight="1" x14ac:dyDescent="0.3">
      <c r="B4" s="42">
        <v>1</v>
      </c>
      <c r="C4" s="492" t="s">
        <v>1985</v>
      </c>
      <c r="D4" s="198">
        <v>3900000</v>
      </c>
      <c r="E4" s="200" t="s">
        <v>2059</v>
      </c>
      <c r="F4" s="201" t="s">
        <v>2012</v>
      </c>
      <c r="G4" s="10"/>
    </row>
    <row r="5" spans="2:7" s="417" customFormat="1" ht="22.8" customHeight="1" x14ac:dyDescent="0.3">
      <c r="B5" s="42">
        <v>2</v>
      </c>
      <c r="C5" s="492" t="s">
        <v>6</v>
      </c>
      <c r="D5" s="198">
        <v>942642.12</v>
      </c>
      <c r="E5" s="200" t="s">
        <v>1686</v>
      </c>
      <c r="F5" s="201" t="s">
        <v>1994</v>
      </c>
      <c r="G5" s="10"/>
    </row>
    <row r="6" spans="2:7" s="417" customFormat="1" ht="22.8" customHeight="1" x14ac:dyDescent="0.3">
      <c r="B6" s="42">
        <v>3</v>
      </c>
      <c r="C6" s="492" t="s">
        <v>6</v>
      </c>
      <c r="D6" s="198">
        <v>204053.08</v>
      </c>
      <c r="E6" s="200" t="s">
        <v>1686</v>
      </c>
      <c r="F6" s="201" t="s">
        <v>2016</v>
      </c>
      <c r="G6" s="10"/>
    </row>
    <row r="7" spans="2:7" s="417" customFormat="1" ht="22.8" customHeight="1" x14ac:dyDescent="0.3">
      <c r="B7" s="42">
        <v>4</v>
      </c>
      <c r="C7" s="492" t="s">
        <v>6</v>
      </c>
      <c r="D7" s="198">
        <v>272795.03999999998</v>
      </c>
      <c r="E7" s="200" t="s">
        <v>1686</v>
      </c>
      <c r="F7" s="201" t="s">
        <v>1993</v>
      </c>
      <c r="G7" s="10"/>
    </row>
    <row r="8" spans="2:7" s="417" customFormat="1" ht="22.8" customHeight="1" x14ac:dyDescent="0.3">
      <c r="B8" s="42">
        <v>5</v>
      </c>
      <c r="C8" s="492" t="s">
        <v>6</v>
      </c>
      <c r="D8" s="198">
        <v>411474</v>
      </c>
      <c r="E8" s="200" t="s">
        <v>1686</v>
      </c>
      <c r="F8" s="201" t="s">
        <v>1995</v>
      </c>
      <c r="G8" s="10"/>
    </row>
    <row r="9" spans="2:7" s="417" customFormat="1" ht="22.8" customHeight="1" x14ac:dyDescent="0.3">
      <c r="B9" s="42">
        <v>6</v>
      </c>
      <c r="C9" s="492" t="s">
        <v>6</v>
      </c>
      <c r="D9" s="198">
        <v>510553.68</v>
      </c>
      <c r="E9" s="200" t="s">
        <v>1686</v>
      </c>
      <c r="F9" s="201" t="s">
        <v>2000</v>
      </c>
      <c r="G9" s="10"/>
    </row>
    <row r="10" spans="2:7" s="417" customFormat="1" ht="22.8" customHeight="1" x14ac:dyDescent="0.3">
      <c r="B10" s="42">
        <v>7</v>
      </c>
      <c r="C10" s="492" t="s">
        <v>6</v>
      </c>
      <c r="D10" s="198">
        <v>340993.8</v>
      </c>
      <c r="E10" s="200" t="s">
        <v>1686</v>
      </c>
      <c r="F10" s="201" t="s">
        <v>2061</v>
      </c>
      <c r="G10" s="10"/>
    </row>
    <row r="11" spans="2:7" s="417" customFormat="1" ht="22.8" customHeight="1" x14ac:dyDescent="0.3">
      <c r="B11" s="42">
        <v>8</v>
      </c>
      <c r="C11" s="492" t="s">
        <v>6</v>
      </c>
      <c r="D11" s="198">
        <v>156360.12</v>
      </c>
      <c r="E11" s="200" t="s">
        <v>1686</v>
      </c>
      <c r="F11" s="201" t="s">
        <v>2009</v>
      </c>
      <c r="G11" s="10"/>
    </row>
    <row r="12" spans="2:7" s="417" customFormat="1" ht="22.8" customHeight="1" x14ac:dyDescent="0.3">
      <c r="B12" s="42">
        <v>9</v>
      </c>
      <c r="C12" s="492" t="s">
        <v>6</v>
      </c>
      <c r="D12" s="198">
        <v>386351</v>
      </c>
      <c r="E12" s="200" t="s">
        <v>1686</v>
      </c>
      <c r="F12" s="201" t="s">
        <v>1999</v>
      </c>
      <c r="G12" s="10"/>
    </row>
    <row r="13" spans="2:7" s="417" customFormat="1" ht="22.8" customHeight="1" x14ac:dyDescent="0.3">
      <c r="B13" s="42">
        <v>10</v>
      </c>
      <c r="C13" s="492" t="s">
        <v>6</v>
      </c>
      <c r="D13" s="198">
        <v>236726.56</v>
      </c>
      <c r="E13" s="200" t="s">
        <v>1686</v>
      </c>
      <c r="F13" s="201" t="s">
        <v>1997</v>
      </c>
      <c r="G13" s="10"/>
    </row>
    <row r="14" spans="2:7" s="417" customFormat="1" ht="22.8" customHeight="1" x14ac:dyDescent="0.3">
      <c r="B14" s="42">
        <v>11</v>
      </c>
      <c r="C14" s="492" t="s">
        <v>6</v>
      </c>
      <c r="D14" s="198">
        <v>1792152.6</v>
      </c>
      <c r="E14" s="200" t="s">
        <v>1686</v>
      </c>
      <c r="F14" s="201" t="s">
        <v>2010</v>
      </c>
      <c r="G14" s="10"/>
    </row>
    <row r="15" spans="2:7" s="417" customFormat="1" ht="22.8" customHeight="1" x14ac:dyDescent="0.3">
      <c r="B15" s="42">
        <v>12</v>
      </c>
      <c r="C15" s="492" t="s">
        <v>6</v>
      </c>
      <c r="D15" s="198">
        <v>1741010.32</v>
      </c>
      <c r="E15" s="200" t="s">
        <v>1686</v>
      </c>
      <c r="F15" s="201" t="s">
        <v>1996</v>
      </c>
      <c r="G15" s="10"/>
    </row>
    <row r="16" spans="2:7" s="417" customFormat="1" ht="22.8" customHeight="1" x14ac:dyDescent="0.3">
      <c r="B16" s="42">
        <v>13</v>
      </c>
      <c r="C16" s="492" t="s">
        <v>6</v>
      </c>
      <c r="D16" s="198">
        <v>858581.92</v>
      </c>
      <c r="E16" s="200" t="s">
        <v>1686</v>
      </c>
      <c r="F16" s="201" t="s">
        <v>2017</v>
      </c>
      <c r="G16" s="10"/>
    </row>
    <row r="17" spans="2:7" s="417" customFormat="1" ht="22.8" customHeight="1" x14ac:dyDescent="0.3">
      <c r="B17" s="42">
        <v>14</v>
      </c>
      <c r="C17" s="492" t="s">
        <v>6</v>
      </c>
      <c r="D17" s="198">
        <v>1895061.84</v>
      </c>
      <c r="E17" s="200" t="s">
        <v>1686</v>
      </c>
      <c r="F17" s="201" t="s">
        <v>2003</v>
      </c>
      <c r="G17" s="10"/>
    </row>
    <row r="18" spans="2:7" s="417" customFormat="1" ht="22.8" customHeight="1" x14ac:dyDescent="0.3">
      <c r="B18" s="42">
        <v>15</v>
      </c>
      <c r="C18" s="492" t="s">
        <v>6</v>
      </c>
      <c r="D18" s="198">
        <v>206877.72</v>
      </c>
      <c r="E18" s="200" t="s">
        <v>1686</v>
      </c>
      <c r="F18" s="201" t="s">
        <v>1998</v>
      </c>
      <c r="G18" s="10"/>
    </row>
    <row r="19" spans="2:7" s="417" customFormat="1" ht="22.8" customHeight="1" x14ac:dyDescent="0.3">
      <c r="B19" s="42">
        <v>16</v>
      </c>
      <c r="C19" s="492" t="s">
        <v>6</v>
      </c>
      <c r="D19" s="198">
        <v>500803.24</v>
      </c>
      <c r="E19" s="200" t="s">
        <v>1686</v>
      </c>
      <c r="F19" s="201" t="s">
        <v>2002</v>
      </c>
      <c r="G19" s="10"/>
    </row>
    <row r="20" spans="2:7" s="417" customFormat="1" ht="22.8" customHeight="1" x14ac:dyDescent="0.3">
      <c r="B20" s="42">
        <v>17</v>
      </c>
      <c r="C20" s="492" t="s">
        <v>6</v>
      </c>
      <c r="D20" s="198">
        <v>303675.96000000002</v>
      </c>
      <c r="E20" s="200" t="s">
        <v>1686</v>
      </c>
      <c r="F20" s="201" t="s">
        <v>2005</v>
      </c>
      <c r="G20" s="10"/>
    </row>
    <row r="21" spans="2:7" s="417" customFormat="1" ht="22.8" customHeight="1" x14ac:dyDescent="0.3">
      <c r="B21" s="42">
        <v>18</v>
      </c>
      <c r="C21" s="492" t="s">
        <v>6</v>
      </c>
      <c r="D21" s="198">
        <v>126647.08</v>
      </c>
      <c r="E21" s="200" t="s">
        <v>1686</v>
      </c>
      <c r="F21" s="201" t="s">
        <v>2062</v>
      </c>
      <c r="G21" s="10"/>
    </row>
    <row r="22" spans="2:7" s="417" customFormat="1" ht="22.8" customHeight="1" x14ac:dyDescent="0.3">
      <c r="B22" s="42">
        <v>19</v>
      </c>
      <c r="C22" s="492" t="s">
        <v>6</v>
      </c>
      <c r="D22" s="198">
        <v>126647.08</v>
      </c>
      <c r="E22" s="200" t="s">
        <v>1686</v>
      </c>
      <c r="F22" s="201" t="s">
        <v>2008</v>
      </c>
      <c r="G22" s="10"/>
    </row>
    <row r="23" spans="2:7" s="417" customFormat="1" ht="22.8" customHeight="1" x14ac:dyDescent="0.3">
      <c r="B23" s="42">
        <v>20</v>
      </c>
      <c r="C23" s="492" t="s">
        <v>6</v>
      </c>
      <c r="D23" s="198">
        <v>68198.759999999995</v>
      </c>
      <c r="E23" s="200" t="s">
        <v>1686</v>
      </c>
      <c r="F23" s="201" t="s">
        <v>2063</v>
      </c>
      <c r="G23" s="10"/>
    </row>
    <row r="24" spans="2:7" s="417" customFormat="1" ht="22.8" customHeight="1" x14ac:dyDescent="0.3">
      <c r="B24" s="42">
        <v>21</v>
      </c>
      <c r="C24" s="492" t="s">
        <v>6</v>
      </c>
      <c r="D24" s="198">
        <v>68198.759999999995</v>
      </c>
      <c r="E24" s="200" t="s">
        <v>1686</v>
      </c>
      <c r="F24" s="201" t="s">
        <v>2006</v>
      </c>
      <c r="G24" s="10"/>
    </row>
    <row r="25" spans="2:7" s="417" customFormat="1" ht="22.8" customHeight="1" x14ac:dyDescent="0.3">
      <c r="B25" s="42">
        <v>22</v>
      </c>
      <c r="C25" s="492" t="s">
        <v>6</v>
      </c>
      <c r="D25" s="198">
        <v>1378098.4</v>
      </c>
      <c r="E25" s="200" t="s">
        <v>1686</v>
      </c>
      <c r="F25" s="201" t="s">
        <v>2001</v>
      </c>
      <c r="G25" s="10"/>
    </row>
    <row r="26" spans="2:7" s="417" customFormat="1" ht="22.8" customHeight="1" x14ac:dyDescent="0.3">
      <c r="B26" s="42">
        <v>23</v>
      </c>
      <c r="C26" s="492" t="s">
        <v>6</v>
      </c>
      <c r="D26" s="198">
        <v>276217.2</v>
      </c>
      <c r="E26" s="200" t="s">
        <v>1686</v>
      </c>
      <c r="F26" s="201" t="s">
        <v>2007</v>
      </c>
      <c r="G26" s="10"/>
    </row>
    <row r="27" spans="2:7" s="417" customFormat="1" ht="22.8" customHeight="1" x14ac:dyDescent="0.3">
      <c r="B27" s="42">
        <v>24</v>
      </c>
      <c r="C27" s="492" t="s">
        <v>6</v>
      </c>
      <c r="D27" s="198">
        <v>529402.72</v>
      </c>
      <c r="E27" s="200" t="s">
        <v>1686</v>
      </c>
      <c r="F27" s="201" t="s">
        <v>2064</v>
      </c>
      <c r="G27" s="10"/>
    </row>
    <row r="28" spans="2:7" s="417" customFormat="1" ht="22.8" customHeight="1" x14ac:dyDescent="0.3">
      <c r="B28" s="42">
        <v>25</v>
      </c>
      <c r="C28" s="492" t="s">
        <v>6</v>
      </c>
      <c r="D28" s="198">
        <v>1695816.08</v>
      </c>
      <c r="E28" s="200" t="s">
        <v>1686</v>
      </c>
      <c r="F28" s="201" t="s">
        <v>1996</v>
      </c>
      <c r="G28" s="10"/>
    </row>
    <row r="29" spans="2:7" s="417" customFormat="1" ht="22.8" customHeight="1" x14ac:dyDescent="0.3">
      <c r="B29" s="42">
        <v>26</v>
      </c>
      <c r="C29" s="492" t="s">
        <v>2058</v>
      </c>
      <c r="D29" s="198">
        <v>22915200</v>
      </c>
      <c r="E29" s="200" t="s">
        <v>2060</v>
      </c>
      <c r="F29" s="201" t="s">
        <v>2012</v>
      </c>
      <c r="G29" s="10"/>
    </row>
    <row r="30" spans="2:7" s="417" customFormat="1" ht="22.8" customHeight="1" x14ac:dyDescent="0.3">
      <c r="B30" s="42">
        <v>27</v>
      </c>
      <c r="C30" s="492" t="s">
        <v>6</v>
      </c>
      <c r="D30" s="198">
        <v>21930720</v>
      </c>
      <c r="E30" s="200" t="s">
        <v>1687</v>
      </c>
      <c r="F30" s="201" t="s">
        <v>1992</v>
      </c>
      <c r="G30" s="10"/>
    </row>
    <row r="31" spans="2:7" s="417" customFormat="1" ht="22.8" customHeight="1" x14ac:dyDescent="0.3">
      <c r="B31" s="42">
        <v>28</v>
      </c>
      <c r="C31" s="459" t="s">
        <v>2065</v>
      </c>
      <c r="D31" s="198">
        <v>35780000</v>
      </c>
      <c r="E31" s="200" t="s">
        <v>2068</v>
      </c>
      <c r="F31" s="201"/>
      <c r="G31" s="10"/>
    </row>
    <row r="32" spans="2:7" s="417" customFormat="1" ht="22.8" customHeight="1" x14ac:dyDescent="0.3">
      <c r="B32" s="42">
        <v>29</v>
      </c>
      <c r="C32" s="459" t="s">
        <v>2066</v>
      </c>
      <c r="D32" s="198">
        <v>35780000</v>
      </c>
      <c r="E32" s="200" t="s">
        <v>2069</v>
      </c>
      <c r="F32" s="201"/>
      <c r="G32" s="10"/>
    </row>
    <row r="33" spans="2:7" s="417" customFormat="1" ht="22.8" customHeight="1" x14ac:dyDescent="0.3">
      <c r="B33" s="42">
        <v>30</v>
      </c>
      <c r="C33" s="459" t="s">
        <v>2067</v>
      </c>
      <c r="D33" s="198">
        <v>35780000</v>
      </c>
      <c r="E33" s="200" t="s">
        <v>2070</v>
      </c>
      <c r="F33" s="201"/>
      <c r="G33" s="10"/>
    </row>
    <row r="34" spans="2:7" s="417" customFormat="1" ht="22.8" customHeight="1" thickBot="1" x14ac:dyDescent="0.35">
      <c r="B34" s="42">
        <v>31</v>
      </c>
      <c r="C34" s="459" t="s">
        <v>2056</v>
      </c>
      <c r="D34" s="198">
        <v>2000000000</v>
      </c>
      <c r="E34" s="200" t="s">
        <v>2057</v>
      </c>
      <c r="F34" s="201"/>
      <c r="G34" s="10"/>
    </row>
    <row r="35" spans="2:7" s="3" customFormat="1" ht="15" thickBot="1" x14ac:dyDescent="0.35">
      <c r="B35" s="515"/>
      <c r="C35" s="516"/>
      <c r="D35" s="451">
        <f>SUM(D4:D34)</f>
        <v>2171115259.0799999</v>
      </c>
      <c r="E35" s="256"/>
      <c r="F35" s="15"/>
      <c r="G35" s="20"/>
    </row>
    <row r="36" spans="2:7" s="3" customFormat="1" ht="29.25" customHeight="1" x14ac:dyDescent="0.3">
      <c r="B36" s="85"/>
      <c r="C36" s="252"/>
      <c r="D36" s="155"/>
      <c r="E36" s="252"/>
      <c r="F36" s="20"/>
      <c r="G36" s="20"/>
    </row>
    <row r="37" spans="2:7" s="3" customFormat="1" ht="20.25" customHeight="1" x14ac:dyDescent="0.2">
      <c r="B37" s="525"/>
      <c r="C37" s="525"/>
      <c r="D37" s="25" t="s">
        <v>7</v>
      </c>
      <c r="E37" s="257"/>
      <c r="F37" s="20"/>
      <c r="G37" s="20"/>
    </row>
    <row r="38" spans="2:7" s="3" customFormat="1" ht="20.25" customHeight="1" x14ac:dyDescent="0.3">
      <c r="B38" s="525"/>
      <c r="C38" s="525"/>
      <c r="D38" s="25" t="s">
        <v>5</v>
      </c>
      <c r="E38" s="259"/>
      <c r="F38" s="20"/>
      <c r="G38" s="20"/>
    </row>
    <row r="39" spans="2:7" s="3" customFormat="1" ht="20.25" customHeight="1" x14ac:dyDescent="0.3">
      <c r="B39" s="518" t="s">
        <v>8</v>
      </c>
      <c r="C39" s="518"/>
      <c r="D39" s="35">
        <v>3061270686.3200002</v>
      </c>
      <c r="E39" s="398"/>
      <c r="F39" s="20"/>
      <c r="G39" s="20"/>
    </row>
    <row r="40" spans="2:7" s="3" customFormat="1" ht="20.25" customHeight="1" x14ac:dyDescent="0.3">
      <c r="B40" s="519" t="s">
        <v>9</v>
      </c>
      <c r="C40" s="519"/>
      <c r="D40" s="27">
        <f>D39-D35</f>
        <v>890155427.24000025</v>
      </c>
      <c r="E40" s="398"/>
      <c r="F40" s="20"/>
      <c r="G40" s="20"/>
    </row>
    <row r="41" spans="2:7" s="1" customFormat="1" x14ac:dyDescent="0.3">
      <c r="B41" s="30"/>
      <c r="C41" s="254"/>
      <c r="D41" s="30"/>
      <c r="E41" s="260"/>
      <c r="F41" s="223"/>
    </row>
    <row r="42" spans="2:7" s="1" customFormat="1" x14ac:dyDescent="0.3">
      <c r="B42" s="30"/>
      <c r="C42" s="254"/>
      <c r="D42" s="32"/>
      <c r="E42" s="261"/>
      <c r="F42" s="223"/>
    </row>
    <row r="43" spans="2:7" s="1" customFormat="1" x14ac:dyDescent="0.3">
      <c r="B43" s="30"/>
      <c r="C43" s="254"/>
      <c r="D43" s="32"/>
      <c r="E43" s="263"/>
      <c r="F43" s="223"/>
    </row>
    <row r="44" spans="2:7" s="1" customFormat="1" x14ac:dyDescent="0.3">
      <c r="B44" s="30"/>
      <c r="C44" s="254"/>
      <c r="D44" s="30"/>
      <c r="E44" s="263"/>
    </row>
    <row r="45" spans="2:7" s="1" customFormat="1" x14ac:dyDescent="0.3">
      <c r="B45" s="30"/>
      <c r="C45" s="254"/>
      <c r="D45" s="30"/>
      <c r="E45" s="263"/>
    </row>
    <row r="46" spans="2:7" s="1" customFormat="1" x14ac:dyDescent="0.3">
      <c r="B46" s="30"/>
      <c r="C46" s="254"/>
      <c r="D46" s="30"/>
      <c r="E46" s="263"/>
    </row>
    <row r="47" spans="2:7" s="1" customFormat="1" x14ac:dyDescent="0.3">
      <c r="B47" s="30"/>
      <c r="C47" s="254"/>
      <c r="D47" s="30"/>
      <c r="E47" s="263"/>
    </row>
    <row r="50" spans="2:5" s="1" customFormat="1" x14ac:dyDescent="0.3">
      <c r="B50" s="30"/>
      <c r="C50" s="254"/>
      <c r="D50" s="30"/>
      <c r="E50" s="262"/>
    </row>
  </sheetData>
  <mergeCells count="9">
    <mergeCell ref="B35:C35"/>
    <mergeCell ref="B37:C38"/>
    <mergeCell ref="B39:C39"/>
    <mergeCell ref="B40:C40"/>
    <mergeCell ref="B1:E1"/>
    <mergeCell ref="B2:B3"/>
    <mergeCell ref="C2:C3"/>
    <mergeCell ref="E2:E3"/>
    <mergeCell ref="F2:F3"/>
  </mergeCells>
  <pageMargins left="0.7" right="0.7" top="0.75" bottom="0.75" header="0.3" footer="0.3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93</vt:i4>
      </vt:variant>
    </vt:vector>
  </HeadingPairs>
  <TitlesOfParts>
    <vt:vector size="93" baseType="lpstr">
      <vt:lpstr>15.11.2024 </vt:lpstr>
      <vt:lpstr>12.11.2024</vt:lpstr>
      <vt:lpstr>08.11.2024</vt:lpstr>
      <vt:lpstr>05.11.2024</vt:lpstr>
      <vt:lpstr>01.11.2024</vt:lpstr>
      <vt:lpstr>29.10.2024</vt:lpstr>
      <vt:lpstr>25.10.2024 </vt:lpstr>
      <vt:lpstr>05.01.2024</vt:lpstr>
      <vt:lpstr>09.01.2024 </vt:lpstr>
      <vt:lpstr>10.01.2024</vt:lpstr>
      <vt:lpstr>12.01.2024</vt:lpstr>
      <vt:lpstr>16.01.2024</vt:lpstr>
      <vt:lpstr>19.01.2024 </vt:lpstr>
      <vt:lpstr>23.01.2024 </vt:lpstr>
      <vt:lpstr>25.01.2024 </vt:lpstr>
      <vt:lpstr>26.01.2024</vt:lpstr>
      <vt:lpstr>30.01.2024</vt:lpstr>
      <vt:lpstr>02.02.2024 </vt:lpstr>
      <vt:lpstr>06.02.2024</vt:lpstr>
      <vt:lpstr>09.02.2024 </vt:lpstr>
      <vt:lpstr>13.02.2024 </vt:lpstr>
      <vt:lpstr>16.02.2024 </vt:lpstr>
      <vt:lpstr>20.02.2024 </vt:lpstr>
      <vt:lpstr>23.02.2024 </vt:lpstr>
      <vt:lpstr>27.02.2024 </vt:lpstr>
      <vt:lpstr>28.02.2024 </vt:lpstr>
      <vt:lpstr>01.03.2024 </vt:lpstr>
      <vt:lpstr>07.03.2024 </vt:lpstr>
      <vt:lpstr>12.03.2024</vt:lpstr>
      <vt:lpstr>15.03.2024</vt:lpstr>
      <vt:lpstr>19.03.2024 </vt:lpstr>
      <vt:lpstr>25.03.2024 </vt:lpstr>
      <vt:lpstr>26.03.2024  </vt:lpstr>
      <vt:lpstr>29.03.2024</vt:lpstr>
      <vt:lpstr>01.04.2024</vt:lpstr>
      <vt:lpstr>02.04.2024</vt:lpstr>
      <vt:lpstr>05.04.2024 </vt:lpstr>
      <vt:lpstr>09.04.2024</vt:lpstr>
      <vt:lpstr>19.04.2024 </vt:lpstr>
      <vt:lpstr>25.04.2024</vt:lpstr>
      <vt:lpstr>26.04.2024 </vt:lpstr>
      <vt:lpstr>30.04.2024 </vt:lpstr>
      <vt:lpstr>03.05.2024</vt:lpstr>
      <vt:lpstr>06.05.2024</vt:lpstr>
      <vt:lpstr>07.05.2024</vt:lpstr>
      <vt:lpstr>10.05.2024 </vt:lpstr>
      <vt:lpstr>17.05.2024 </vt:lpstr>
      <vt:lpstr>20.05.2024 </vt:lpstr>
      <vt:lpstr>24.05.2024 </vt:lpstr>
      <vt:lpstr>28.05.2024</vt:lpstr>
      <vt:lpstr>04.06.2024</vt:lpstr>
      <vt:lpstr>07.06.2024</vt:lpstr>
      <vt:lpstr>10.06.2024</vt:lpstr>
      <vt:lpstr>11.06.2024 </vt:lpstr>
      <vt:lpstr>14.06.2024 </vt:lpstr>
      <vt:lpstr>20.06.2024</vt:lpstr>
      <vt:lpstr>21.06.2024</vt:lpstr>
      <vt:lpstr>25.06.2024</vt:lpstr>
      <vt:lpstr>28.06.2024</vt:lpstr>
      <vt:lpstr>02.07.2024 </vt:lpstr>
      <vt:lpstr>05.07.2024 </vt:lpstr>
      <vt:lpstr>09.07.2024 неоплачен</vt:lpstr>
      <vt:lpstr>10.07.2024</vt:lpstr>
      <vt:lpstr>12.07.2024</vt:lpstr>
      <vt:lpstr>16.07.2024</vt:lpstr>
      <vt:lpstr>19.07.2024</vt:lpstr>
      <vt:lpstr>22.07.2024</vt:lpstr>
      <vt:lpstr>23.07.2024</vt:lpstr>
      <vt:lpstr>25.07.2024</vt:lpstr>
      <vt:lpstr>30.07.2024 </vt:lpstr>
      <vt:lpstr>02.08.2024</vt:lpstr>
      <vt:lpstr>06.08.2024</vt:lpstr>
      <vt:lpstr>09.08.2024</vt:lpstr>
      <vt:lpstr>13.08.2024</vt:lpstr>
      <vt:lpstr>16.08.2024</vt:lpstr>
      <vt:lpstr>20.08.2024 </vt:lpstr>
      <vt:lpstr>21.08.2024</vt:lpstr>
      <vt:lpstr>04.09.2024</vt:lpstr>
      <vt:lpstr>06.09.2024</vt:lpstr>
      <vt:lpstr>10.09.2024</vt:lpstr>
      <vt:lpstr>13.09.2024</vt:lpstr>
      <vt:lpstr>17.09.2024</vt:lpstr>
      <vt:lpstr>20.09.2024</vt:lpstr>
      <vt:lpstr>25.09.2024 </vt:lpstr>
      <vt:lpstr>27.09.2024</vt:lpstr>
      <vt:lpstr>02.10.2024</vt:lpstr>
      <vt:lpstr>04.10.2024</vt:lpstr>
      <vt:lpstr>08.10.2024 </vt:lpstr>
      <vt:lpstr>10.10.2024</vt:lpstr>
      <vt:lpstr>11.10.2024</vt:lpstr>
      <vt:lpstr>15.10.2024</vt:lpstr>
      <vt:lpstr>18.10.2024</vt:lpstr>
      <vt:lpstr>22.10.2024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Исакова Манзура Мелибаевна</dc:creator>
  <cp:lastModifiedBy>User</cp:lastModifiedBy>
  <dcterms:created xsi:type="dcterms:W3CDTF">2023-12-29T12:49:36Z</dcterms:created>
  <dcterms:modified xsi:type="dcterms:W3CDTF">2024-11-15T05:16:11Z</dcterms:modified>
</cp:coreProperties>
</file>