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ryrose/Documents/GitHub/TRIP_TWIP_constituative_modelling/"/>
    </mc:Choice>
  </mc:AlternateContent>
  <xr:revisionPtr revIDLastSave="0" documentId="13_ncr:1_{CD19F2E0-ABF1-5046-9990-71B0A57FF58A}" xr6:coauthVersionLast="47" xr6:coauthVersionMax="47" xr10:uidLastSave="{00000000-0000-0000-0000-000000000000}"/>
  <bookViews>
    <workbookView xWindow="0" yWindow="0" windowWidth="28800" windowHeight="18000" xr2:uid="{DB74A851-0B4C-8D48-9AF0-0F2AFB73B9FA}"/>
  </bookViews>
  <sheets>
    <sheet name="consts" sheetId="9" r:id="rId1"/>
    <sheet name="exp_dat" sheetId="10" r:id="rId2"/>
    <sheet name="alloy_dat" sheetId="8" r:id="rId3"/>
    <sheet name="Compositions and grain size" sheetId="7" r:id="rId4"/>
    <sheet name="FC steel martensite evolution" sheetId="3" r:id="rId5"/>
    <sheet name="Constants for WQ steel" sheetId="2" r:id="rId6"/>
    <sheet name="WQ steel martensite evolution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3" l="1"/>
  <c r="G6" i="5"/>
  <c r="H14" i="3"/>
  <c r="H15" i="3"/>
  <c r="H13" i="3"/>
  <c r="G14" i="3"/>
  <c r="G13" i="3"/>
  <c r="J13" i="3" s="1"/>
  <c r="I14" i="3"/>
  <c r="J12" i="3"/>
  <c r="J11" i="3"/>
  <c r="I12" i="3"/>
  <c r="I13" i="3"/>
  <c r="I15" i="3"/>
  <c r="I11" i="3"/>
  <c r="J15" i="3"/>
  <c r="J14" i="3"/>
  <c r="F12" i="3"/>
  <c r="F11" i="3"/>
  <c r="F13" i="3"/>
  <c r="F14" i="3"/>
  <c r="F15" i="3"/>
  <c r="I7" i="5"/>
  <c r="H7" i="5"/>
  <c r="G7" i="5"/>
  <c r="I6" i="5"/>
  <c r="H6" i="5"/>
  <c r="H5" i="5"/>
</calcChain>
</file>

<file path=xl/sharedStrings.xml><?xml version="1.0" encoding="utf-8"?>
<sst xmlns="http://schemas.openxmlformats.org/spreadsheetml/2006/main" count="195" uniqueCount="118">
  <si>
    <t>Units</t>
  </si>
  <si>
    <t>Ki</t>
  </si>
  <si>
    <t>NA</t>
  </si>
  <si>
    <t>bi</t>
  </si>
  <si>
    <t>k1</t>
  </si>
  <si>
    <t>-</t>
  </si>
  <si>
    <t>k2</t>
  </si>
  <si>
    <t>dic</t>
  </si>
  <si>
    <t>m^-2</t>
  </si>
  <si>
    <t>Constant</t>
  </si>
  <si>
    <t>Description</t>
  </si>
  <si>
    <t>Shear modulus</t>
  </si>
  <si>
    <t>Hall-Petch parameter</t>
  </si>
  <si>
    <t>Burgers vector length</t>
  </si>
  <si>
    <t>Forest hardening coefficient</t>
  </si>
  <si>
    <t>Dislocation annihilation coefficient</t>
  </si>
  <si>
    <t>Critical G.S. for disl. storage at GBs.</t>
  </si>
  <si>
    <t>Initial disl. density</t>
  </si>
  <si>
    <t>Twin thickness</t>
  </si>
  <si>
    <t>n</t>
  </si>
  <si>
    <t>m</t>
  </si>
  <si>
    <t>F0</t>
  </si>
  <si>
    <t>1st TRIP parameter</t>
  </si>
  <si>
    <t>2nd TRIP parameter</t>
  </si>
  <si>
    <t>dimensionless</t>
  </si>
  <si>
    <t>TWIP parameter</t>
  </si>
  <si>
    <t>FIT TO EXPERIMENT</t>
  </si>
  <si>
    <t>Twin saturation parameter</t>
  </si>
  <si>
    <t>probability of perfect disl. intersection</t>
  </si>
  <si>
    <t>FCC-FCC+NI</t>
  </si>
  <si>
    <t>FCC-FCC</t>
  </si>
  <si>
    <t>NI</t>
  </si>
  <si>
    <t>WQ Estrain (%)</t>
  </si>
  <si>
    <t>WQ Tstrain (-)</t>
  </si>
  <si>
    <t>WQ Tstress (MPa)</t>
  </si>
  <si>
    <t>WQ aust</t>
  </si>
  <si>
    <t>WQ ferrite</t>
  </si>
  <si>
    <t>WQ NI</t>
  </si>
  <si>
    <t>WQ martensite</t>
  </si>
  <si>
    <t>WQ martensite_2</t>
  </si>
  <si>
    <t>WQ martensite_2_error</t>
  </si>
  <si>
    <t>FC Estrain (%)</t>
  </si>
  <si>
    <t>FC Tstrain (-)</t>
  </si>
  <si>
    <t>FC Tstress (MPa)</t>
  </si>
  <si>
    <t>Austenite fraction (%)</t>
  </si>
  <si>
    <t>Ferrite fraction (%)</t>
  </si>
  <si>
    <t>Non-index fraction (%)</t>
  </si>
  <si>
    <t>EBSD results</t>
  </si>
  <si>
    <t>Analysis</t>
  </si>
  <si>
    <t>Ferrite fraction</t>
  </si>
  <si>
    <t>Austenite lower</t>
  </si>
  <si>
    <t>Austenite upper</t>
  </si>
  <si>
    <t>Martensite lower</t>
  </si>
  <si>
    <t>Martensite upper</t>
  </si>
  <si>
    <t>Austenite lower bound/Martensite upper bound calculated as NI index fraction = martensite</t>
  </si>
  <si>
    <t>Austenite upper bound/Martensite lower bound calculated as NI index fraction = austenite</t>
  </si>
  <si>
    <t>SUM(α + γ_up + ɑ'_low)</t>
  </si>
  <si>
    <t>SUM(α + γ_low + ɑ'_up)</t>
  </si>
  <si>
    <t>Comment</t>
  </si>
  <si>
    <t>Ferrite_fraction</t>
  </si>
  <si>
    <t>FC_Tstrain</t>
  </si>
  <si>
    <t>Austenite_lower</t>
  </si>
  <si>
    <t>Austenite_upper</t>
  </si>
  <si>
    <t>Martensite_lower</t>
  </si>
  <si>
    <t>Martensite_upper</t>
  </si>
  <si>
    <t>FC_Estrain_pct</t>
  </si>
  <si>
    <t>a</t>
  </si>
  <si>
    <t>b_prime</t>
  </si>
  <si>
    <t>p_ini</t>
  </si>
  <si>
    <t>mu_i</t>
  </si>
  <si>
    <t>d_T</t>
  </si>
  <si>
    <t>austenite</t>
  </si>
  <si>
    <t>ferrite</t>
  </si>
  <si>
    <t>martensite</t>
  </si>
  <si>
    <t>FC_Tstress_Mpa</t>
  </si>
  <si>
    <t>Mn</t>
  </si>
  <si>
    <t>Al</t>
  </si>
  <si>
    <t>Si</t>
  </si>
  <si>
    <t>C*</t>
  </si>
  <si>
    <t>Phase frac</t>
  </si>
  <si>
    <t>dgrain</t>
  </si>
  <si>
    <t>SFE</t>
  </si>
  <si>
    <t>Md30</t>
  </si>
  <si>
    <t>Ms</t>
  </si>
  <si>
    <t>(wt%)</t>
  </si>
  <si>
    <t>(mu m)</t>
  </si>
  <si>
    <t>(mJ m^-2)</t>
  </si>
  <si>
    <t>(deg C)</t>
  </si>
  <si>
    <t>Bulk</t>
  </si>
  <si>
    <t>Austenite_FC</t>
  </si>
  <si>
    <t>Austenite_WQ</t>
  </si>
  <si>
    <t>Ferrite_FC</t>
  </si>
  <si>
    <t>Ferrite_WQ</t>
  </si>
  <si>
    <t>Experiment</t>
  </si>
  <si>
    <t>For Matlab</t>
  </si>
  <si>
    <t>A</t>
  </si>
  <si>
    <t>M</t>
  </si>
  <si>
    <t>Taylor factor</t>
  </si>
  <si>
    <t>constant</t>
  </si>
  <si>
    <t>unit</t>
  </si>
  <si>
    <t>Val</t>
  </si>
  <si>
    <t>C</t>
  </si>
  <si>
    <t>wt%</t>
  </si>
  <si>
    <t>Phase_frac</t>
  </si>
  <si>
    <t>grain size</t>
  </si>
  <si>
    <t>deg C</t>
  </si>
  <si>
    <t>concentration of Mn</t>
  </si>
  <si>
    <t>concentration of Al</t>
  </si>
  <si>
    <t>concentration of Si</t>
  </si>
  <si>
    <t>concentration of C</t>
  </si>
  <si>
    <t>Stacking Fault Energy</t>
  </si>
  <si>
    <t>Martensite Start T</t>
  </si>
  <si>
    <t>di</t>
  </si>
  <si>
    <t>Pa</t>
  </si>
  <si>
    <t>Pa/√m</t>
  </si>
  <si>
    <t>J m^-2</t>
  </si>
  <si>
    <t>di2</t>
  </si>
  <si>
    <t>lath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</si>
</sst>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2" xfId="0" applyFont="1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4A59-9091-2E40-8FDC-2F24B534374C}">
  <dimension ref="A1:G26"/>
  <sheetViews>
    <sheetView tabSelected="1" workbookViewId="0">
      <selection activeCell="C19" sqref="C19:E22"/>
    </sheetView>
  </sheetViews>
  <sheetFormatPr baseColWidth="10" defaultRowHeight="16" x14ac:dyDescent="0.2"/>
  <cols>
    <col min="2" max="2" width="33" bestFit="1" customWidth="1"/>
    <col min="6" max="6" width="12.83203125" bestFit="1" customWidth="1"/>
    <col min="7" max="7" width="17.83203125" bestFit="1" customWidth="1"/>
  </cols>
  <sheetData>
    <row r="1" spans="1:7" x14ac:dyDescent="0.2">
      <c r="A1" s="3" t="s">
        <v>9</v>
      </c>
      <c r="B1" s="3" t="s">
        <v>10</v>
      </c>
      <c r="C1" s="19" t="s">
        <v>71</v>
      </c>
      <c r="D1" s="19" t="s">
        <v>72</v>
      </c>
      <c r="E1" s="19" t="s">
        <v>73</v>
      </c>
      <c r="F1" s="3" t="s">
        <v>0</v>
      </c>
      <c r="G1" s="21" t="s">
        <v>58</v>
      </c>
    </row>
    <row r="2" spans="1:7" x14ac:dyDescent="0.2">
      <c r="A2" t="s">
        <v>69</v>
      </c>
      <c r="B2" t="s">
        <v>11</v>
      </c>
      <c r="C2">
        <v>75000000000</v>
      </c>
      <c r="D2">
        <v>75000000000</v>
      </c>
      <c r="E2">
        <v>80000000000</v>
      </c>
      <c r="F2" t="s">
        <v>113</v>
      </c>
    </row>
    <row r="3" spans="1:7" x14ac:dyDescent="0.2">
      <c r="A3" t="s">
        <v>1</v>
      </c>
      <c r="B3" t="s">
        <v>12</v>
      </c>
      <c r="C3">
        <v>330000</v>
      </c>
      <c r="D3">
        <v>172000</v>
      </c>
      <c r="E3">
        <v>0</v>
      </c>
      <c r="F3" t="s">
        <v>114</v>
      </c>
    </row>
    <row r="4" spans="1:7" x14ac:dyDescent="0.2">
      <c r="A4" t="s">
        <v>3</v>
      </c>
      <c r="B4" t="s">
        <v>13</v>
      </c>
      <c r="C4">
        <v>2.5000000000000002E-10</v>
      </c>
      <c r="D4">
        <v>2.4800000000000002E-10</v>
      </c>
      <c r="E4">
        <v>2.4800000000000002E-10</v>
      </c>
      <c r="F4" t="s">
        <v>20</v>
      </c>
    </row>
    <row r="5" spans="1:7" x14ac:dyDescent="0.2">
      <c r="A5" t="s">
        <v>4</v>
      </c>
      <c r="B5" t="s">
        <v>14</v>
      </c>
      <c r="C5">
        <v>6.0000000000000001E-3</v>
      </c>
      <c r="D5">
        <v>6.4999999999999997E-3</v>
      </c>
      <c r="E5">
        <v>2E-3</v>
      </c>
    </row>
    <row r="6" spans="1:7" x14ac:dyDescent="0.2">
      <c r="A6" t="s">
        <v>6</v>
      </c>
      <c r="B6" t="s">
        <v>15</v>
      </c>
      <c r="C6">
        <v>2</v>
      </c>
      <c r="D6">
        <v>2</v>
      </c>
      <c r="E6">
        <v>0.1</v>
      </c>
      <c r="F6" t="s">
        <v>5</v>
      </c>
    </row>
    <row r="7" spans="1:7" x14ac:dyDescent="0.2">
      <c r="A7" t="s">
        <v>7</v>
      </c>
      <c r="B7" t="s">
        <v>16</v>
      </c>
      <c r="C7">
        <v>1.5E-6</v>
      </c>
      <c r="D7">
        <v>2.0999999999999998E-6</v>
      </c>
      <c r="E7">
        <v>2.0999999999999998E-6</v>
      </c>
      <c r="F7" t="s">
        <v>20</v>
      </c>
    </row>
    <row r="8" spans="1:7" x14ac:dyDescent="0.2">
      <c r="A8" t="s">
        <v>68</v>
      </c>
      <c r="B8" t="s">
        <v>17</v>
      </c>
      <c r="C8">
        <v>10000000000000</v>
      </c>
      <c r="D8">
        <v>10000000000000</v>
      </c>
      <c r="E8">
        <v>1E+16</v>
      </c>
      <c r="F8" t="s">
        <v>8</v>
      </c>
    </row>
    <row r="9" spans="1:7" x14ac:dyDescent="0.2">
      <c r="A9" t="s">
        <v>70</v>
      </c>
      <c r="B9" t="s">
        <v>18</v>
      </c>
      <c r="C9">
        <v>2.9999999999999997E-8</v>
      </c>
      <c r="D9">
        <v>0</v>
      </c>
      <c r="E9">
        <v>1.9999999999999999E-7</v>
      </c>
      <c r="F9" t="s">
        <v>20</v>
      </c>
    </row>
    <row r="10" spans="1:7" x14ac:dyDescent="0.2">
      <c r="A10" t="s">
        <v>112</v>
      </c>
      <c r="B10" t="s">
        <v>104</v>
      </c>
      <c r="C10">
        <v>1.5E-6</v>
      </c>
      <c r="D10">
        <v>3.0000000000000001E-6</v>
      </c>
      <c r="E10">
        <v>1.9999999999999999E-7</v>
      </c>
      <c r="F10" t="s">
        <v>20</v>
      </c>
    </row>
    <row r="11" spans="1:7" x14ac:dyDescent="0.2">
      <c r="A11" t="s">
        <v>116</v>
      </c>
      <c r="B11" t="s">
        <v>117</v>
      </c>
      <c r="C11">
        <v>1.5E-6</v>
      </c>
      <c r="D11">
        <v>3.0000000000000001E-6</v>
      </c>
      <c r="E11">
        <v>1.9999999999999999E-7</v>
      </c>
      <c r="F11" t="s">
        <v>20</v>
      </c>
    </row>
    <row r="12" spans="1:7" x14ac:dyDescent="0.2">
      <c r="A12" t="s">
        <v>67</v>
      </c>
      <c r="B12" t="s">
        <v>22</v>
      </c>
      <c r="F12" t="s">
        <v>24</v>
      </c>
      <c r="G12" t="s">
        <v>26</v>
      </c>
    </row>
    <row r="13" spans="1:7" x14ac:dyDescent="0.2">
      <c r="A13" t="s">
        <v>19</v>
      </c>
      <c r="B13" t="s">
        <v>23</v>
      </c>
      <c r="C13">
        <v>3</v>
      </c>
      <c r="E13">
        <v>3</v>
      </c>
      <c r="F13" t="s">
        <v>24</v>
      </c>
    </row>
    <row r="14" spans="1:7" x14ac:dyDescent="0.2">
      <c r="A14" t="s">
        <v>66</v>
      </c>
      <c r="B14" t="s">
        <v>25</v>
      </c>
      <c r="G14" t="s">
        <v>26</v>
      </c>
    </row>
    <row r="15" spans="1:7" x14ac:dyDescent="0.2">
      <c r="A15" t="s">
        <v>20</v>
      </c>
      <c r="B15" t="s">
        <v>28</v>
      </c>
      <c r="C15">
        <v>2</v>
      </c>
      <c r="E15">
        <v>2</v>
      </c>
    </row>
    <row r="16" spans="1:7" x14ac:dyDescent="0.2">
      <c r="A16" t="s">
        <v>21</v>
      </c>
      <c r="B16" t="s">
        <v>27</v>
      </c>
      <c r="C16">
        <v>0.2</v>
      </c>
    </row>
    <row r="17" spans="1:6" x14ac:dyDescent="0.2">
      <c r="A17" t="s">
        <v>95</v>
      </c>
      <c r="B17" t="s">
        <v>98</v>
      </c>
      <c r="C17">
        <v>0.4</v>
      </c>
      <c r="D17">
        <v>0.4</v>
      </c>
      <c r="E17">
        <v>0.4</v>
      </c>
      <c r="F17" t="s">
        <v>24</v>
      </c>
    </row>
    <row r="18" spans="1:6" x14ac:dyDescent="0.2">
      <c r="A18" s="4" t="s">
        <v>96</v>
      </c>
      <c r="B18" s="4" t="s">
        <v>97</v>
      </c>
      <c r="C18" s="4">
        <v>3.06</v>
      </c>
      <c r="D18" s="4">
        <v>2.95</v>
      </c>
      <c r="E18" s="4">
        <v>3.06</v>
      </c>
      <c r="F18" s="4" t="s">
        <v>24</v>
      </c>
    </row>
    <row r="19" spans="1:6" x14ac:dyDescent="0.2">
      <c r="A19" s="1" t="s">
        <v>75</v>
      </c>
      <c r="B19" t="s">
        <v>106</v>
      </c>
      <c r="C19" s="1"/>
      <c r="D19" s="1"/>
      <c r="F19" t="s">
        <v>102</v>
      </c>
    </row>
    <row r="20" spans="1:6" x14ac:dyDescent="0.2">
      <c r="A20" s="1" t="s">
        <v>76</v>
      </c>
      <c r="B20" t="s">
        <v>107</v>
      </c>
      <c r="C20" s="1"/>
      <c r="D20" s="1"/>
      <c r="F20" t="s">
        <v>102</v>
      </c>
    </row>
    <row r="21" spans="1:6" x14ac:dyDescent="0.2">
      <c r="A21" s="1" t="s">
        <v>77</v>
      </c>
      <c r="B21" t="s">
        <v>108</v>
      </c>
      <c r="C21" s="1"/>
      <c r="D21" s="1"/>
      <c r="F21" t="s">
        <v>102</v>
      </c>
    </row>
    <row r="22" spans="1:6" x14ac:dyDescent="0.2">
      <c r="A22" s="1" t="s">
        <v>101</v>
      </c>
      <c r="B22" t="s">
        <v>109</v>
      </c>
      <c r="C22" s="1"/>
      <c r="D22" s="1"/>
      <c r="E22" s="1"/>
      <c r="F22" t="s">
        <v>102</v>
      </c>
    </row>
    <row r="23" spans="1:6" x14ac:dyDescent="0.2">
      <c r="A23" s="1" t="s">
        <v>103</v>
      </c>
      <c r="C23" s="1">
        <v>0.46</v>
      </c>
      <c r="D23" s="1">
        <v>0.54</v>
      </c>
      <c r="F23" t="s">
        <v>102</v>
      </c>
    </row>
    <row r="24" spans="1:6" x14ac:dyDescent="0.2">
      <c r="A24" s="1" t="s">
        <v>81</v>
      </c>
      <c r="B24" t="s">
        <v>110</v>
      </c>
      <c r="C24" s="2">
        <v>3.3399999999999999E-2</v>
      </c>
      <c r="D24" s="1">
        <v>0</v>
      </c>
      <c r="F24" s="1" t="s">
        <v>115</v>
      </c>
    </row>
    <row r="25" spans="1:6" x14ac:dyDescent="0.2">
      <c r="A25" s="1" t="s">
        <v>82</v>
      </c>
      <c r="C25" s="1">
        <v>-16.100000000000001</v>
      </c>
      <c r="D25" s="1">
        <v>0</v>
      </c>
      <c r="F25" s="1" t="s">
        <v>105</v>
      </c>
    </row>
    <row r="26" spans="1:6" x14ac:dyDescent="0.2">
      <c r="A26" s="14" t="s">
        <v>83</v>
      </c>
      <c r="B26" t="s">
        <v>111</v>
      </c>
      <c r="C26" s="14">
        <v>-181</v>
      </c>
      <c r="D26" s="14">
        <v>0</v>
      </c>
      <c r="F26" s="14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FF91-AE0D-1447-BD93-3B6640FC87D3}">
  <dimension ref="A1:H6"/>
  <sheetViews>
    <sheetView workbookViewId="0">
      <selection activeCell="H12" sqref="H12"/>
    </sheetView>
  </sheetViews>
  <sheetFormatPr baseColWidth="10" defaultRowHeight="16" x14ac:dyDescent="0.2"/>
  <cols>
    <col min="2" max="2" width="20.6640625" customWidth="1"/>
    <col min="3" max="3" width="21.5" customWidth="1"/>
    <col min="4" max="4" width="21.6640625" customWidth="1"/>
    <col min="5" max="5" width="13.83203125" customWidth="1"/>
    <col min="6" max="6" width="13" customWidth="1"/>
    <col min="7" max="7" width="25.1640625" customWidth="1"/>
  </cols>
  <sheetData>
    <row r="1" spans="1:8" x14ac:dyDescent="0.2">
      <c r="A1" t="s">
        <v>65</v>
      </c>
      <c r="B1" t="s">
        <v>60</v>
      </c>
      <c r="C1" t="s">
        <v>74</v>
      </c>
      <c r="D1" t="s">
        <v>59</v>
      </c>
      <c r="E1" t="s">
        <v>61</v>
      </c>
      <c r="F1" t="s">
        <v>62</v>
      </c>
      <c r="G1" t="s">
        <v>63</v>
      </c>
      <c r="H1" t="s">
        <v>64</v>
      </c>
    </row>
    <row r="2" spans="1:8" x14ac:dyDescent="0.2">
      <c r="A2">
        <v>0</v>
      </c>
      <c r="B2">
        <v>0</v>
      </c>
      <c r="C2">
        <v>0</v>
      </c>
      <c r="D2">
        <v>53.2</v>
      </c>
      <c r="E2">
        <v>45.7</v>
      </c>
      <c r="F2">
        <v>45.7</v>
      </c>
      <c r="G2">
        <v>0</v>
      </c>
      <c r="H2">
        <v>0</v>
      </c>
    </row>
    <row r="3" spans="1:8" x14ac:dyDescent="0.2">
      <c r="A3">
        <v>4.0999999999999996</v>
      </c>
      <c r="B3">
        <v>4.1000000000000002E-2</v>
      </c>
      <c r="C3">
        <v>891</v>
      </c>
      <c r="D3">
        <v>53.2</v>
      </c>
      <c r="E3">
        <v>45.8</v>
      </c>
      <c r="F3">
        <v>45.8</v>
      </c>
      <c r="G3">
        <v>0</v>
      </c>
      <c r="H3">
        <v>0</v>
      </c>
    </row>
    <row r="4" spans="1:8" x14ac:dyDescent="0.2">
      <c r="A4">
        <v>19.7</v>
      </c>
      <c r="B4">
        <v>0.18</v>
      </c>
      <c r="C4">
        <v>1152</v>
      </c>
      <c r="D4">
        <v>53.2</v>
      </c>
      <c r="E4">
        <v>43.1</v>
      </c>
      <c r="F4">
        <v>43.8</v>
      </c>
      <c r="G4">
        <v>1.9</v>
      </c>
      <c r="H4">
        <v>2.6</v>
      </c>
    </row>
    <row r="5" spans="1:8" x14ac:dyDescent="0.2">
      <c r="A5">
        <v>60</v>
      </c>
      <c r="B5">
        <v>0.47</v>
      </c>
      <c r="C5">
        <v>1751</v>
      </c>
      <c r="D5">
        <v>53.2</v>
      </c>
      <c r="E5">
        <v>20</v>
      </c>
      <c r="F5">
        <v>31</v>
      </c>
      <c r="G5">
        <v>14.7</v>
      </c>
      <c r="H5">
        <v>25.7</v>
      </c>
    </row>
    <row r="6" spans="1:8" x14ac:dyDescent="0.2">
      <c r="A6">
        <v>78.3</v>
      </c>
      <c r="B6">
        <v>0.57799999999999996</v>
      </c>
      <c r="C6">
        <v>1970</v>
      </c>
      <c r="D6">
        <v>53.2</v>
      </c>
      <c r="E6">
        <v>12.5</v>
      </c>
      <c r="F6">
        <v>33.1</v>
      </c>
      <c r="G6">
        <v>12.6</v>
      </c>
      <c r="H6">
        <v>33.200000000000003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BB17-714B-DD40-B1B1-6E8E9D417DC8}">
  <dimension ref="A1:J19"/>
  <sheetViews>
    <sheetView workbookViewId="0">
      <selection activeCell="B11" sqref="B11:C14"/>
    </sheetView>
  </sheetViews>
  <sheetFormatPr baseColWidth="10" defaultRowHeight="16" x14ac:dyDescent="0.2"/>
  <cols>
    <col min="1" max="1" width="17.6640625" customWidth="1"/>
  </cols>
  <sheetData>
    <row r="1" spans="1:10" x14ac:dyDescent="0.2">
      <c r="A1" s="12" t="s">
        <v>100</v>
      </c>
      <c r="B1" s="15" t="s">
        <v>75</v>
      </c>
      <c r="C1" s="15" t="s">
        <v>76</v>
      </c>
      <c r="D1" s="15" t="s">
        <v>77</v>
      </c>
      <c r="E1" s="15" t="s">
        <v>101</v>
      </c>
      <c r="F1" s="15" t="s">
        <v>103</v>
      </c>
      <c r="G1" s="15" t="s">
        <v>80</v>
      </c>
      <c r="H1" s="15" t="s">
        <v>81</v>
      </c>
      <c r="I1" s="15" t="s">
        <v>82</v>
      </c>
      <c r="J1" s="14" t="s">
        <v>83</v>
      </c>
    </row>
    <row r="2" spans="1:10" x14ac:dyDescent="0.2">
      <c r="A2" s="12" t="s">
        <v>88</v>
      </c>
      <c r="B2" s="15"/>
      <c r="C2" s="15"/>
      <c r="D2" s="15"/>
      <c r="E2" s="15"/>
      <c r="F2" s="15">
        <v>0</v>
      </c>
      <c r="G2" s="15">
        <v>0</v>
      </c>
      <c r="H2" s="15">
        <v>0</v>
      </c>
      <c r="I2" s="15">
        <v>0</v>
      </c>
      <c r="J2" s="14">
        <v>0</v>
      </c>
    </row>
    <row r="3" spans="1:10" ht="40" customHeight="1" x14ac:dyDescent="0.2">
      <c r="A3" s="12" t="s">
        <v>89</v>
      </c>
      <c r="B3" s="15"/>
      <c r="C3" s="15"/>
      <c r="D3" s="15"/>
      <c r="E3" s="15"/>
      <c r="F3" s="15">
        <v>0.46</v>
      </c>
      <c r="G3" s="15">
        <v>1.5</v>
      </c>
      <c r="H3" s="15">
        <v>33.4</v>
      </c>
      <c r="I3" s="15">
        <v>-16.100000000000001</v>
      </c>
      <c r="J3" s="14">
        <v>-181</v>
      </c>
    </row>
    <row r="4" spans="1:10" ht="29" customHeight="1" x14ac:dyDescent="0.2">
      <c r="A4" s="12" t="s">
        <v>90</v>
      </c>
      <c r="B4" s="15"/>
      <c r="C4" s="15"/>
      <c r="D4" s="15"/>
      <c r="E4" s="15"/>
      <c r="F4" s="15">
        <v>0.47</v>
      </c>
      <c r="G4" s="15">
        <v>1.2</v>
      </c>
      <c r="H4" s="15">
        <v>30.7</v>
      </c>
      <c r="I4" s="15">
        <v>3.3</v>
      </c>
      <c r="J4" s="14">
        <v>-135</v>
      </c>
    </row>
    <row r="5" spans="1:10" ht="38" customHeight="1" x14ac:dyDescent="0.2">
      <c r="A5" s="12" t="s">
        <v>91</v>
      </c>
      <c r="B5" s="15"/>
      <c r="C5" s="15"/>
      <c r="D5" s="15"/>
      <c r="E5" s="15"/>
      <c r="F5" s="15">
        <v>0.54</v>
      </c>
      <c r="G5" s="15">
        <v>3</v>
      </c>
      <c r="H5" s="15">
        <v>0</v>
      </c>
      <c r="I5" s="15">
        <v>0</v>
      </c>
      <c r="J5" s="14">
        <v>0</v>
      </c>
    </row>
    <row r="6" spans="1:10" ht="44" customHeight="1" thickBot="1" x14ac:dyDescent="0.25">
      <c r="A6" s="16" t="s">
        <v>92</v>
      </c>
      <c r="B6" s="17"/>
      <c r="C6" s="17"/>
      <c r="D6" s="17"/>
      <c r="E6" s="17"/>
      <c r="F6" s="17">
        <v>0.53</v>
      </c>
      <c r="G6" s="17">
        <v>1.3</v>
      </c>
      <c r="H6" s="17">
        <v>0</v>
      </c>
      <c r="I6" s="17">
        <v>0</v>
      </c>
      <c r="J6" s="18">
        <v>0</v>
      </c>
    </row>
    <row r="10" spans="1:10" x14ac:dyDescent="0.2">
      <c r="A10" s="12" t="s">
        <v>100</v>
      </c>
      <c r="B10" s="12" t="s">
        <v>89</v>
      </c>
      <c r="C10" s="12" t="s">
        <v>91</v>
      </c>
    </row>
    <row r="11" spans="1:10" x14ac:dyDescent="0.2">
      <c r="A11" s="15" t="s">
        <v>75</v>
      </c>
      <c r="B11" s="15"/>
      <c r="C11" s="15"/>
    </row>
    <row r="12" spans="1:10" x14ac:dyDescent="0.2">
      <c r="A12" s="15" t="s">
        <v>76</v>
      </c>
      <c r="B12" s="15"/>
      <c r="C12" s="15"/>
    </row>
    <row r="13" spans="1:10" x14ac:dyDescent="0.2">
      <c r="A13" s="15" t="s">
        <v>77</v>
      </c>
      <c r="B13" s="15"/>
      <c r="C13" s="15"/>
    </row>
    <row r="14" spans="1:10" x14ac:dyDescent="0.2">
      <c r="A14" s="15" t="s">
        <v>101</v>
      </c>
      <c r="B14" s="15"/>
      <c r="C14" s="15"/>
    </row>
    <row r="15" spans="1:10" x14ac:dyDescent="0.2">
      <c r="A15" s="15" t="s">
        <v>103</v>
      </c>
      <c r="B15" s="15">
        <v>0.46</v>
      </c>
      <c r="C15" s="15">
        <v>0.54</v>
      </c>
    </row>
    <row r="16" spans="1:10" x14ac:dyDescent="0.2">
      <c r="A16" s="15" t="s">
        <v>80</v>
      </c>
      <c r="B16" s="15">
        <v>1.5</v>
      </c>
      <c r="C16" s="15">
        <v>3</v>
      </c>
    </row>
    <row r="17" spans="1:3" x14ac:dyDescent="0.2">
      <c r="A17" s="15" t="s">
        <v>81</v>
      </c>
      <c r="B17" s="15">
        <v>33.4</v>
      </c>
      <c r="C17" s="15">
        <v>0</v>
      </c>
    </row>
    <row r="18" spans="1:3" x14ac:dyDescent="0.2">
      <c r="A18" s="15" t="s">
        <v>82</v>
      </c>
      <c r="B18" s="15">
        <v>-16.100000000000001</v>
      </c>
      <c r="C18" s="15">
        <v>0</v>
      </c>
    </row>
    <row r="19" spans="1:3" x14ac:dyDescent="0.2">
      <c r="A19" s="14" t="s">
        <v>83</v>
      </c>
      <c r="B19" s="14">
        <v>-181</v>
      </c>
      <c r="C19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DF71-D064-6B47-9877-614F7ECCC61D}">
  <dimension ref="A1:J17"/>
  <sheetViews>
    <sheetView zoomScale="150" workbookViewId="0">
      <selection activeCell="B13" sqref="B13:E17"/>
    </sheetView>
  </sheetViews>
  <sheetFormatPr baseColWidth="10" defaultRowHeight="16" x14ac:dyDescent="0.2"/>
  <cols>
    <col min="1" max="1" width="12.5" bestFit="1" customWidth="1"/>
  </cols>
  <sheetData>
    <row r="1" spans="1:10" x14ac:dyDescent="0.2">
      <c r="A1" s="23" t="s">
        <v>93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x14ac:dyDescent="0.2">
      <c r="A2" s="12"/>
      <c r="B2" s="13" t="s">
        <v>75</v>
      </c>
      <c r="C2" s="13" t="s">
        <v>76</v>
      </c>
      <c r="D2" s="13" t="s">
        <v>77</v>
      </c>
      <c r="E2" s="13" t="s">
        <v>78</v>
      </c>
      <c r="F2" s="13" t="s">
        <v>79</v>
      </c>
      <c r="G2" s="13" t="s">
        <v>80</v>
      </c>
      <c r="H2" s="13" t="s">
        <v>81</v>
      </c>
      <c r="I2" s="13" t="s">
        <v>82</v>
      </c>
      <c r="J2" s="14" t="s">
        <v>83</v>
      </c>
    </row>
    <row r="3" spans="1:10" x14ac:dyDescent="0.2">
      <c r="A3" s="12"/>
      <c r="B3" s="22" t="s">
        <v>84</v>
      </c>
      <c r="C3" s="22"/>
      <c r="D3" s="22"/>
      <c r="E3" s="22"/>
      <c r="F3" s="13"/>
      <c r="G3" s="13" t="s">
        <v>85</v>
      </c>
      <c r="H3" s="13" t="s">
        <v>86</v>
      </c>
      <c r="I3" s="13" t="s">
        <v>87</v>
      </c>
      <c r="J3" s="14" t="s">
        <v>87</v>
      </c>
    </row>
    <row r="4" spans="1:10" x14ac:dyDescent="0.2">
      <c r="A4" s="12" t="s">
        <v>88</v>
      </c>
      <c r="B4" s="13"/>
      <c r="C4" s="13"/>
      <c r="D4" s="13"/>
      <c r="E4" s="13"/>
      <c r="F4" s="13" t="s">
        <v>2</v>
      </c>
      <c r="G4" s="13" t="s">
        <v>2</v>
      </c>
      <c r="H4" s="13" t="s">
        <v>2</v>
      </c>
      <c r="I4" s="13" t="s">
        <v>2</v>
      </c>
      <c r="J4" s="14"/>
    </row>
    <row r="5" spans="1:10" x14ac:dyDescent="0.2">
      <c r="A5" s="12" t="s">
        <v>89</v>
      </c>
      <c r="B5" s="13"/>
      <c r="C5" s="13"/>
      <c r="D5" s="13"/>
      <c r="E5" s="13"/>
      <c r="F5" s="13">
        <v>0.46</v>
      </c>
      <c r="G5" s="13">
        <v>1.5</v>
      </c>
      <c r="H5" s="13">
        <v>33.4</v>
      </c>
      <c r="I5" s="13">
        <v>-16.100000000000001</v>
      </c>
      <c r="J5" s="14">
        <v>-181</v>
      </c>
    </row>
    <row r="6" spans="1:10" x14ac:dyDescent="0.2">
      <c r="A6" s="12" t="s">
        <v>90</v>
      </c>
      <c r="B6" s="13"/>
      <c r="C6" s="13"/>
      <c r="D6" s="13"/>
      <c r="E6" s="13"/>
      <c r="F6" s="13">
        <v>0.47</v>
      </c>
      <c r="G6" s="13">
        <v>1.2</v>
      </c>
      <c r="H6" s="13">
        <v>30.7</v>
      </c>
      <c r="I6" s="13">
        <v>3.3</v>
      </c>
      <c r="J6" s="14">
        <v>-135</v>
      </c>
    </row>
    <row r="7" spans="1:10" x14ac:dyDescent="0.2">
      <c r="A7" s="12" t="s">
        <v>91</v>
      </c>
      <c r="B7" s="13"/>
      <c r="C7" s="13"/>
      <c r="D7" s="13"/>
      <c r="E7" s="13"/>
      <c r="F7" s="13">
        <v>0.54</v>
      </c>
      <c r="G7" s="13">
        <v>3</v>
      </c>
      <c r="H7" s="13"/>
      <c r="I7" s="13"/>
      <c r="J7" s="14"/>
    </row>
    <row r="8" spans="1:10" ht="17" thickBot="1" x14ac:dyDescent="0.25">
      <c r="A8" s="16" t="s">
        <v>92</v>
      </c>
      <c r="B8" s="17"/>
      <c r="C8" s="17"/>
      <c r="D8" s="17"/>
      <c r="E8" s="17"/>
      <c r="F8" s="17">
        <v>0.53</v>
      </c>
      <c r="G8" s="17">
        <v>1.3</v>
      </c>
      <c r="H8" s="17"/>
      <c r="I8" s="17"/>
      <c r="J8" s="18"/>
    </row>
    <row r="9" spans="1:10" ht="17" thickBot="1" x14ac:dyDescent="0.25"/>
    <row r="10" spans="1:10" ht="17" thickBot="1" x14ac:dyDescent="0.25">
      <c r="A10" s="26" t="s">
        <v>94</v>
      </c>
      <c r="B10" s="27"/>
      <c r="C10" s="27"/>
      <c r="D10" s="27"/>
      <c r="E10" s="27"/>
      <c r="F10" s="27"/>
      <c r="G10" s="27"/>
      <c r="H10" s="27"/>
      <c r="I10" s="27"/>
      <c r="J10" s="28"/>
    </row>
    <row r="11" spans="1:10" x14ac:dyDescent="0.2">
      <c r="A11" s="12" t="s">
        <v>100</v>
      </c>
      <c r="B11" s="13" t="s">
        <v>75</v>
      </c>
      <c r="C11" s="13" t="s">
        <v>76</v>
      </c>
      <c r="D11" s="13" t="s">
        <v>77</v>
      </c>
      <c r="E11" s="13" t="s">
        <v>78</v>
      </c>
      <c r="F11" s="13" t="s">
        <v>79</v>
      </c>
      <c r="G11" s="13" t="s">
        <v>80</v>
      </c>
      <c r="H11" s="13" t="s">
        <v>81</v>
      </c>
      <c r="I11" s="13" t="s">
        <v>82</v>
      </c>
      <c r="J11" s="14" t="s">
        <v>83</v>
      </c>
    </row>
    <row r="12" spans="1:10" x14ac:dyDescent="0.2">
      <c r="A12" s="12" t="s">
        <v>99</v>
      </c>
      <c r="B12" s="20" t="s">
        <v>84</v>
      </c>
      <c r="C12" s="20" t="s">
        <v>84</v>
      </c>
      <c r="D12" s="20" t="s">
        <v>84</v>
      </c>
      <c r="E12" s="20" t="s">
        <v>84</v>
      </c>
      <c r="F12" s="20" t="s">
        <v>84</v>
      </c>
      <c r="G12" s="13" t="s">
        <v>85</v>
      </c>
      <c r="H12" s="13" t="s">
        <v>86</v>
      </c>
      <c r="I12" s="13" t="s">
        <v>87</v>
      </c>
      <c r="J12" s="14" t="s">
        <v>87</v>
      </c>
    </row>
    <row r="13" spans="1:10" x14ac:dyDescent="0.2">
      <c r="A13" s="12" t="s">
        <v>88</v>
      </c>
      <c r="B13" s="13"/>
      <c r="C13" s="13"/>
      <c r="D13" s="13"/>
      <c r="E13" s="13"/>
      <c r="F13" s="13">
        <v>0</v>
      </c>
      <c r="G13" s="13">
        <v>0</v>
      </c>
      <c r="H13" s="13">
        <v>0</v>
      </c>
      <c r="I13" s="13">
        <v>0</v>
      </c>
      <c r="J13" s="14">
        <v>0</v>
      </c>
    </row>
    <row r="14" spans="1:10" x14ac:dyDescent="0.2">
      <c r="A14" s="12" t="s">
        <v>89</v>
      </c>
      <c r="B14" s="13"/>
      <c r="C14" s="13"/>
      <c r="D14" s="13"/>
      <c r="E14" s="13"/>
      <c r="F14" s="13">
        <v>0.46</v>
      </c>
      <c r="G14" s="13">
        <v>1.5</v>
      </c>
      <c r="H14" s="13">
        <v>33.4</v>
      </c>
      <c r="I14" s="13">
        <v>-16.100000000000001</v>
      </c>
      <c r="J14" s="14">
        <v>-181</v>
      </c>
    </row>
    <row r="15" spans="1:10" x14ac:dyDescent="0.2">
      <c r="A15" s="12" t="s">
        <v>90</v>
      </c>
      <c r="B15" s="13"/>
      <c r="C15" s="13"/>
      <c r="D15" s="13"/>
      <c r="E15" s="13"/>
      <c r="F15" s="13">
        <v>0.47</v>
      </c>
      <c r="G15" s="13">
        <v>1.2</v>
      </c>
      <c r="H15" s="13">
        <v>30.7</v>
      </c>
      <c r="I15" s="13">
        <v>3.3</v>
      </c>
      <c r="J15" s="14">
        <v>-135</v>
      </c>
    </row>
    <row r="16" spans="1:10" x14ac:dyDescent="0.2">
      <c r="A16" s="12" t="s">
        <v>91</v>
      </c>
      <c r="B16" s="13"/>
      <c r="C16" s="13"/>
      <c r="D16" s="13"/>
      <c r="E16" s="13"/>
      <c r="F16" s="13">
        <v>0.54</v>
      </c>
      <c r="G16" s="13">
        <v>3</v>
      </c>
      <c r="H16" s="13">
        <v>0</v>
      </c>
      <c r="I16" s="13">
        <v>0</v>
      </c>
      <c r="J16" s="14">
        <v>0</v>
      </c>
    </row>
    <row r="17" spans="1:10" ht="17" thickBot="1" x14ac:dyDescent="0.25">
      <c r="A17" s="16" t="s">
        <v>92</v>
      </c>
      <c r="B17" s="17"/>
      <c r="C17" s="17"/>
      <c r="D17" s="17"/>
      <c r="E17" s="17"/>
      <c r="F17" s="17">
        <v>0.53</v>
      </c>
      <c r="G17" s="17">
        <v>1.3</v>
      </c>
      <c r="H17" s="17">
        <v>0</v>
      </c>
      <c r="I17" s="17">
        <v>0</v>
      </c>
      <c r="J17" s="18">
        <v>0</v>
      </c>
    </row>
  </sheetData>
  <mergeCells count="3">
    <mergeCell ref="B3:E3"/>
    <mergeCell ref="A1:J1"/>
    <mergeCell ref="A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C5BB6-B74F-8C49-B4CF-18BDB4C3FCD2}">
  <dimension ref="A1:J18"/>
  <sheetViews>
    <sheetView workbookViewId="0">
      <selection activeCell="D23" sqref="D23"/>
    </sheetView>
  </sheetViews>
  <sheetFormatPr baseColWidth="10" defaultRowHeight="16" x14ac:dyDescent="0.2"/>
  <cols>
    <col min="1" max="1" width="12.6640625" bestFit="1" customWidth="1"/>
    <col min="2" max="2" width="11.83203125" bestFit="1" customWidth="1"/>
    <col min="3" max="3" width="15" bestFit="1" customWidth="1"/>
    <col min="4" max="4" width="19.33203125" bestFit="1" customWidth="1"/>
    <col min="5" max="5" width="17" bestFit="1" customWidth="1"/>
    <col min="6" max="6" width="19.83203125" bestFit="1" customWidth="1"/>
    <col min="7" max="8" width="15.33203125" bestFit="1" customWidth="1"/>
    <col min="9" max="9" width="20.83203125" bestFit="1" customWidth="1"/>
    <col min="10" max="10" width="15.83203125" bestFit="1" customWidth="1"/>
  </cols>
  <sheetData>
    <row r="1" spans="1:10" x14ac:dyDescent="0.2">
      <c r="A1" s="29" t="s">
        <v>47</v>
      </c>
      <c r="B1" s="29"/>
      <c r="C1" s="29"/>
      <c r="D1" s="29"/>
      <c r="E1" s="29"/>
      <c r="F1" s="29"/>
    </row>
    <row r="2" spans="1:10" x14ac:dyDescent="0.2">
      <c r="A2" s="5" t="s">
        <v>41</v>
      </c>
      <c r="B2" s="5" t="s">
        <v>42</v>
      </c>
      <c r="C2" s="5" t="s">
        <v>43</v>
      </c>
      <c r="D2" s="5" t="s">
        <v>44</v>
      </c>
      <c r="E2" s="5" t="s">
        <v>45</v>
      </c>
      <c r="F2" s="5" t="s">
        <v>46</v>
      </c>
    </row>
    <row r="3" spans="1:10" x14ac:dyDescent="0.2">
      <c r="A3">
        <v>0</v>
      </c>
      <c r="B3">
        <v>0</v>
      </c>
      <c r="C3">
        <v>0</v>
      </c>
      <c r="D3">
        <v>45.7</v>
      </c>
      <c r="E3">
        <v>53.2</v>
      </c>
      <c r="F3">
        <v>1.1000000000000001</v>
      </c>
    </row>
    <row r="4" spans="1:10" x14ac:dyDescent="0.2">
      <c r="A4">
        <v>4.0999999999999996</v>
      </c>
      <c r="B4">
        <v>4.1000000000000002E-2</v>
      </c>
      <c r="C4">
        <v>891</v>
      </c>
      <c r="D4">
        <v>45.8</v>
      </c>
      <c r="E4">
        <v>53.9</v>
      </c>
      <c r="F4">
        <v>0.3</v>
      </c>
    </row>
    <row r="5" spans="1:10" x14ac:dyDescent="0.2">
      <c r="A5">
        <v>19.7</v>
      </c>
      <c r="B5">
        <v>0.18</v>
      </c>
      <c r="C5">
        <v>1152</v>
      </c>
      <c r="D5">
        <v>38.799999999999997</v>
      </c>
      <c r="E5">
        <v>60.1</v>
      </c>
      <c r="F5">
        <v>1.1000000000000001</v>
      </c>
    </row>
    <row r="6" spans="1:10" x14ac:dyDescent="0.2">
      <c r="A6">
        <v>60</v>
      </c>
      <c r="B6">
        <v>0.47</v>
      </c>
      <c r="C6">
        <v>1751</v>
      </c>
      <c r="D6">
        <v>19.8</v>
      </c>
      <c r="E6">
        <v>69.400000000000006</v>
      </c>
      <c r="F6">
        <v>10.8</v>
      </c>
    </row>
    <row r="7" spans="1:10" x14ac:dyDescent="0.2">
      <c r="A7" s="4">
        <v>78.3</v>
      </c>
      <c r="B7" s="4">
        <v>0.57799999999999996</v>
      </c>
      <c r="C7" s="4">
        <v>1970</v>
      </c>
      <c r="D7" s="4">
        <v>12.5</v>
      </c>
      <c r="E7" s="4">
        <v>67</v>
      </c>
      <c r="F7" s="4">
        <v>20.6</v>
      </c>
    </row>
    <row r="9" spans="1:10" x14ac:dyDescent="0.2">
      <c r="A9" s="30" t="s">
        <v>48</v>
      </c>
      <c r="B9" s="30"/>
      <c r="C9" s="30"/>
      <c r="D9" s="30"/>
      <c r="E9" s="30"/>
      <c r="F9" s="30"/>
      <c r="G9" s="30"/>
      <c r="H9" s="30"/>
      <c r="I9" s="30"/>
      <c r="J9" s="30"/>
    </row>
    <row r="10" spans="1:10" x14ac:dyDescent="0.2">
      <c r="A10" s="4" t="s">
        <v>41</v>
      </c>
      <c r="B10" s="4" t="s">
        <v>42</v>
      </c>
      <c r="C10" s="4" t="s">
        <v>43</v>
      </c>
      <c r="D10" s="7" t="s">
        <v>49</v>
      </c>
      <c r="E10" s="8" t="s">
        <v>50</v>
      </c>
      <c r="F10" s="10" t="s">
        <v>51</v>
      </c>
      <c r="G10" s="10" t="s">
        <v>52</v>
      </c>
      <c r="H10" s="8" t="s">
        <v>53</v>
      </c>
      <c r="I10" s="6" t="s">
        <v>56</v>
      </c>
      <c r="J10" s="6" t="s">
        <v>57</v>
      </c>
    </row>
    <row r="11" spans="1:10" x14ac:dyDescent="0.2">
      <c r="A11">
        <v>0</v>
      </c>
      <c r="B11">
        <v>0</v>
      </c>
      <c r="C11">
        <v>0</v>
      </c>
      <c r="D11">
        <v>53.2</v>
      </c>
      <c r="E11" s="9">
        <v>45.7</v>
      </c>
      <c r="F11" s="11">
        <f>E11</f>
        <v>45.7</v>
      </c>
      <c r="G11" s="11">
        <v>0</v>
      </c>
      <c r="H11" s="9">
        <v>0</v>
      </c>
      <c r="I11">
        <f>SUM(D11,F11,G11)</f>
        <v>98.9</v>
      </c>
      <c r="J11">
        <f>SUM(D11,E11,H11)</f>
        <v>98.9</v>
      </c>
    </row>
    <row r="12" spans="1:10" x14ac:dyDescent="0.2">
      <c r="A12">
        <v>4.0999999999999996</v>
      </c>
      <c r="B12">
        <v>4.1000000000000002E-2</v>
      </c>
      <c r="C12">
        <v>891</v>
      </c>
      <c r="D12">
        <v>53.2</v>
      </c>
      <c r="E12" s="9">
        <v>45.8</v>
      </c>
      <c r="F12" s="11">
        <f>E12</f>
        <v>45.8</v>
      </c>
      <c r="G12" s="11">
        <v>0</v>
      </c>
      <c r="H12" s="9">
        <v>0</v>
      </c>
      <c r="I12">
        <f t="shared" ref="I12:I15" si="0">SUM(D12,F12,G12)</f>
        <v>99</v>
      </c>
      <c r="J12">
        <f t="shared" ref="J12:J15" si="1">SUM(D12,E12,H12)</f>
        <v>99</v>
      </c>
    </row>
    <row r="13" spans="1:10" x14ac:dyDescent="0.2">
      <c r="A13">
        <v>19.7</v>
      </c>
      <c r="B13">
        <v>0.18</v>
      </c>
      <c r="C13">
        <v>1152</v>
      </c>
      <c r="D13">
        <v>53.2</v>
      </c>
      <c r="E13" s="9">
        <v>38.799999999999997</v>
      </c>
      <c r="F13" s="11">
        <f t="shared" ref="F13:F15" si="2">E13+F5</f>
        <v>39.9</v>
      </c>
      <c r="G13" s="11">
        <f>100-D13-F13</f>
        <v>6.8999999999999986</v>
      </c>
      <c r="H13" s="9">
        <f>100-D13-E13</f>
        <v>8</v>
      </c>
      <c r="I13">
        <f t="shared" si="0"/>
        <v>100</v>
      </c>
      <c r="J13">
        <f t="shared" si="1"/>
        <v>100</v>
      </c>
    </row>
    <row r="14" spans="1:10" x14ac:dyDescent="0.2">
      <c r="A14">
        <v>60</v>
      </c>
      <c r="B14">
        <v>0.47</v>
      </c>
      <c r="C14">
        <v>1751</v>
      </c>
      <c r="D14">
        <v>53.2</v>
      </c>
      <c r="E14" s="9">
        <v>19.8</v>
      </c>
      <c r="F14" s="11">
        <f t="shared" si="2"/>
        <v>30.6</v>
      </c>
      <c r="G14" s="11">
        <f t="shared" ref="G14" si="3">100-D14-F14</f>
        <v>16.199999999999996</v>
      </c>
      <c r="H14" s="9">
        <f t="shared" ref="H14:H15" si="4">100-D14-E14</f>
        <v>26.999999999999996</v>
      </c>
      <c r="I14">
        <f>SUM(D14,F14,G14)</f>
        <v>100</v>
      </c>
      <c r="J14">
        <f t="shared" si="1"/>
        <v>100</v>
      </c>
    </row>
    <row r="15" spans="1:10" x14ac:dyDescent="0.2">
      <c r="A15" s="4">
        <v>78.3</v>
      </c>
      <c r="B15" s="4">
        <v>0.57799999999999996</v>
      </c>
      <c r="C15" s="4">
        <v>1970</v>
      </c>
      <c r="D15" s="4">
        <v>53.2</v>
      </c>
      <c r="E15" s="8">
        <v>12.5</v>
      </c>
      <c r="F15" s="10">
        <f t="shared" si="2"/>
        <v>33.1</v>
      </c>
      <c r="G15" s="10">
        <f>100-D15-F15</f>
        <v>13.699999999999996</v>
      </c>
      <c r="H15" s="8">
        <f t="shared" si="4"/>
        <v>34.299999999999997</v>
      </c>
      <c r="I15" s="4">
        <f t="shared" si="0"/>
        <v>100</v>
      </c>
      <c r="J15" s="4">
        <f t="shared" si="1"/>
        <v>100</v>
      </c>
    </row>
    <row r="17" spans="1:1" x14ac:dyDescent="0.2">
      <c r="A17" t="s">
        <v>54</v>
      </c>
    </row>
    <row r="18" spans="1:1" x14ac:dyDescent="0.2">
      <c r="A18" t="s">
        <v>55</v>
      </c>
    </row>
  </sheetData>
  <mergeCells count="2">
    <mergeCell ref="A1:F1"/>
    <mergeCell ref="A9:J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583D-A488-C649-AF27-2D79A501DAE9}">
  <dimension ref="A1"/>
  <sheetViews>
    <sheetView workbookViewId="0">
      <selection activeCell="E36" sqref="E36"/>
    </sheetView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A857-7C8D-6B48-9E65-1B3297C03CBC}">
  <dimension ref="A1:I7"/>
  <sheetViews>
    <sheetView workbookViewId="0">
      <selection activeCell="F36" sqref="F36"/>
    </sheetView>
  </sheetViews>
  <sheetFormatPr baseColWidth="10" defaultRowHeight="16" x14ac:dyDescent="0.2"/>
  <cols>
    <col min="1" max="1" width="24.6640625" customWidth="1"/>
    <col min="2" max="2" width="26.83203125" customWidth="1"/>
    <col min="3" max="3" width="18" customWidth="1"/>
    <col min="4" max="4" width="17.5" customWidth="1"/>
    <col min="5" max="5" width="19.83203125" customWidth="1"/>
  </cols>
  <sheetData>
    <row r="1" spans="1:9" x14ac:dyDescent="0.2">
      <c r="G1" t="s">
        <v>29</v>
      </c>
      <c r="H1" t="s">
        <v>30</v>
      </c>
      <c r="I1" t="s">
        <v>31</v>
      </c>
    </row>
    <row r="2" spans="1:9" x14ac:dyDescent="0.2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</row>
    <row r="3" spans="1:9" x14ac:dyDescent="0.2">
      <c r="A3">
        <v>0</v>
      </c>
      <c r="B3">
        <v>0</v>
      </c>
      <c r="C3">
        <v>0</v>
      </c>
      <c r="D3">
        <v>46</v>
      </c>
      <c r="E3">
        <v>52.2</v>
      </c>
      <c r="F3">
        <v>0.9</v>
      </c>
      <c r="G3">
        <v>0</v>
      </c>
      <c r="H3">
        <v>0</v>
      </c>
      <c r="I3">
        <v>0</v>
      </c>
    </row>
    <row r="4" spans="1:9" x14ac:dyDescent="0.2">
      <c r="A4">
        <v>4.9000000000000004</v>
      </c>
      <c r="B4">
        <v>4.8000000000000001E-2</v>
      </c>
      <c r="C4">
        <v>989</v>
      </c>
      <c r="D4">
        <v>47.3</v>
      </c>
      <c r="E4">
        <v>51.9</v>
      </c>
      <c r="F4">
        <v>0.8</v>
      </c>
      <c r="G4">
        <v>0</v>
      </c>
      <c r="H4">
        <v>0</v>
      </c>
      <c r="I4">
        <v>0</v>
      </c>
    </row>
    <row r="5" spans="1:9" x14ac:dyDescent="0.2">
      <c r="A5">
        <v>12.7</v>
      </c>
      <c r="B5">
        <v>0.12</v>
      </c>
      <c r="C5">
        <v>1108</v>
      </c>
      <c r="D5">
        <v>40.700000000000003</v>
      </c>
      <c r="E5">
        <v>58.5</v>
      </c>
      <c r="F5">
        <v>0.8</v>
      </c>
      <c r="G5">
        <v>5.9</v>
      </c>
      <c r="H5">
        <f>$D$3-D5</f>
        <v>5.2999999999999972</v>
      </c>
      <c r="I5">
        <v>0</v>
      </c>
    </row>
    <row r="6" spans="1:9" x14ac:dyDescent="0.2">
      <c r="A6">
        <v>49.2</v>
      </c>
      <c r="B6">
        <v>0.4</v>
      </c>
      <c r="C6">
        <v>1716</v>
      </c>
      <c r="D6">
        <v>11.2</v>
      </c>
      <c r="E6">
        <v>79.8</v>
      </c>
      <c r="F6">
        <v>9</v>
      </c>
      <c r="G6">
        <f>$D$3-D6+I6</f>
        <v>42.9</v>
      </c>
      <c r="H6">
        <f>$D$3-D6</f>
        <v>34.799999999999997</v>
      </c>
      <c r="I6">
        <f>F6-$F$3</f>
        <v>8.1</v>
      </c>
    </row>
    <row r="7" spans="1:9" x14ac:dyDescent="0.2">
      <c r="A7">
        <v>70.5</v>
      </c>
      <c r="B7">
        <v>0.53</v>
      </c>
      <c r="C7">
        <v>2035</v>
      </c>
      <c r="D7">
        <v>5.5</v>
      </c>
      <c r="E7">
        <v>72.099999999999994</v>
      </c>
      <c r="F7">
        <v>22.4</v>
      </c>
      <c r="G7">
        <f>$D$3-D7+I7</f>
        <v>62</v>
      </c>
      <c r="H7">
        <f>$D$3-D7</f>
        <v>40.5</v>
      </c>
      <c r="I7">
        <f>F7-$F$3</f>
        <v>21.5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consts</vt:lpstr>
      <vt:lpstr>exp_dat</vt:lpstr>
      <vt:lpstr>alloy_dat</vt:lpstr>
      <vt:lpstr>Compositions and grain size</vt:lpstr>
      <vt:lpstr>FC steel martensite evolution</vt:lpstr>
      <vt:lpstr>Constants for WQ steel</vt:lpstr>
      <vt:lpstr>WQ steel martensite evolution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Kwok, Thomas</dc:creator>
  <cp:lastModifiedBy>Microsoft Office User</cp:lastModifiedBy>
  <dcterms:created xsi:type="dcterms:W3CDTF">2021-12-13T15:53:55Z</dcterms:created>
  <dcterms:modified xsi:type="dcterms:W3CDTF">2022-04-08T11:25:29Z</dcterms:modified>
</cp:coreProperties>
</file>