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\Dropbox\Planning\census\"/>
    </mc:Choice>
  </mc:AlternateContent>
  <xr:revisionPtr revIDLastSave="0" documentId="13_ncr:40009_{92CF5BBA-518B-490E-B27B-52A37745A7E0}" xr6:coauthVersionLast="37" xr6:coauthVersionMax="37" xr10:uidLastSave="{00000000-0000-0000-0000-000000000000}"/>
  <bookViews>
    <workbookView xWindow="0" yWindow="0" windowWidth="24720" windowHeight="12225"/>
  </bookViews>
  <sheets>
    <sheet name="Charlottesville Census Building" sheetId="1" r:id="rId1"/>
  </sheets>
  <definedNames>
    <definedName name="_xlchart.v1.0" hidden="1">'Charlottesville Census Building'!$A$2:$A$30</definedName>
    <definedName name="_xlchart.v1.1" hidden="1">'Charlottesville Census Building'!$G$2:$G$3</definedName>
    <definedName name="_xlchart.v1.10" hidden="1">'Charlottesville Census Building'!$S$4:$S$30</definedName>
    <definedName name="_xlchart.v1.2" hidden="1">'Charlottesville Census Building'!$G$4:$G$30</definedName>
    <definedName name="_xlchart.v1.3" hidden="1">'Charlottesville Census Building'!$J$2:$J$3</definedName>
    <definedName name="_xlchart.v1.4" hidden="1">'Charlottesville Census Building'!$J$4:$J$30</definedName>
    <definedName name="_xlchart.v1.5" hidden="1">'Charlottesville Census Building'!$M$2:$M$3</definedName>
    <definedName name="_xlchart.v1.6" hidden="1">'Charlottesville Census Building'!$M$4:$M$30</definedName>
    <definedName name="_xlchart.v1.7" hidden="1">'Charlottesville Census Building'!$P$2:$P$3</definedName>
    <definedName name="_xlchart.v1.8" hidden="1">'Charlottesville Census Building'!$P$4:$P$30</definedName>
    <definedName name="_xlchart.v1.9" hidden="1">'Charlottesville Census Building'!$S$2</definedName>
  </definedNames>
  <calcPr calcId="0"/>
</workbook>
</file>

<file path=xl/calcChain.xml><?xml version="1.0" encoding="utf-8"?>
<calcChain xmlns="http://schemas.openxmlformats.org/spreadsheetml/2006/main">
  <c r="S4" i="1" l="1"/>
  <c r="T4" i="1"/>
  <c r="U4" i="1"/>
  <c r="CP4" i="1"/>
  <c r="CQ4" i="1" s="1"/>
  <c r="CS4" i="1"/>
  <c r="S5" i="1"/>
  <c r="T5" i="1"/>
  <c r="U5" i="1"/>
  <c r="CP5" i="1"/>
  <c r="CQ5" i="1" s="1"/>
  <c r="CS5" i="1"/>
  <c r="S6" i="1"/>
  <c r="T6" i="1"/>
  <c r="U6" i="1"/>
  <c r="CP6" i="1"/>
  <c r="CQ6" i="1" s="1"/>
  <c r="CS6" i="1"/>
  <c r="S7" i="1"/>
  <c r="T7" i="1"/>
  <c r="U7" i="1"/>
  <c r="CP7" i="1"/>
  <c r="CQ7" i="1" s="1"/>
  <c r="CS7" i="1"/>
  <c r="S8" i="1"/>
  <c r="T8" i="1"/>
  <c r="U8" i="1"/>
  <c r="CP8" i="1"/>
  <c r="CQ8" i="1" s="1"/>
  <c r="CS8" i="1"/>
  <c r="S9" i="1"/>
  <c r="T9" i="1"/>
  <c r="U9" i="1"/>
  <c r="CP9" i="1"/>
  <c r="CQ9" i="1" s="1"/>
  <c r="CS9" i="1"/>
  <c r="S10" i="1"/>
  <c r="T10" i="1"/>
  <c r="U10" i="1"/>
  <c r="CP10" i="1"/>
  <c r="CQ10" i="1" s="1"/>
  <c r="CS10" i="1"/>
  <c r="S11" i="1"/>
  <c r="T11" i="1"/>
  <c r="U11" i="1"/>
  <c r="CP11" i="1"/>
  <c r="CQ11" i="1" s="1"/>
  <c r="CS11" i="1"/>
  <c r="S12" i="1"/>
  <c r="T12" i="1"/>
  <c r="U12" i="1"/>
  <c r="CP12" i="1"/>
  <c r="CQ12" i="1" s="1"/>
  <c r="CS12" i="1"/>
  <c r="S13" i="1"/>
  <c r="T13" i="1"/>
  <c r="U13" i="1"/>
  <c r="CP13" i="1"/>
  <c r="CQ13" i="1" s="1"/>
  <c r="CS13" i="1"/>
  <c r="S14" i="1"/>
  <c r="T14" i="1"/>
  <c r="U14" i="1"/>
  <c r="CP14" i="1"/>
  <c r="CQ14" i="1" s="1"/>
  <c r="CS14" i="1"/>
  <c r="S15" i="1"/>
  <c r="T15" i="1"/>
  <c r="U15" i="1"/>
  <c r="CP15" i="1"/>
  <c r="CQ15" i="1" s="1"/>
  <c r="CS15" i="1"/>
  <c r="S16" i="1"/>
  <c r="T16" i="1"/>
  <c r="U16" i="1"/>
  <c r="CP16" i="1"/>
  <c r="CQ16" i="1" s="1"/>
  <c r="CS16" i="1"/>
  <c r="S17" i="1"/>
  <c r="T17" i="1"/>
  <c r="U17" i="1"/>
  <c r="CP17" i="1"/>
  <c r="CQ17" i="1" s="1"/>
  <c r="CS17" i="1"/>
  <c r="S18" i="1"/>
  <c r="T18" i="1"/>
  <c r="U18" i="1"/>
  <c r="CP18" i="1"/>
  <c r="CQ18" i="1" s="1"/>
  <c r="CS18" i="1"/>
  <c r="S19" i="1"/>
  <c r="T19" i="1"/>
  <c r="U19" i="1"/>
  <c r="CP19" i="1"/>
  <c r="CQ19" i="1" s="1"/>
  <c r="CS19" i="1"/>
  <c r="S20" i="1"/>
  <c r="T20" i="1"/>
  <c r="U20" i="1"/>
  <c r="CP20" i="1"/>
  <c r="CQ20" i="1" s="1"/>
  <c r="CS20" i="1"/>
  <c r="G31" i="1"/>
  <c r="H31" i="1"/>
  <c r="I31" i="1"/>
  <c r="J31" i="1"/>
  <c r="K31" i="1"/>
  <c r="L31" i="1"/>
  <c r="L33" i="1" s="1"/>
  <c r="M31" i="1"/>
  <c r="N31" i="1"/>
  <c r="O31" i="1"/>
  <c r="P31" i="1"/>
  <c r="Q31" i="1"/>
  <c r="R31" i="1"/>
  <c r="R33" i="1" s="1"/>
  <c r="I33" i="1" l="1"/>
  <c r="O33" i="1"/>
  <c r="S21" i="1"/>
  <c r="T21" i="1"/>
  <c r="CP21" i="1" s="1"/>
  <c r="CQ21" i="1" s="1"/>
  <c r="U21" i="1"/>
  <c r="S22" i="1"/>
  <c r="T22" i="1"/>
  <c r="CP22" i="1" s="1"/>
  <c r="CQ22" i="1" s="1"/>
  <c r="U22" i="1"/>
  <c r="S23" i="1"/>
  <c r="T23" i="1"/>
  <c r="CP23" i="1" s="1"/>
  <c r="CQ23" i="1" s="1"/>
  <c r="U23" i="1"/>
  <c r="S24" i="1"/>
  <c r="T24" i="1"/>
  <c r="CP24" i="1" s="1"/>
  <c r="CQ24" i="1" s="1"/>
  <c r="U24" i="1"/>
  <c r="S25" i="1"/>
  <c r="T25" i="1"/>
  <c r="CP25" i="1" s="1"/>
  <c r="CQ25" i="1" s="1"/>
  <c r="U25" i="1"/>
  <c r="S26" i="1"/>
  <c r="T26" i="1"/>
  <c r="CP26" i="1" s="1"/>
  <c r="CQ26" i="1" s="1"/>
  <c r="U26" i="1"/>
  <c r="S27" i="1"/>
  <c r="T27" i="1"/>
  <c r="CP27" i="1" s="1"/>
  <c r="CQ27" i="1" s="1"/>
  <c r="U27" i="1"/>
  <c r="S28" i="1"/>
  <c r="T28" i="1"/>
  <c r="CP28" i="1" s="1"/>
  <c r="CQ28" i="1" s="1"/>
  <c r="U28" i="1"/>
  <c r="S29" i="1"/>
  <c r="T29" i="1"/>
  <c r="CP29" i="1" s="1"/>
  <c r="CQ29" i="1" s="1"/>
  <c r="U29" i="1"/>
  <c r="S30" i="1"/>
  <c r="T30" i="1"/>
  <c r="CP30" i="1" s="1"/>
  <c r="CQ30" i="1" s="1"/>
  <c r="U30" i="1"/>
  <c r="CS25" i="1" l="1"/>
  <c r="S31" i="1"/>
  <c r="CS21" i="1"/>
  <c r="CS26" i="1"/>
  <c r="T31" i="1"/>
  <c r="CP31" i="1" s="1"/>
  <c r="CS27" i="1"/>
  <c r="CS22" i="1"/>
  <c r="CS29" i="1"/>
  <c r="CS24" i="1"/>
  <c r="CS28" i="1"/>
  <c r="CS23" i="1"/>
  <c r="CS30" i="1"/>
  <c r="U31" i="1"/>
  <c r="S32" i="1"/>
  <c r="U32" i="1"/>
  <c r="T32" i="1"/>
  <c r="U33" i="1" l="1"/>
  <c r="K32" i="1"/>
  <c r="H32" i="1"/>
  <c r="Q32" i="1"/>
  <c r="N32" i="1"/>
  <c r="L32" i="1"/>
  <c r="R32" i="1"/>
  <c r="O32" i="1"/>
  <c r="I32" i="1"/>
  <c r="M32" i="1"/>
  <c r="J32" i="1"/>
  <c r="G32" i="1"/>
  <c r="P32" i="1"/>
</calcChain>
</file>

<file path=xl/sharedStrings.xml><?xml version="1.0" encoding="utf-8"?>
<sst xmlns="http://schemas.openxmlformats.org/spreadsheetml/2006/main" count="170" uniqueCount="41">
  <si>
    <t>FIPS</t>
  </si>
  <si>
    <t>Region</t>
  </si>
  <si>
    <t>Division</t>
  </si>
  <si>
    <t>County</t>
  </si>
  <si>
    <t>1-unit</t>
  </si>
  <si>
    <t>2-units</t>
  </si>
  <si>
    <t>3-4 units</t>
  </si>
  <si>
    <t>5+ units</t>
  </si>
  <si>
    <t>1-unit rep</t>
  </si>
  <si>
    <t>2-units rep</t>
  </si>
  <si>
    <t>3-4 units rep</t>
  </si>
  <si>
    <t xml:space="preserve"> 5+units repDate</t>
  </si>
  <si>
    <t>State</t>
  </si>
  <si>
    <t>Code</t>
  </si>
  <si>
    <t>Name</t>
  </si>
  <si>
    <t>Bldgs</t>
  </si>
  <si>
    <t>Units</t>
  </si>
  <si>
    <t>Value</t>
  </si>
  <si>
    <t xml:space="preserve">Value9099  </t>
  </si>
  <si>
    <t xml:space="preserve"> Charlottesville City  </t>
  </si>
  <si>
    <t>Charlottesville (Independent C</t>
  </si>
  <si>
    <t xml:space="preserve">Date </t>
  </si>
  <si>
    <t xml:space="preserve"> State </t>
  </si>
  <si>
    <t xml:space="preserve"> County </t>
  </si>
  <si>
    <t xml:space="preserve"> Code </t>
  </si>
  <si>
    <t xml:space="preserve"> Name </t>
  </si>
  <si>
    <t xml:space="preserve"> Bldgs  </t>
  </si>
  <si>
    <t xml:space="preserve"> Units </t>
  </si>
  <si>
    <t xml:space="preserve"> Value  </t>
  </si>
  <si>
    <t xml:space="preserve">  Units </t>
  </si>
  <si>
    <t xml:space="preserve"> Value </t>
  </si>
  <si>
    <t>Total</t>
  </si>
  <si>
    <t>91-99</t>
  </si>
  <si>
    <t>92-99</t>
  </si>
  <si>
    <t>93-99</t>
  </si>
  <si>
    <t>94-99</t>
  </si>
  <si>
    <t>96-99</t>
  </si>
  <si>
    <t>97-99</t>
  </si>
  <si>
    <t>98-99</t>
  </si>
  <si>
    <t>95-99</t>
  </si>
  <si>
    <t>%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</si>
</sst>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6" formatCode="&quot;$&quot;#,##0"/>
    <numFmt numFmtId="171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 Unicode MS"/>
    </font>
    <font>
      <b/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16" fillId="0" borderId="0" xfId="0" applyFont="1"/>
    <xf numFmtId="166" fontId="16" fillId="0" borderId="0" xfId="0" applyNumberFormat="1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21" fillId="0" borderId="0" xfId="0" applyFont="1"/>
    <xf numFmtId="166" fontId="21" fillId="0" borderId="0" xfId="0" applyNumberFormat="1" applyFont="1"/>
    <xf numFmtId="0" fontId="20" fillId="0" borderId="0" xfId="0" applyFont="1"/>
    <xf numFmtId="166" fontId="20" fillId="0" borderId="0" xfId="0" applyNumberFormat="1" applyFon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166" fontId="16" fillId="35" borderId="10" xfId="0" applyNumberFormat="1" applyFont="1" applyFill="1" applyBorder="1" applyAlignment="1">
      <alignment horizontal="center"/>
    </xf>
    <xf numFmtId="166" fontId="16" fillId="35" borderId="0" xfId="0" applyNumberFormat="1" applyFont="1" applyFill="1" applyBorder="1" applyAlignment="1">
      <alignment horizontal="center"/>
    </xf>
    <xf numFmtId="0" fontId="0" fillId="0" borderId="13" xfId="0" applyBorder="1"/>
    <xf numFmtId="0" fontId="16" fillId="33" borderId="14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22" fillId="34" borderId="0" xfId="0" applyFont="1" applyFill="1" applyAlignment="1">
      <alignment horizontal="center"/>
    </xf>
    <xf numFmtId="166" fontId="22" fillId="35" borderId="10" xfId="0" applyNumberFormat="1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166" fontId="19" fillId="35" borderId="10" xfId="0" applyNumberFormat="1" applyFont="1" applyFill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166" fontId="16" fillId="35" borderId="16" xfId="0" applyNumberFormat="1" applyFont="1" applyFill="1" applyBorder="1" applyAlignment="1">
      <alignment horizontal="center"/>
    </xf>
    <xf numFmtId="166" fontId="16" fillId="35" borderId="17" xfId="0" applyNumberFormat="1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0" fontId="24" fillId="33" borderId="12" xfId="0" applyFont="1" applyFill="1" applyBorder="1" applyAlignment="1">
      <alignment horizontal="center"/>
    </xf>
    <xf numFmtId="0" fontId="24" fillId="34" borderId="12" xfId="0" applyFont="1" applyFill="1" applyBorder="1" applyAlignment="1">
      <alignment horizontal="center"/>
    </xf>
    <xf numFmtId="166" fontId="24" fillId="35" borderId="11" xfId="0" applyNumberFormat="1" applyFont="1" applyFill="1" applyBorder="1" applyAlignment="1">
      <alignment horizontal="center"/>
    </xf>
    <xf numFmtId="166" fontId="24" fillId="35" borderId="12" xfId="0" applyNumberFormat="1" applyFont="1" applyFill="1" applyBorder="1" applyAlignment="1">
      <alignment horizontal="center"/>
    </xf>
    <xf numFmtId="0" fontId="24" fillId="33" borderId="15" xfId="0" applyFont="1" applyFill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66" fontId="22" fillId="35" borderId="0" xfId="0" applyNumberFormat="1" applyFont="1" applyFill="1" applyBorder="1" applyAlignment="1">
      <alignment horizontal="center"/>
    </xf>
    <xf numFmtId="166" fontId="19" fillId="35" borderId="0" xfId="0" applyNumberFormat="1" applyFont="1" applyFill="1" applyBorder="1" applyAlignment="1">
      <alignment horizontal="center"/>
    </xf>
    <xf numFmtId="0" fontId="22" fillId="33" borderId="15" xfId="0" applyFont="1" applyFill="1" applyBorder="1" applyAlignment="1">
      <alignment horizontal="center"/>
    </xf>
    <xf numFmtId="0" fontId="22" fillId="33" borderId="14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22" fillId="33" borderId="18" xfId="0" applyFont="1" applyFill="1" applyBorder="1" applyAlignment="1">
      <alignment horizontal="center"/>
    </xf>
    <xf numFmtId="171" fontId="24" fillId="33" borderId="0" xfId="1" applyNumberFormat="1" applyFont="1" applyFill="1" applyBorder="1" applyAlignment="1">
      <alignment horizontal="center"/>
    </xf>
    <xf numFmtId="171" fontId="24" fillId="34" borderId="0" xfId="1" applyNumberFormat="1" applyFont="1" applyFill="1" applyBorder="1" applyAlignment="1">
      <alignment horizontal="center"/>
    </xf>
    <xf numFmtId="171" fontId="24" fillId="35" borderId="10" xfId="1" applyNumberFormat="1" applyFont="1" applyFill="1" applyBorder="1" applyAlignment="1">
      <alignment horizontal="center"/>
    </xf>
    <xf numFmtId="171" fontId="24" fillId="35" borderId="0" xfId="1" applyNumberFormat="1" applyFont="1" applyFill="1" applyBorder="1" applyAlignment="1">
      <alignment horizontal="center"/>
    </xf>
    <xf numFmtId="9" fontId="24" fillId="33" borderId="14" xfId="1" applyNumberFormat="1" applyFont="1" applyFill="1" applyBorder="1" applyAlignment="1">
      <alignment horizontal="center"/>
    </xf>
    <xf numFmtId="9" fontId="24" fillId="34" borderId="0" xfId="1" applyNumberFormat="1" applyFont="1" applyFill="1" applyBorder="1" applyAlignment="1">
      <alignment horizontal="center"/>
    </xf>
    <xf numFmtId="9" fontId="24" fillId="35" borderId="1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10" fontId="16" fillId="0" borderId="0" xfId="0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Buildings (#)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'Charlottesville Census Building'!$M$2</c:f>
              <c:strCache>
                <c:ptCount val="1"/>
                <c:pt idx="0">
                  <c:v>3-4 units</c:v>
                </c:pt>
              </c:strCache>
            </c:strRef>
          </c:tx>
          <c:marker>
            <c:symbol val="none"/>
          </c:marke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Building'!$M$4:$M$30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D1-4DF7-A3F8-AF64F7F602C3}"/>
            </c:ext>
          </c:extLst>
        </c:ser>
        <c:ser>
          <c:idx val="6"/>
          <c:order val="1"/>
          <c:tx>
            <c:strRef>
              <c:f>'Charlottesville Census Building'!$J$2</c:f>
              <c:strCache>
                <c:ptCount val="1"/>
                <c:pt idx="0">
                  <c:v>2-units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Building'!$J$4:$J$30</c:f>
              <c:numCache>
                <c:formatCode>General</c:formatCode>
                <c:ptCount val="2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9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8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D1-4DF7-A3F8-AF64F7F602C3}"/>
            </c:ext>
          </c:extLst>
        </c:ser>
        <c:ser>
          <c:idx val="7"/>
          <c:order val="2"/>
          <c:tx>
            <c:strRef>
              <c:f>'Charlottesville Census Building'!$G$2</c:f>
              <c:strCache>
                <c:ptCount val="1"/>
                <c:pt idx="0">
                  <c:v>1-unit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Building'!$G$4:$G$30</c:f>
              <c:numCache>
                <c:formatCode>General</c:formatCode>
                <c:ptCount val="27"/>
                <c:pt idx="0">
                  <c:v>25</c:v>
                </c:pt>
                <c:pt idx="1">
                  <c:v>28</c:v>
                </c:pt>
                <c:pt idx="2">
                  <c:v>58</c:v>
                </c:pt>
                <c:pt idx="3">
                  <c:v>72</c:v>
                </c:pt>
                <c:pt idx="4">
                  <c:v>28</c:v>
                </c:pt>
                <c:pt idx="5">
                  <c:v>25</c:v>
                </c:pt>
                <c:pt idx="6">
                  <c:v>11</c:v>
                </c:pt>
                <c:pt idx="7">
                  <c:v>37</c:v>
                </c:pt>
                <c:pt idx="8">
                  <c:v>44</c:v>
                </c:pt>
                <c:pt idx="9">
                  <c:v>48</c:v>
                </c:pt>
                <c:pt idx="10">
                  <c:v>47</c:v>
                </c:pt>
                <c:pt idx="11">
                  <c:v>53</c:v>
                </c:pt>
                <c:pt idx="12">
                  <c:v>57</c:v>
                </c:pt>
                <c:pt idx="13">
                  <c:v>105</c:v>
                </c:pt>
                <c:pt idx="14">
                  <c:v>163</c:v>
                </c:pt>
                <c:pt idx="15">
                  <c:v>111</c:v>
                </c:pt>
                <c:pt idx="16">
                  <c:v>194</c:v>
                </c:pt>
                <c:pt idx="17">
                  <c:v>163</c:v>
                </c:pt>
                <c:pt idx="18">
                  <c:v>57</c:v>
                </c:pt>
                <c:pt idx="19">
                  <c:v>47</c:v>
                </c:pt>
                <c:pt idx="20">
                  <c:v>49</c:v>
                </c:pt>
                <c:pt idx="21">
                  <c:v>60</c:v>
                </c:pt>
                <c:pt idx="22">
                  <c:v>58</c:v>
                </c:pt>
                <c:pt idx="23">
                  <c:v>62</c:v>
                </c:pt>
                <c:pt idx="24">
                  <c:v>66</c:v>
                </c:pt>
                <c:pt idx="25">
                  <c:v>78</c:v>
                </c:pt>
                <c:pt idx="2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BD1-4DF7-A3F8-AF64F7F602C3}"/>
            </c:ext>
          </c:extLst>
        </c:ser>
        <c:ser>
          <c:idx val="8"/>
          <c:order val="3"/>
          <c:tx>
            <c:strRef>
              <c:f>'Charlottesville Census Building'!$P$2</c:f>
              <c:strCache>
                <c:ptCount val="1"/>
                <c:pt idx="0">
                  <c:v>5+ units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Building'!$P$4:$P$30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11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2</c:v>
                </c:pt>
                <c:pt idx="23">
                  <c:v>4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BD1-4DF7-A3F8-AF64F7F602C3}"/>
            </c:ext>
          </c:extLst>
        </c:ser>
        <c:ser>
          <c:idx val="9"/>
          <c:order val="4"/>
          <c:tx>
            <c:strRef>
              <c:f>'Charlottesville Census Building'!$S$2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Building'!$S$4:$S$30</c:f>
              <c:numCache>
                <c:formatCode>General</c:formatCode>
                <c:ptCount val="27"/>
                <c:pt idx="0">
                  <c:v>34</c:v>
                </c:pt>
                <c:pt idx="1">
                  <c:v>34</c:v>
                </c:pt>
                <c:pt idx="2">
                  <c:v>63</c:v>
                </c:pt>
                <c:pt idx="3">
                  <c:v>73</c:v>
                </c:pt>
                <c:pt idx="4">
                  <c:v>29</c:v>
                </c:pt>
                <c:pt idx="5">
                  <c:v>28</c:v>
                </c:pt>
                <c:pt idx="6">
                  <c:v>15</c:v>
                </c:pt>
                <c:pt idx="7">
                  <c:v>45</c:v>
                </c:pt>
                <c:pt idx="8">
                  <c:v>49</c:v>
                </c:pt>
                <c:pt idx="9">
                  <c:v>50</c:v>
                </c:pt>
                <c:pt idx="10">
                  <c:v>53</c:v>
                </c:pt>
                <c:pt idx="11">
                  <c:v>59</c:v>
                </c:pt>
                <c:pt idx="12">
                  <c:v>74</c:v>
                </c:pt>
                <c:pt idx="13">
                  <c:v>124</c:v>
                </c:pt>
                <c:pt idx="14">
                  <c:v>171</c:v>
                </c:pt>
                <c:pt idx="15">
                  <c:v>118</c:v>
                </c:pt>
                <c:pt idx="16">
                  <c:v>200</c:v>
                </c:pt>
                <c:pt idx="17">
                  <c:v>166</c:v>
                </c:pt>
                <c:pt idx="18">
                  <c:v>61</c:v>
                </c:pt>
                <c:pt idx="19">
                  <c:v>49</c:v>
                </c:pt>
                <c:pt idx="20">
                  <c:v>55</c:v>
                </c:pt>
                <c:pt idx="21">
                  <c:v>72</c:v>
                </c:pt>
                <c:pt idx="22">
                  <c:v>68</c:v>
                </c:pt>
                <c:pt idx="23">
                  <c:v>71</c:v>
                </c:pt>
                <c:pt idx="24">
                  <c:v>84</c:v>
                </c:pt>
                <c:pt idx="25">
                  <c:v>93</c:v>
                </c:pt>
                <c:pt idx="2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BD1-4DF7-A3F8-AF64F7F6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76272"/>
        <c:axId val="745975288"/>
      </c:lineChart>
      <c:catAx>
        <c:axId val="7459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75288"/>
        <c:crosses val="autoZero"/>
        <c:auto val="1"/>
        <c:lblAlgn val="ctr"/>
        <c:lblOffset val="100"/>
        <c:noMultiLvlLbl val="0"/>
      </c:catAx>
      <c:valAx>
        <c:axId val="7459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762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sz="1400" b="0" i="0" u="none" strike="noStrike" baseline="0">
                <a:effectLst/>
              </a:rPr>
              <a:t> (#)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'Charlottesville Census Building'!$N$2</c:f>
              <c:strCache>
                <c:ptCount val="1"/>
                <c:pt idx="0">
                  <c:v>3-4 units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Building'!$N$4:$N$30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B-8BBB-4BAE-9998-9512CF64E41F}"/>
            </c:ext>
          </c:extLst>
        </c:ser>
        <c:ser>
          <c:idx val="1"/>
          <c:order val="1"/>
          <c:tx>
            <c:strRef>
              <c:f>'Charlottesville Census Building'!$K$2</c:f>
              <c:strCache>
                <c:ptCount val="1"/>
                <c:pt idx="0">
                  <c:v>2-units</c:v>
                </c:pt>
              </c:strCache>
            </c:strRef>
          </c:tx>
          <c:marker>
            <c:symbol val="none"/>
          </c:marke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Building'!$K$4:$K$30</c:f>
              <c:numCache>
                <c:formatCode>General</c:formatCode>
                <c:ptCount val="27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12</c:v>
                </c:pt>
                <c:pt idx="13">
                  <c:v>18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6</c:v>
                </c:pt>
                <c:pt idx="21">
                  <c:v>6</c:v>
                </c:pt>
                <c:pt idx="22">
                  <c:v>16</c:v>
                </c:pt>
                <c:pt idx="23">
                  <c:v>10</c:v>
                </c:pt>
                <c:pt idx="24">
                  <c:v>12</c:v>
                </c:pt>
                <c:pt idx="25">
                  <c:v>8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C-8BBB-4BAE-9998-9512CF64E41F}"/>
            </c:ext>
          </c:extLst>
        </c:ser>
        <c:ser>
          <c:idx val="2"/>
          <c:order val="2"/>
          <c:tx>
            <c:strRef>
              <c:f>'Charlottesville Census Building'!$H$2</c:f>
              <c:strCache>
                <c:ptCount val="1"/>
                <c:pt idx="0">
                  <c:v>1-unit</c:v>
                </c:pt>
              </c:strCache>
            </c:strRef>
          </c:tx>
          <c:marker>
            <c:symbol val="none"/>
          </c:marke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Building'!$H$4:$H$30</c:f>
              <c:numCache>
                <c:formatCode>General</c:formatCode>
                <c:ptCount val="27"/>
                <c:pt idx="0">
                  <c:v>25</c:v>
                </c:pt>
                <c:pt idx="1">
                  <c:v>28</c:v>
                </c:pt>
                <c:pt idx="2">
                  <c:v>58</c:v>
                </c:pt>
                <c:pt idx="3">
                  <c:v>72</c:v>
                </c:pt>
                <c:pt idx="4">
                  <c:v>28</c:v>
                </c:pt>
                <c:pt idx="5">
                  <c:v>25</c:v>
                </c:pt>
                <c:pt idx="6">
                  <c:v>11</c:v>
                </c:pt>
                <c:pt idx="7">
                  <c:v>37</c:v>
                </c:pt>
                <c:pt idx="8">
                  <c:v>44</c:v>
                </c:pt>
                <c:pt idx="9">
                  <c:v>48</c:v>
                </c:pt>
                <c:pt idx="10">
                  <c:v>47</c:v>
                </c:pt>
                <c:pt idx="11">
                  <c:v>53</c:v>
                </c:pt>
                <c:pt idx="12">
                  <c:v>57</c:v>
                </c:pt>
                <c:pt idx="13">
                  <c:v>105</c:v>
                </c:pt>
                <c:pt idx="14">
                  <c:v>163</c:v>
                </c:pt>
                <c:pt idx="15">
                  <c:v>111</c:v>
                </c:pt>
                <c:pt idx="16">
                  <c:v>194</c:v>
                </c:pt>
                <c:pt idx="17">
                  <c:v>163</c:v>
                </c:pt>
                <c:pt idx="18">
                  <c:v>57</c:v>
                </c:pt>
                <c:pt idx="19">
                  <c:v>47</c:v>
                </c:pt>
                <c:pt idx="20">
                  <c:v>49</c:v>
                </c:pt>
                <c:pt idx="21">
                  <c:v>60</c:v>
                </c:pt>
                <c:pt idx="22">
                  <c:v>58</c:v>
                </c:pt>
                <c:pt idx="23">
                  <c:v>62</c:v>
                </c:pt>
                <c:pt idx="24">
                  <c:v>66</c:v>
                </c:pt>
                <c:pt idx="25">
                  <c:v>78</c:v>
                </c:pt>
                <c:pt idx="2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D-8BBB-4BAE-9998-9512CF64E41F}"/>
            </c:ext>
          </c:extLst>
        </c:ser>
        <c:ser>
          <c:idx val="3"/>
          <c:order val="3"/>
          <c:tx>
            <c:strRef>
              <c:f>'Charlottesville Census Building'!$Q$2</c:f>
              <c:strCache>
                <c:ptCount val="1"/>
                <c:pt idx="0">
                  <c:v>5+ units</c:v>
                </c:pt>
              </c:strCache>
            </c:strRef>
          </c:tx>
          <c:marker>
            <c:symbol val="none"/>
          </c:marke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Building'!$Q$4:$Q$30</c:f>
              <c:numCache>
                <c:formatCode>General</c:formatCode>
                <c:ptCount val="27"/>
                <c:pt idx="0">
                  <c:v>31</c:v>
                </c:pt>
                <c:pt idx="1">
                  <c:v>91</c:v>
                </c:pt>
                <c:pt idx="2">
                  <c:v>29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20</c:v>
                </c:pt>
                <c:pt idx="7">
                  <c:v>32</c:v>
                </c:pt>
                <c:pt idx="8">
                  <c:v>20</c:v>
                </c:pt>
                <c:pt idx="9">
                  <c:v>16</c:v>
                </c:pt>
                <c:pt idx="10">
                  <c:v>30</c:v>
                </c:pt>
                <c:pt idx="11">
                  <c:v>55</c:v>
                </c:pt>
                <c:pt idx="12">
                  <c:v>287</c:v>
                </c:pt>
                <c:pt idx="13">
                  <c:v>145</c:v>
                </c:pt>
                <c:pt idx="14">
                  <c:v>116</c:v>
                </c:pt>
                <c:pt idx="15">
                  <c:v>346</c:v>
                </c:pt>
                <c:pt idx="16">
                  <c:v>70</c:v>
                </c:pt>
                <c:pt idx="17">
                  <c:v>24</c:v>
                </c:pt>
                <c:pt idx="18">
                  <c:v>44</c:v>
                </c:pt>
                <c:pt idx="19">
                  <c:v>46</c:v>
                </c:pt>
                <c:pt idx="20">
                  <c:v>91</c:v>
                </c:pt>
                <c:pt idx="21">
                  <c:v>615</c:v>
                </c:pt>
                <c:pt idx="22">
                  <c:v>255</c:v>
                </c:pt>
                <c:pt idx="23">
                  <c:v>101</c:v>
                </c:pt>
                <c:pt idx="24">
                  <c:v>153</c:v>
                </c:pt>
                <c:pt idx="25">
                  <c:v>111</c:v>
                </c:pt>
                <c:pt idx="2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E-8BBB-4BAE-9998-9512CF64E41F}"/>
            </c:ext>
          </c:extLst>
        </c:ser>
        <c:ser>
          <c:idx val="4"/>
          <c:order val="4"/>
          <c:tx>
            <c:strRef>
              <c:f>'Charlottesville Census Building'!$T$2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Building'!$T$4:$T$30</c:f>
              <c:numCache>
                <c:formatCode>General</c:formatCode>
                <c:ptCount val="27"/>
                <c:pt idx="0">
                  <c:v>69</c:v>
                </c:pt>
                <c:pt idx="1">
                  <c:v>127</c:v>
                </c:pt>
                <c:pt idx="2">
                  <c:v>93</c:v>
                </c:pt>
                <c:pt idx="3">
                  <c:v>74</c:v>
                </c:pt>
                <c:pt idx="4">
                  <c:v>33</c:v>
                </c:pt>
                <c:pt idx="5">
                  <c:v>31</c:v>
                </c:pt>
                <c:pt idx="6">
                  <c:v>35</c:v>
                </c:pt>
                <c:pt idx="7">
                  <c:v>81</c:v>
                </c:pt>
                <c:pt idx="8">
                  <c:v>70</c:v>
                </c:pt>
                <c:pt idx="9">
                  <c:v>64</c:v>
                </c:pt>
                <c:pt idx="10">
                  <c:v>77</c:v>
                </c:pt>
                <c:pt idx="11">
                  <c:v>116</c:v>
                </c:pt>
                <c:pt idx="12">
                  <c:v>356</c:v>
                </c:pt>
                <c:pt idx="13">
                  <c:v>271</c:v>
                </c:pt>
                <c:pt idx="14">
                  <c:v>285</c:v>
                </c:pt>
                <c:pt idx="15">
                  <c:v>459</c:v>
                </c:pt>
                <c:pt idx="16">
                  <c:v>268</c:v>
                </c:pt>
                <c:pt idx="17">
                  <c:v>193</c:v>
                </c:pt>
                <c:pt idx="18">
                  <c:v>105</c:v>
                </c:pt>
                <c:pt idx="19">
                  <c:v>93</c:v>
                </c:pt>
                <c:pt idx="20">
                  <c:v>146</c:v>
                </c:pt>
                <c:pt idx="21">
                  <c:v>685</c:v>
                </c:pt>
                <c:pt idx="22">
                  <c:v>329</c:v>
                </c:pt>
                <c:pt idx="23">
                  <c:v>173</c:v>
                </c:pt>
                <c:pt idx="24">
                  <c:v>231</c:v>
                </c:pt>
                <c:pt idx="25">
                  <c:v>197</c:v>
                </c:pt>
                <c:pt idx="26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F-8BBB-4BAE-9998-9512CF64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497224"/>
        <c:axId val="737495256"/>
      </c:lineChart>
      <c:catAx>
        <c:axId val="73749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5256"/>
        <c:crosses val="autoZero"/>
        <c:auto val="1"/>
        <c:lblAlgn val="ctr"/>
        <c:lblOffset val="100"/>
        <c:noMultiLvlLbl val="0"/>
      </c:catAx>
      <c:valAx>
        <c:axId val="7374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722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(percentage)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'Charlottesville Census Building'!$N$2</c:f>
              <c:strCache>
                <c:ptCount val="1"/>
                <c:pt idx="0">
                  <c:v>3-4 units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Building'!$N$4:$N$30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A-4F2B-B308-4202EBD81779}"/>
            </c:ext>
          </c:extLst>
        </c:ser>
        <c:ser>
          <c:idx val="1"/>
          <c:order val="1"/>
          <c:tx>
            <c:strRef>
              <c:f>'Charlottesville Census Building'!$K$2</c:f>
              <c:strCache>
                <c:ptCount val="1"/>
                <c:pt idx="0">
                  <c:v>2-units</c:v>
                </c:pt>
              </c:strCache>
            </c:strRef>
          </c:tx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Building'!$K$4:$K$30</c:f>
              <c:numCache>
                <c:formatCode>General</c:formatCode>
                <c:ptCount val="27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12</c:v>
                </c:pt>
                <c:pt idx="13">
                  <c:v>18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6</c:v>
                </c:pt>
                <c:pt idx="21">
                  <c:v>6</c:v>
                </c:pt>
                <c:pt idx="22">
                  <c:v>16</c:v>
                </c:pt>
                <c:pt idx="23">
                  <c:v>10</c:v>
                </c:pt>
                <c:pt idx="24">
                  <c:v>12</c:v>
                </c:pt>
                <c:pt idx="25">
                  <c:v>8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A-4F2B-B308-4202EBD81779}"/>
            </c:ext>
          </c:extLst>
        </c:ser>
        <c:ser>
          <c:idx val="2"/>
          <c:order val="2"/>
          <c:tx>
            <c:strRef>
              <c:f>'Charlottesville Census Building'!$H$2</c:f>
              <c:strCache>
                <c:ptCount val="1"/>
                <c:pt idx="0">
                  <c:v>1-unit</c:v>
                </c:pt>
              </c:strCache>
            </c:strRef>
          </c:tx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Building'!$H$4:$H$30</c:f>
              <c:numCache>
                <c:formatCode>General</c:formatCode>
                <c:ptCount val="27"/>
                <c:pt idx="0">
                  <c:v>25</c:v>
                </c:pt>
                <c:pt idx="1">
                  <c:v>28</c:v>
                </c:pt>
                <c:pt idx="2">
                  <c:v>58</c:v>
                </c:pt>
                <c:pt idx="3">
                  <c:v>72</c:v>
                </c:pt>
                <c:pt idx="4">
                  <c:v>28</c:v>
                </c:pt>
                <c:pt idx="5">
                  <c:v>25</c:v>
                </c:pt>
                <c:pt idx="6">
                  <c:v>11</c:v>
                </c:pt>
                <c:pt idx="7">
                  <c:v>37</c:v>
                </c:pt>
                <c:pt idx="8">
                  <c:v>44</c:v>
                </c:pt>
                <c:pt idx="9">
                  <c:v>48</c:v>
                </c:pt>
                <c:pt idx="10">
                  <c:v>47</c:v>
                </c:pt>
                <c:pt idx="11">
                  <c:v>53</c:v>
                </c:pt>
                <c:pt idx="12">
                  <c:v>57</c:v>
                </c:pt>
                <c:pt idx="13">
                  <c:v>105</c:v>
                </c:pt>
                <c:pt idx="14">
                  <c:v>163</c:v>
                </c:pt>
                <c:pt idx="15">
                  <c:v>111</c:v>
                </c:pt>
                <c:pt idx="16">
                  <c:v>194</c:v>
                </c:pt>
                <c:pt idx="17">
                  <c:v>163</c:v>
                </c:pt>
                <c:pt idx="18">
                  <c:v>57</c:v>
                </c:pt>
                <c:pt idx="19">
                  <c:v>47</c:v>
                </c:pt>
                <c:pt idx="20">
                  <c:v>49</c:v>
                </c:pt>
                <c:pt idx="21">
                  <c:v>60</c:v>
                </c:pt>
                <c:pt idx="22">
                  <c:v>58</c:v>
                </c:pt>
                <c:pt idx="23">
                  <c:v>62</c:v>
                </c:pt>
                <c:pt idx="24">
                  <c:v>66</c:v>
                </c:pt>
                <c:pt idx="25">
                  <c:v>78</c:v>
                </c:pt>
                <c:pt idx="2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A-4F2B-B308-4202EBD81779}"/>
            </c:ext>
          </c:extLst>
        </c:ser>
        <c:ser>
          <c:idx val="3"/>
          <c:order val="3"/>
          <c:tx>
            <c:strRef>
              <c:f>'Charlottesville Census Building'!$Q$2</c:f>
              <c:strCache>
                <c:ptCount val="1"/>
                <c:pt idx="0">
                  <c:v>5+ units</c:v>
                </c:pt>
              </c:strCache>
            </c:strRef>
          </c:tx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Building'!$Q$4:$Q$30</c:f>
              <c:numCache>
                <c:formatCode>General</c:formatCode>
                <c:ptCount val="27"/>
                <c:pt idx="0">
                  <c:v>31</c:v>
                </c:pt>
                <c:pt idx="1">
                  <c:v>91</c:v>
                </c:pt>
                <c:pt idx="2">
                  <c:v>29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20</c:v>
                </c:pt>
                <c:pt idx="7">
                  <c:v>32</c:v>
                </c:pt>
                <c:pt idx="8">
                  <c:v>20</c:v>
                </c:pt>
                <c:pt idx="9">
                  <c:v>16</c:v>
                </c:pt>
                <c:pt idx="10">
                  <c:v>30</c:v>
                </c:pt>
                <c:pt idx="11">
                  <c:v>55</c:v>
                </c:pt>
                <c:pt idx="12">
                  <c:v>287</c:v>
                </c:pt>
                <c:pt idx="13">
                  <c:v>145</c:v>
                </c:pt>
                <c:pt idx="14">
                  <c:v>116</c:v>
                </c:pt>
                <c:pt idx="15">
                  <c:v>346</c:v>
                </c:pt>
                <c:pt idx="16">
                  <c:v>70</c:v>
                </c:pt>
                <c:pt idx="17">
                  <c:v>24</c:v>
                </c:pt>
                <c:pt idx="18">
                  <c:v>44</c:v>
                </c:pt>
                <c:pt idx="19">
                  <c:v>46</c:v>
                </c:pt>
                <c:pt idx="20">
                  <c:v>91</c:v>
                </c:pt>
                <c:pt idx="21">
                  <c:v>615</c:v>
                </c:pt>
                <c:pt idx="22">
                  <c:v>255</c:v>
                </c:pt>
                <c:pt idx="23">
                  <c:v>101</c:v>
                </c:pt>
                <c:pt idx="24">
                  <c:v>153</c:v>
                </c:pt>
                <c:pt idx="25">
                  <c:v>111</c:v>
                </c:pt>
                <c:pt idx="26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A-4F2B-B308-4202EBD8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97224"/>
        <c:axId val="737495256"/>
        <c:extLst>
          <c:ext xmlns:c15="http://schemas.microsoft.com/office/drawing/2012/chart" uri="{02D57815-91ED-43cb-92C2-25804820EDAC}">
            <c15:filteredArea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'Charlottesville Census Building'!$T$2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'Charlottesville Census Building'!$A$4:$A$30</c15:sqref>
                        </c15:formulaRef>
                      </c:ext>
                    </c:extLst>
                    <c:strCache>
                      <c:ptCount val="27"/>
                      <c:pt idx="0">
                        <c:v>91-99</c:v>
                      </c:pt>
                      <c:pt idx="1">
                        <c:v>92-99</c:v>
                      </c:pt>
                      <c:pt idx="2">
                        <c:v>93-99</c:v>
                      </c:pt>
                      <c:pt idx="3">
                        <c:v>94-99</c:v>
                      </c:pt>
                      <c:pt idx="4">
                        <c:v>95-99</c:v>
                      </c:pt>
                      <c:pt idx="5">
                        <c:v>96-99</c:v>
                      </c:pt>
                      <c:pt idx="6">
                        <c:v>97-99</c:v>
                      </c:pt>
                      <c:pt idx="7">
                        <c:v>98-99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'Charlottesville Census Building'!$T$4:$T$30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69</c:v>
                      </c:pt>
                      <c:pt idx="1">
                        <c:v>127</c:v>
                      </c:pt>
                      <c:pt idx="2">
                        <c:v>93</c:v>
                      </c:pt>
                      <c:pt idx="3">
                        <c:v>74</c:v>
                      </c:pt>
                      <c:pt idx="4">
                        <c:v>33</c:v>
                      </c:pt>
                      <c:pt idx="5">
                        <c:v>31</c:v>
                      </c:pt>
                      <c:pt idx="6">
                        <c:v>35</c:v>
                      </c:pt>
                      <c:pt idx="7">
                        <c:v>81</c:v>
                      </c:pt>
                      <c:pt idx="8">
                        <c:v>70</c:v>
                      </c:pt>
                      <c:pt idx="9">
                        <c:v>64</c:v>
                      </c:pt>
                      <c:pt idx="10">
                        <c:v>77</c:v>
                      </c:pt>
                      <c:pt idx="11">
                        <c:v>116</c:v>
                      </c:pt>
                      <c:pt idx="12">
                        <c:v>356</c:v>
                      </c:pt>
                      <c:pt idx="13">
                        <c:v>271</c:v>
                      </c:pt>
                      <c:pt idx="14">
                        <c:v>285</c:v>
                      </c:pt>
                      <c:pt idx="15">
                        <c:v>459</c:v>
                      </c:pt>
                      <c:pt idx="16">
                        <c:v>268</c:v>
                      </c:pt>
                      <c:pt idx="17">
                        <c:v>193</c:v>
                      </c:pt>
                      <c:pt idx="18">
                        <c:v>105</c:v>
                      </c:pt>
                      <c:pt idx="19">
                        <c:v>93</c:v>
                      </c:pt>
                      <c:pt idx="20">
                        <c:v>146</c:v>
                      </c:pt>
                      <c:pt idx="21">
                        <c:v>685</c:v>
                      </c:pt>
                      <c:pt idx="22">
                        <c:v>329</c:v>
                      </c:pt>
                      <c:pt idx="23">
                        <c:v>173</c:v>
                      </c:pt>
                      <c:pt idx="24">
                        <c:v>231</c:v>
                      </c:pt>
                      <c:pt idx="25">
                        <c:v>197</c:v>
                      </c:pt>
                      <c:pt idx="26">
                        <c:v>193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07A-4F2B-B308-4202EBD81779}"/>
                  </c:ext>
                </c:extLst>
              </c15:ser>
            </c15:filteredAreaSeries>
          </c:ext>
        </c:extLst>
      </c:areaChart>
      <c:catAx>
        <c:axId val="73749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5256"/>
        <c:crosses val="autoZero"/>
        <c:auto val="1"/>
        <c:lblAlgn val="ctr"/>
        <c:lblOffset val="100"/>
        <c:noMultiLvlLbl val="0"/>
      </c:catAx>
      <c:valAx>
        <c:axId val="7374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722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Buildings (percentage)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'Charlottesville Census Building'!$M$2</c:f>
              <c:strCache>
                <c:ptCount val="1"/>
                <c:pt idx="0">
                  <c:v>3-4 units</c:v>
                </c:pt>
              </c:strCache>
            </c:strRef>
          </c:tx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Building'!$M$4:$M$30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A-4981-981A-6DC96B6ABFBD}"/>
            </c:ext>
          </c:extLst>
        </c:ser>
        <c:ser>
          <c:idx val="6"/>
          <c:order val="1"/>
          <c:tx>
            <c:strRef>
              <c:f>'Charlottesville Census Building'!$J$2</c:f>
              <c:strCache>
                <c:ptCount val="1"/>
                <c:pt idx="0">
                  <c:v>2-units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Building'!$J$4:$J$30</c:f>
              <c:numCache>
                <c:formatCode>General</c:formatCode>
                <c:ptCount val="2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9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8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A-4981-981A-6DC96B6ABFBD}"/>
            </c:ext>
          </c:extLst>
        </c:ser>
        <c:ser>
          <c:idx val="7"/>
          <c:order val="2"/>
          <c:tx>
            <c:strRef>
              <c:f>'Charlottesville Census Building'!$G$2</c:f>
              <c:strCache>
                <c:ptCount val="1"/>
                <c:pt idx="0">
                  <c:v>1-unit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Building'!$G$4:$G$30</c:f>
              <c:numCache>
                <c:formatCode>General</c:formatCode>
                <c:ptCount val="27"/>
                <c:pt idx="0">
                  <c:v>25</c:v>
                </c:pt>
                <c:pt idx="1">
                  <c:v>28</c:v>
                </c:pt>
                <c:pt idx="2">
                  <c:v>58</c:v>
                </c:pt>
                <c:pt idx="3">
                  <c:v>72</c:v>
                </c:pt>
                <c:pt idx="4">
                  <c:v>28</c:v>
                </c:pt>
                <c:pt idx="5">
                  <c:v>25</c:v>
                </c:pt>
                <c:pt idx="6">
                  <c:v>11</c:v>
                </c:pt>
                <c:pt idx="7">
                  <c:v>37</c:v>
                </c:pt>
                <c:pt idx="8">
                  <c:v>44</c:v>
                </c:pt>
                <c:pt idx="9">
                  <c:v>48</c:v>
                </c:pt>
                <c:pt idx="10">
                  <c:v>47</c:v>
                </c:pt>
                <c:pt idx="11">
                  <c:v>53</c:v>
                </c:pt>
                <c:pt idx="12">
                  <c:v>57</c:v>
                </c:pt>
                <c:pt idx="13">
                  <c:v>105</c:v>
                </c:pt>
                <c:pt idx="14">
                  <c:v>163</c:v>
                </c:pt>
                <c:pt idx="15">
                  <c:v>111</c:v>
                </c:pt>
                <c:pt idx="16">
                  <c:v>194</c:v>
                </c:pt>
                <c:pt idx="17">
                  <c:v>163</c:v>
                </c:pt>
                <c:pt idx="18">
                  <c:v>57</c:v>
                </c:pt>
                <c:pt idx="19">
                  <c:v>47</c:v>
                </c:pt>
                <c:pt idx="20">
                  <c:v>49</c:v>
                </c:pt>
                <c:pt idx="21">
                  <c:v>60</c:v>
                </c:pt>
                <c:pt idx="22">
                  <c:v>58</c:v>
                </c:pt>
                <c:pt idx="23">
                  <c:v>62</c:v>
                </c:pt>
                <c:pt idx="24">
                  <c:v>66</c:v>
                </c:pt>
                <c:pt idx="25">
                  <c:v>78</c:v>
                </c:pt>
                <c:pt idx="2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A-4981-981A-6DC96B6ABFBD}"/>
            </c:ext>
          </c:extLst>
        </c:ser>
        <c:ser>
          <c:idx val="8"/>
          <c:order val="3"/>
          <c:tx>
            <c:strRef>
              <c:f>'Charlottesville Census Building'!$P$2</c:f>
              <c:strCache>
                <c:ptCount val="1"/>
                <c:pt idx="0">
                  <c:v>5+ units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'Charlottesville Census Building'!$A$4:$A$30</c:f>
              <c:strCache>
                <c:ptCount val="27"/>
                <c:pt idx="0">
                  <c:v>91-99</c:v>
                </c:pt>
                <c:pt idx="1">
                  <c:v>92-99</c:v>
                </c:pt>
                <c:pt idx="2">
                  <c:v>93-99</c:v>
                </c:pt>
                <c:pt idx="3">
                  <c:v>94-99</c:v>
                </c:pt>
                <c:pt idx="4">
                  <c:v>95-99</c:v>
                </c:pt>
                <c:pt idx="5">
                  <c:v>96-99</c:v>
                </c:pt>
                <c:pt idx="6">
                  <c:v>97-99</c:v>
                </c:pt>
                <c:pt idx="7">
                  <c:v>98-99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strCache>
            </c:strRef>
          </c:cat>
          <c:val>
            <c:numRef>
              <c:f>'Charlottesville Census Building'!$P$4:$P$30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11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2</c:v>
                </c:pt>
                <c:pt idx="23">
                  <c:v>4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A-4981-981A-6DC96B6A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976272"/>
        <c:axId val="745975288"/>
        <c:extLst>
          <c:ext xmlns:c15="http://schemas.microsoft.com/office/drawing/2012/chart" uri="{02D57815-91ED-43cb-92C2-25804820EDAC}">
            <c15:filteredAreaSeries>
              <c15:ser>
                <c:idx val="9"/>
                <c:order val="4"/>
                <c:tx>
                  <c:strRef>
                    <c:extLst>
                      <c:ext uri="{02D57815-91ED-43cb-92C2-25804820EDAC}">
                        <c15:formulaRef>
                          <c15:sqref>'Charlottesville Census Building'!$S$2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>
                    <a:solidFill>
                      <a:schemeClr val="accent1">
                        <a:lumMod val="60000"/>
                        <a:lumOff val="40000"/>
                      </a:schemeClr>
                    </a:solidFill>
                  </a:ln>
                </c:spPr>
                <c:cat>
                  <c:strRef>
                    <c:extLst>
                      <c:ext uri="{02D57815-91ED-43cb-92C2-25804820EDAC}">
                        <c15:formulaRef>
                          <c15:sqref>'Charlottesville Census Building'!$A$4:$A$30</c15:sqref>
                        </c15:formulaRef>
                      </c:ext>
                    </c:extLst>
                    <c:strCache>
                      <c:ptCount val="27"/>
                      <c:pt idx="0">
                        <c:v>91-99</c:v>
                      </c:pt>
                      <c:pt idx="1">
                        <c:v>92-99</c:v>
                      </c:pt>
                      <c:pt idx="2">
                        <c:v>93-99</c:v>
                      </c:pt>
                      <c:pt idx="3">
                        <c:v>94-99</c:v>
                      </c:pt>
                      <c:pt idx="4">
                        <c:v>95-99</c:v>
                      </c:pt>
                      <c:pt idx="5">
                        <c:v>96-99</c:v>
                      </c:pt>
                      <c:pt idx="6">
                        <c:v>97-99</c:v>
                      </c:pt>
                      <c:pt idx="7">
                        <c:v>98-99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'Charlottesville Census Building'!$S$4:$S$30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63</c:v>
                      </c:pt>
                      <c:pt idx="3">
                        <c:v>73</c:v>
                      </c:pt>
                      <c:pt idx="4">
                        <c:v>29</c:v>
                      </c:pt>
                      <c:pt idx="5">
                        <c:v>28</c:v>
                      </c:pt>
                      <c:pt idx="6">
                        <c:v>15</c:v>
                      </c:pt>
                      <c:pt idx="7">
                        <c:v>45</c:v>
                      </c:pt>
                      <c:pt idx="8">
                        <c:v>49</c:v>
                      </c:pt>
                      <c:pt idx="9">
                        <c:v>50</c:v>
                      </c:pt>
                      <c:pt idx="10">
                        <c:v>53</c:v>
                      </c:pt>
                      <c:pt idx="11">
                        <c:v>59</c:v>
                      </c:pt>
                      <c:pt idx="12">
                        <c:v>74</c:v>
                      </c:pt>
                      <c:pt idx="13">
                        <c:v>124</c:v>
                      </c:pt>
                      <c:pt idx="14">
                        <c:v>171</c:v>
                      </c:pt>
                      <c:pt idx="15">
                        <c:v>118</c:v>
                      </c:pt>
                      <c:pt idx="16">
                        <c:v>200</c:v>
                      </c:pt>
                      <c:pt idx="17">
                        <c:v>166</c:v>
                      </c:pt>
                      <c:pt idx="18">
                        <c:v>61</c:v>
                      </c:pt>
                      <c:pt idx="19">
                        <c:v>49</c:v>
                      </c:pt>
                      <c:pt idx="20">
                        <c:v>55</c:v>
                      </c:pt>
                      <c:pt idx="21">
                        <c:v>72</c:v>
                      </c:pt>
                      <c:pt idx="22">
                        <c:v>68</c:v>
                      </c:pt>
                      <c:pt idx="23">
                        <c:v>71</c:v>
                      </c:pt>
                      <c:pt idx="24">
                        <c:v>84</c:v>
                      </c:pt>
                      <c:pt idx="25">
                        <c:v>93</c:v>
                      </c:pt>
                      <c:pt idx="26">
                        <c:v>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EA-4981-981A-6DC96B6ABFBD}"/>
                  </c:ext>
                </c:extLst>
              </c15:ser>
            </c15:filteredAreaSeries>
          </c:ext>
        </c:extLst>
      </c:areaChart>
      <c:catAx>
        <c:axId val="7459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75288"/>
        <c:crosses val="autoZero"/>
        <c:auto val="1"/>
        <c:lblAlgn val="ctr"/>
        <c:lblOffset val="100"/>
        <c:noMultiLvlLbl val="0"/>
      </c:catAx>
      <c:valAx>
        <c:axId val="7459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762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83737282725334"/>
          <c:y val="3.8545767787823343E-2"/>
          <c:w val="0.74059929095675558"/>
          <c:h val="0.88016377398660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'Charlottesville Census Building'!$G$2</c:f>
              <c:strCache>
                <c:ptCount val="1"/>
                <c:pt idx="0">
                  <c:v>1-unit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6AE-4AF4-A1A0-8409F5C18A9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20225718478102"/>
                      <c:h val="0.100359162676660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6AE-4AF4-A1A0-8409F5C18A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Building'!$G$3</c:f>
              <c:strCache>
                <c:ptCount val="1"/>
                <c:pt idx="0">
                  <c:v> Bldgs  </c:v>
                </c:pt>
              </c:strCache>
            </c:strRef>
          </c:cat>
          <c:val>
            <c:numRef>
              <c:f>'Charlottesville Census Building'!$G$31</c:f>
              <c:numCache>
                <c:formatCode>General</c:formatCode>
                <c:ptCount val="1"/>
                <c:pt idx="0">
                  <c:v>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E-4AF4-A1A0-8409F5C18A97}"/>
            </c:ext>
          </c:extLst>
        </c:ser>
        <c:ser>
          <c:idx val="1"/>
          <c:order val="1"/>
          <c:tx>
            <c:strRef>
              <c:f>'Charlottesville Census Building'!$J$2</c:f>
              <c:strCache>
                <c:ptCount val="1"/>
                <c:pt idx="0">
                  <c:v>2-units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Building'!$G$3</c:f>
              <c:strCache>
                <c:ptCount val="1"/>
                <c:pt idx="0">
                  <c:v> Bldgs  </c:v>
                </c:pt>
              </c:strCache>
            </c:strRef>
          </c:cat>
          <c:val>
            <c:numRef>
              <c:f>'Charlottesville Census Building'!$J$31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E-4AF4-A1A0-8409F5C18A97}"/>
            </c:ext>
          </c:extLst>
        </c:ser>
        <c:ser>
          <c:idx val="2"/>
          <c:order val="2"/>
          <c:tx>
            <c:strRef>
              <c:f>'Charlottesville Census Building'!$M$2</c:f>
              <c:strCache>
                <c:ptCount val="1"/>
                <c:pt idx="0">
                  <c:v>3-4 units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6455344747801945"/>
                  <c:y val="-3.50130499426696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6AE-4AF4-A1A0-8409F5C18A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Building'!$G$3</c:f>
              <c:strCache>
                <c:ptCount val="1"/>
                <c:pt idx="0">
                  <c:v> Bldgs  </c:v>
                </c:pt>
              </c:strCache>
            </c:strRef>
          </c:cat>
          <c:val>
            <c:numRef>
              <c:f>'Charlottesville Census Building'!$M$31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E-4AF4-A1A0-8409F5C18A97}"/>
            </c:ext>
          </c:extLst>
        </c:ser>
        <c:ser>
          <c:idx val="3"/>
          <c:order val="3"/>
          <c:tx>
            <c:strRef>
              <c:f>'Charlottesville Census Building'!$P$2</c:f>
              <c:strCache>
                <c:ptCount val="1"/>
                <c:pt idx="0">
                  <c:v>5+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61630584042381"/>
                      <c:h val="0.130284695122842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6AE-4AF4-A1A0-8409F5C18A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Building'!$G$3</c:f>
              <c:strCache>
                <c:ptCount val="1"/>
                <c:pt idx="0">
                  <c:v> Bldgs  </c:v>
                </c:pt>
              </c:strCache>
            </c:strRef>
          </c:cat>
          <c:val>
            <c:numRef>
              <c:f>'Charlottesville Census Building'!$P$31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E-4AF4-A1A0-8409F5C1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69807344"/>
        <c:axId val="669807672"/>
      </c:barChart>
      <c:catAx>
        <c:axId val="6698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7672"/>
        <c:crosses val="autoZero"/>
        <c:auto val="1"/>
        <c:lblAlgn val="ctr"/>
        <c:lblOffset val="100"/>
        <c:noMultiLvlLbl val="0"/>
      </c:catAx>
      <c:valAx>
        <c:axId val="669807672"/>
        <c:scaling>
          <c:orientation val="minMax"/>
          <c:max val="20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83737282725334"/>
          <c:y val="3.8545767787823343E-2"/>
          <c:w val="0.74059929095675558"/>
          <c:h val="0.88016377398660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'Charlottesville Census Building'!$G$2</c:f>
              <c:strCache>
                <c:ptCount val="1"/>
                <c:pt idx="0">
                  <c:v>1-unit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7-4C00-BD26-E0121D54E58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237439490359451"/>
                      <c:h val="0.130284842417358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347-4C00-BD26-E0121D54E5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Building'!$G$3</c:f>
              <c:strCache>
                <c:ptCount val="1"/>
                <c:pt idx="0">
                  <c:v> Bldgs  </c:v>
                </c:pt>
              </c:strCache>
            </c:strRef>
          </c:cat>
          <c:val>
            <c:numRef>
              <c:f>'Charlottesville Census Building'!$G$32</c:f>
              <c:numCache>
                <c:formatCode>0.0%</c:formatCode>
                <c:ptCount val="1"/>
                <c:pt idx="0">
                  <c:v>0.90305118110236215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7-4C00-BD26-E0121D54E580}"/>
            </c:ext>
          </c:extLst>
        </c:ser>
        <c:ser>
          <c:idx val="1"/>
          <c:order val="1"/>
          <c:tx>
            <c:strRef>
              <c:f>'Charlottesville Census Building'!$J$2</c:f>
              <c:strCache>
                <c:ptCount val="1"/>
                <c:pt idx="0">
                  <c:v>2-units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820308179121483E-3"/>
                  <c:y val="-3.82044049979784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900480870907217"/>
                      <c:h val="0.142043977782483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3347-4C00-BD26-E0121D54E5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Building'!$G$3</c:f>
              <c:strCache>
                <c:ptCount val="1"/>
                <c:pt idx="0">
                  <c:v> Bldgs  </c:v>
                </c:pt>
              </c:strCache>
            </c:strRef>
          </c:cat>
          <c:val>
            <c:numRef>
              <c:f>'Charlottesville Census Building'!$J$32</c:f>
              <c:numCache>
                <c:formatCode>0.0%</c:formatCode>
                <c:ptCount val="1"/>
                <c:pt idx="0">
                  <c:v>3.937007874015748E-2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7-4C00-BD26-E0121D54E580}"/>
            </c:ext>
          </c:extLst>
        </c:ser>
        <c:ser>
          <c:idx val="2"/>
          <c:order val="2"/>
          <c:tx>
            <c:strRef>
              <c:f>'Charlottesville Census Building'!$M$2</c:f>
              <c:strCache>
                <c:ptCount val="1"/>
                <c:pt idx="0">
                  <c:v>3-4 units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3719467017579909"/>
                  <c:y val="-3.82044049979784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49189967746689"/>
                      <c:h val="0.114078353323963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347-4C00-BD26-E0121D54E5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Building'!$G$3</c:f>
              <c:strCache>
                <c:ptCount val="1"/>
                <c:pt idx="0">
                  <c:v> Bldgs  </c:v>
                </c:pt>
              </c:strCache>
            </c:strRef>
          </c:cat>
          <c:val>
            <c:numRef>
              <c:f>'Charlottesville Census Building'!$M$32</c:f>
              <c:numCache>
                <c:formatCode>0.0%</c:formatCode>
                <c:ptCount val="1"/>
                <c:pt idx="0">
                  <c:v>2.952755905511811E-3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7-4C00-BD26-E0121D54E580}"/>
            </c:ext>
          </c:extLst>
        </c:ser>
        <c:ser>
          <c:idx val="3"/>
          <c:order val="3"/>
          <c:tx>
            <c:strRef>
              <c:f>'Charlottesville Census Building'!$P$2</c:f>
              <c:strCache>
                <c:ptCount val="1"/>
                <c:pt idx="0">
                  <c:v>5+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52279157924073E-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833574518959535"/>
                      <c:h val="0.126762215783292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347-4C00-BD26-E0121D54E5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Building'!$G$3</c:f>
              <c:strCache>
                <c:ptCount val="1"/>
                <c:pt idx="0">
                  <c:v> Bldgs  </c:v>
                </c:pt>
              </c:strCache>
            </c:strRef>
          </c:cat>
          <c:val>
            <c:numRef>
              <c:f>'Charlottesville Census Building'!$P$32</c:f>
              <c:numCache>
                <c:formatCode>0.0%</c:formatCode>
                <c:ptCount val="1"/>
                <c:pt idx="0">
                  <c:v>5.4625984251968504E-2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47-4C00-BD26-E0121D54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69807344"/>
        <c:axId val="669807672"/>
      </c:barChart>
      <c:catAx>
        <c:axId val="6698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7672"/>
        <c:crosses val="autoZero"/>
        <c:auto val="1"/>
        <c:lblAlgn val="ctr"/>
        <c:lblOffset val="100"/>
        <c:noMultiLvlLbl val="0"/>
      </c:catAx>
      <c:valAx>
        <c:axId val="6698076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83737282725334"/>
          <c:y val="3.8545767787823343E-2"/>
          <c:w val="0.74059929095675558"/>
          <c:h val="0.88016377398660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'Charlottesville Census Building'!$H$2</c:f>
              <c:strCache>
                <c:ptCount val="1"/>
                <c:pt idx="0">
                  <c:v>1-unit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3C-4864-9A62-4ACCF87962B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51077502493715"/>
                      <c:h val="0.1304315999669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C3C-4864-9A62-4ACCF87962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Building'!$H$3</c:f>
              <c:strCache>
                <c:ptCount val="1"/>
                <c:pt idx="0">
                  <c:v> Units </c:v>
                </c:pt>
              </c:strCache>
            </c:strRef>
          </c:cat>
          <c:val>
            <c:numRef>
              <c:f>'Charlottesville Census Building'!$H$31</c:f>
              <c:numCache>
                <c:formatCode>General</c:formatCode>
                <c:ptCount val="1"/>
                <c:pt idx="0">
                  <c:v>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C-4864-9A62-4ACCF87962B3}"/>
            </c:ext>
          </c:extLst>
        </c:ser>
        <c:ser>
          <c:idx val="1"/>
          <c:order val="1"/>
          <c:tx>
            <c:strRef>
              <c:f>'Charlottesville Census Building'!$K$2</c:f>
              <c:strCache>
                <c:ptCount val="1"/>
                <c:pt idx="0">
                  <c:v>2-units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8931913029157055E-3"/>
                  <c:y val="3.50811188722331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51077502493715"/>
                      <c:h val="0.1304315999669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C3C-4864-9A62-4ACCF87962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Building'!$H$3</c:f>
              <c:strCache>
                <c:ptCount val="1"/>
                <c:pt idx="0">
                  <c:v> Units </c:v>
                </c:pt>
              </c:strCache>
            </c:strRef>
          </c:cat>
          <c:val>
            <c:numRef>
              <c:f>'Charlottesville Census Building'!$K$31</c:f>
              <c:numCache>
                <c:formatCode>General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C-4864-9A62-4ACCF87962B3}"/>
            </c:ext>
          </c:extLst>
        </c:ser>
        <c:ser>
          <c:idx val="2"/>
          <c:order val="2"/>
          <c:tx>
            <c:strRef>
              <c:f>'Charlottesville Census Building'!$N$2</c:f>
              <c:strCache>
                <c:ptCount val="1"/>
                <c:pt idx="0">
                  <c:v>3-4 units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6575049175131834"/>
                  <c:y val="-7.01622377444663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3C-4864-9A62-4ACCF87962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Building'!$H$3</c:f>
              <c:strCache>
                <c:ptCount val="1"/>
                <c:pt idx="0">
                  <c:v> Units </c:v>
                </c:pt>
              </c:strCache>
            </c:strRef>
          </c:cat>
          <c:val>
            <c:numRef>
              <c:f>'Charlottesville Census Building'!$N$31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C-4864-9A62-4ACCF87962B3}"/>
            </c:ext>
          </c:extLst>
        </c:ser>
        <c:ser>
          <c:idx val="3"/>
          <c:order val="3"/>
          <c:tx>
            <c:strRef>
              <c:f>'Charlottesville Census Building'!$Q$2</c:f>
              <c:strCache>
                <c:ptCount val="1"/>
                <c:pt idx="0">
                  <c:v>5+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6433474514386"/>
                      <c:h val="0.1304315999669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AC3C-4864-9A62-4ACCF87962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Building'!$H$3</c:f>
              <c:strCache>
                <c:ptCount val="1"/>
                <c:pt idx="0">
                  <c:v> Units </c:v>
                </c:pt>
              </c:strCache>
            </c:strRef>
          </c:cat>
          <c:val>
            <c:numRef>
              <c:f>'Charlottesville Census Building'!$Q$31</c:f>
              <c:numCache>
                <c:formatCode>General</c:formatCode>
                <c:ptCount val="1"/>
                <c:pt idx="0">
                  <c:v>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3C-4864-9A62-4ACCF879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69807344"/>
        <c:axId val="669807672"/>
      </c:barChart>
      <c:catAx>
        <c:axId val="6698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7672"/>
        <c:crosses val="autoZero"/>
        <c:auto val="1"/>
        <c:lblAlgn val="ctr"/>
        <c:lblOffset val="100"/>
        <c:noMultiLvlLbl val="0"/>
      </c:catAx>
      <c:valAx>
        <c:axId val="669807672"/>
        <c:scaling>
          <c:orientation val="minMax"/>
          <c:max val="48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83737282725334"/>
          <c:y val="3.8545767787823343E-2"/>
          <c:w val="0.74059929095675558"/>
          <c:h val="0.88016377398660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'Charlottesville Census Building'!$H$2</c:f>
              <c:strCache>
                <c:ptCount val="1"/>
                <c:pt idx="0">
                  <c:v>1-unit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AD-4310-BAD7-CFEDACD24F81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263761321230867"/>
                      <c:h val="0.142043977782483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6AD-4310-BAD7-CFEDACD24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Building'!$H$3</c:f>
              <c:strCache>
                <c:ptCount val="1"/>
                <c:pt idx="0">
                  <c:v> Units </c:v>
                </c:pt>
              </c:strCache>
            </c:strRef>
          </c:cat>
          <c:val>
            <c:numRef>
              <c:f>'Charlottesville Census Building'!$H$32</c:f>
              <c:numCache>
                <c:formatCode>0.0%</c:formatCode>
                <c:ptCount val="1"/>
                <c:pt idx="0">
                  <c:v>0.37803873094355173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D-4310-BAD7-CFEDACD24F81}"/>
            </c:ext>
          </c:extLst>
        </c:ser>
        <c:ser>
          <c:idx val="1"/>
          <c:order val="1"/>
          <c:tx>
            <c:strRef>
              <c:f>'Charlottesville Census Building'!$K$2</c:f>
              <c:strCache>
                <c:ptCount val="1"/>
                <c:pt idx="0">
                  <c:v>2-units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5139672746664548E-2"/>
                  <c:y val="-3.82044049979784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AD-4310-BAD7-CFEDACD24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Building'!$H$3</c:f>
              <c:strCache>
                <c:ptCount val="1"/>
                <c:pt idx="0">
                  <c:v> Units </c:v>
                </c:pt>
              </c:strCache>
            </c:strRef>
          </c:cat>
          <c:val>
            <c:numRef>
              <c:f>'Charlottesville Census Building'!$K$32</c:f>
              <c:numCache>
                <c:formatCode>0.0%</c:formatCode>
                <c:ptCount val="1"/>
                <c:pt idx="0">
                  <c:v>3.2962505150391432E-2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AD-4310-BAD7-CFEDACD24F81}"/>
            </c:ext>
          </c:extLst>
        </c:ser>
        <c:ser>
          <c:idx val="2"/>
          <c:order val="2"/>
          <c:tx>
            <c:strRef>
              <c:f>'Charlottesville Census Building'!$N$2</c:f>
              <c:strCache>
                <c:ptCount val="1"/>
                <c:pt idx="0">
                  <c:v>3-4 units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5768552415847767"/>
                  <c:y val="-3.82044049979784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AD-4310-BAD7-CFEDACD24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Building'!$H$3</c:f>
              <c:strCache>
                <c:ptCount val="1"/>
                <c:pt idx="0">
                  <c:v> Units </c:v>
                </c:pt>
              </c:strCache>
            </c:strRef>
          </c:cat>
          <c:val>
            <c:numRef>
              <c:f>'Charlottesville Census Building'!$N$32</c:f>
              <c:numCache>
                <c:formatCode>0.0%</c:formatCode>
                <c:ptCount val="1"/>
                <c:pt idx="0">
                  <c:v>4.5323444581788219E-3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AD-4310-BAD7-CFEDACD24F81}"/>
            </c:ext>
          </c:extLst>
        </c:ser>
        <c:ser>
          <c:idx val="3"/>
          <c:order val="3"/>
          <c:tx>
            <c:strRef>
              <c:f>'Charlottesville Census Building'!$Q$2</c:f>
              <c:strCache>
                <c:ptCount val="1"/>
                <c:pt idx="0">
                  <c:v>5+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145811307542025E-2"/>
                  <c:y val="7.64088099959565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21623217268922"/>
                      <c:h val="0.142043977782483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26AD-4310-BAD7-CFEDACD24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'Charlottesville Census Building'!$H$3</c:f>
              <c:strCache>
                <c:ptCount val="1"/>
                <c:pt idx="0">
                  <c:v> Units </c:v>
                </c:pt>
              </c:strCache>
            </c:strRef>
          </c:cat>
          <c:val>
            <c:numRef>
              <c:f>'Charlottesville Census Building'!$Q$32</c:f>
              <c:numCache>
                <c:formatCode>0.0%</c:formatCode>
                <c:ptCount val="1"/>
                <c:pt idx="0">
                  <c:v>0.58446641944787803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AD-4310-BAD7-CFEDACD2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69807344"/>
        <c:axId val="669807672"/>
      </c:barChart>
      <c:catAx>
        <c:axId val="6698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7672"/>
        <c:crosses val="autoZero"/>
        <c:auto val="1"/>
        <c:lblAlgn val="ctr"/>
        <c:lblOffset val="100"/>
        <c:noMultiLvlLbl val="0"/>
      </c:catAx>
      <c:valAx>
        <c:axId val="6698076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202268418248"/>
          <c:y val="3.8545767787823343E-2"/>
          <c:w val="0.8468546444547902"/>
          <c:h val="0.88016377398660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'Charlottesville Census Building'!$H$2</c:f>
              <c:strCache>
                <c:ptCount val="1"/>
                <c:pt idx="0">
                  <c:v>1-unit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39-428C-8813-78E41EBA95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('Charlottesville Census Building'!$H$2,'Charlottesville Census Building'!$K$2,'Charlottesville Census Building'!$N$2,'Charlottesville Census Building'!$Q$2)</c:f>
            </c:strRef>
          </c:cat>
          <c:val>
            <c:numRef>
              <c:f>'Charlottesville Census Building'!$H$31</c:f>
              <c:numCache>
                <c:formatCode>General</c:formatCode>
                <c:ptCount val="1"/>
                <c:pt idx="0">
                  <c:v>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9-428C-8813-78E41EBA95B6}"/>
            </c:ext>
          </c:extLst>
        </c:ser>
        <c:ser>
          <c:idx val="1"/>
          <c:order val="1"/>
          <c:tx>
            <c:strRef>
              <c:f>'Charlottesville Census Building'!$K$2</c:f>
              <c:strCache>
                <c:ptCount val="1"/>
                <c:pt idx="0">
                  <c:v>2-units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8931913029157055E-3"/>
                  <c:y val="3.50811188722331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51077502493715"/>
                      <c:h val="0.1304315999669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939-428C-8813-78E41EBA95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('Charlottesville Census Building'!$H$2,'Charlottesville Census Building'!$K$2,'Charlottesville Census Building'!$N$2,'Charlottesville Census Building'!$Q$2)</c:f>
            </c:strRef>
          </c:cat>
          <c:val>
            <c:numRef>
              <c:f>'Charlottesville Census Building'!$K$31</c:f>
              <c:numCache>
                <c:formatCode>General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39-428C-8813-78E41EBA95B6}"/>
            </c:ext>
          </c:extLst>
        </c:ser>
        <c:ser>
          <c:idx val="2"/>
          <c:order val="2"/>
          <c:tx>
            <c:strRef>
              <c:f>'Charlottesville Census Building'!$N$2</c:f>
              <c:strCache>
                <c:ptCount val="1"/>
                <c:pt idx="0">
                  <c:v>3-4 units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1770947986340419E-3"/>
                  <c:y val="-2.103296587471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39-428C-8813-78E41EBA95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('Charlottesville Census Building'!$H$2,'Charlottesville Census Building'!$K$2,'Charlottesville Census Building'!$N$2,'Charlottesville Census Building'!$Q$2)</c:f>
            </c:strRef>
          </c:cat>
          <c:val>
            <c:numRef>
              <c:f>'Charlottesville Census Building'!$N$31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39-428C-8813-78E41EBA95B6}"/>
            </c:ext>
          </c:extLst>
        </c:ser>
        <c:ser>
          <c:idx val="3"/>
          <c:order val="3"/>
          <c:tx>
            <c:strRef>
              <c:f>'Charlottesville Census Building'!$Q$2</c:f>
              <c:strCache>
                <c:ptCount val="1"/>
                <c:pt idx="0">
                  <c:v>5+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('Charlottesville Census Building'!$H$2,'Charlottesville Census Building'!$K$2,'Charlottesville Census Building'!$N$2,'Charlottesville Census Building'!$Q$2)</c:f>
            </c:strRef>
          </c:cat>
          <c:val>
            <c:numRef>
              <c:f>'Charlottesville Census Building'!$Q$31</c:f>
              <c:numCache>
                <c:formatCode>General</c:formatCode>
                <c:ptCount val="1"/>
                <c:pt idx="0">
                  <c:v>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39-428C-8813-78E41EBA9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69807344"/>
        <c:axId val="669807672"/>
      </c:barChart>
      <c:catAx>
        <c:axId val="6698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7672"/>
        <c:crosses val="autoZero"/>
        <c:auto val="1"/>
        <c:lblAlgn val="ctr"/>
        <c:lblOffset val="100"/>
        <c:noMultiLvlLbl val="0"/>
      </c:catAx>
      <c:valAx>
        <c:axId val="669807672"/>
        <c:scaling>
          <c:orientation val="minMax"/>
          <c:max val="48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464644</xdr:colOff>
      <xdr:row>34</xdr:row>
      <xdr:rowOff>43142</xdr:rowOff>
    </xdr:from>
    <xdr:to>
      <xdr:col>15</xdr:col>
      <xdr:colOff>154070</xdr:colOff>
      <xdr:row>53</xdr:row>
      <xdr:rowOff>100292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73DE6-1E5C-41F4-A33D-B0F575E5C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671065</xdr:colOff>
      <xdr:row>34</xdr:row>
      <xdr:rowOff>8697</xdr:rowOff>
    </xdr:from>
    <xdr:to>
      <xdr:col>27</xdr:col>
      <xdr:colOff>276225</xdr:colOff>
      <xdr:row>53</xdr:row>
      <xdr:rowOff>74001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1EFA57-84A6-47A3-BED1-741D67E64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644526</xdr:colOff>
      <xdr:row>53</xdr:row>
      <xdr:rowOff>190499</xdr:rowOff>
    </xdr:from>
    <xdr:to>
      <xdr:col>27</xdr:col>
      <xdr:colOff>273910</xdr:colOff>
      <xdr:row>70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B3DBE0-F982-447C-AD1A-7F88BAED1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565337</xdr:colOff>
      <xdr:row>54</xdr:row>
      <xdr:rowOff>33618</xdr:rowOff>
    </xdr:from>
    <xdr:to>
      <xdr:col>15</xdr:col>
      <xdr:colOff>131107</xdr:colOff>
      <xdr:row>70</xdr:row>
      <xdr:rowOff>186018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134044-9E2D-4F9C-A928-D2F390C60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171289</xdr:colOff>
      <xdr:row>34</xdr:row>
      <xdr:rowOff>55748</xdr:rowOff>
    </xdr:from>
    <xdr:to>
      <xdr:col>17</xdr:col>
      <xdr:colOff>629332</xdr:colOff>
      <xdr:row>53</xdr:row>
      <xdr:rowOff>60511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73CA66-DD23-4B68-85B6-9ED43BD1A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155666</xdr:colOff>
      <xdr:row>53</xdr:row>
      <xdr:rowOff>135032</xdr:rowOff>
    </xdr:from>
    <xdr:to>
      <xdr:col>17</xdr:col>
      <xdr:colOff>615465</xdr:colOff>
      <xdr:row>71</xdr:row>
      <xdr:rowOff>30256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B91502-B00F-4212-9D72-1B3586B26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290167</xdr:colOff>
      <xdr:row>34</xdr:row>
      <xdr:rowOff>14569</xdr:rowOff>
    </xdr:from>
    <xdr:to>
      <xdr:col>29</xdr:col>
      <xdr:colOff>633748</xdr:colOff>
      <xdr:row>53</xdr:row>
      <xdr:rowOff>19332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5E00A6-F0AB-422C-A7B5-E50C41B72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285750</xdr:colOff>
      <xdr:row>53</xdr:row>
      <xdr:rowOff>116265</xdr:rowOff>
    </xdr:from>
    <xdr:to>
      <xdr:col>29</xdr:col>
      <xdr:colOff>631087</xdr:colOff>
      <xdr:row>71</xdr:row>
      <xdr:rowOff>11489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813E28-6BC1-4D26-AB63-76963515A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723900</xdr:colOff>
      <xdr:row>72</xdr:row>
      <xdr:rowOff>0</xdr:rowOff>
    </xdr:from>
    <xdr:to>
      <xdr:col>22</xdr:col>
      <xdr:colOff>400050</xdr:colOff>
      <xdr:row>93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DF63F-99CF-467A-A87F-F9AFC37D7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4"/>
  <sheetViews>
    <sheetView tabSelected="1" zoomScaleNormal="100" workbookViewId="0"/>
  </sheetViews>
  <sheetFormatPr defaultRowHeight="15"/>
  <cols>
    <col min="1" max="1" width="10" style="6" customWidth="1"/>
    <col min="2" max="2" width="6.42578125" hidden="1" customWidth="1"/>
    <col min="3" max="3" width="8.140625" hidden="1" customWidth="1"/>
    <col min="4" max="4" width="7.140625" hidden="1" customWidth="1"/>
    <col min="5" max="5" width="8.140625" hidden="1" customWidth="1"/>
    <col min="6" max="6" width="28.85546875" hidden="1" customWidth="1"/>
    <col min="7" max="7" width="8.85546875" customWidth="1"/>
    <col min="8" max="8" width="8.5703125" customWidth="1"/>
    <col min="9" max="9" width="18" bestFit="1" customWidth="1"/>
    <col min="10" max="10" width="8.85546875" customWidth="1"/>
    <col min="11" max="11" width="8.5703125" customWidth="1"/>
    <col min="12" max="12" width="15.7109375" bestFit="1" customWidth="1"/>
    <col min="13" max="13" width="8.85546875" customWidth="1"/>
    <col min="14" max="14" width="8.5703125" customWidth="1"/>
    <col min="15" max="15" width="15" bestFit="1" customWidth="1"/>
    <col min="16" max="16" width="8.85546875" customWidth="1"/>
    <col min="17" max="17" width="8.5703125" customWidth="1"/>
    <col min="18" max="18" width="18" bestFit="1" customWidth="1"/>
    <col min="19" max="19" width="8.85546875" style="17" customWidth="1"/>
    <col min="20" max="20" width="8.5703125" customWidth="1"/>
    <col min="21" max="21" width="18" bestFit="1" customWidth="1"/>
    <col min="22" max="22" width="7" style="9" bestFit="1" customWidth="1"/>
    <col min="23" max="23" width="9.7109375" style="9" bestFit="1" customWidth="1"/>
    <col min="24" max="24" width="13.85546875" style="9" bestFit="1" customWidth="1"/>
    <col min="25" max="25" width="7" style="9" bestFit="1" customWidth="1"/>
    <col min="26" max="26" width="10.5703125" style="9" bestFit="1" customWidth="1"/>
    <col min="27" max="27" width="10.140625" style="9" bestFit="1" customWidth="1"/>
    <col min="28" max="28" width="7" style="9" bestFit="1" customWidth="1"/>
    <col min="29" max="29" width="12" style="9" bestFit="1" customWidth="1"/>
    <col min="30" max="30" width="10.140625" style="9" bestFit="1" customWidth="1"/>
    <col min="31" max="31" width="7" style="9" hidden="1" customWidth="1"/>
    <col min="32" max="32" width="15.5703125" style="9" hidden="1" customWidth="1"/>
    <col min="33" max="33" width="11.140625" style="9" hidden="1" customWidth="1"/>
    <col min="34" max="34" width="7.28515625" style="9" hidden="1" customWidth="1"/>
    <col min="35" max="36" width="5.5703125" style="9" hidden="1" customWidth="1"/>
    <col min="37" max="37" width="6.28515625" style="9" hidden="1" customWidth="1"/>
    <col min="38" max="39" width="5.7109375" style="9" hidden="1" customWidth="1"/>
    <col min="40" max="40" width="6.140625" style="9" hidden="1" customWidth="1"/>
    <col min="41" max="42" width="5.7109375" style="9" hidden="1" customWidth="1"/>
    <col min="43" max="43" width="6.140625" style="9" hidden="1" customWidth="1"/>
    <col min="44" max="45" width="5.7109375" style="9" hidden="1" customWidth="1"/>
    <col min="46" max="46" width="6.140625" style="9" hidden="1" customWidth="1"/>
    <col min="47" max="48" width="5.7109375" style="9" hidden="1" customWidth="1"/>
    <col min="49" max="49" width="6.140625" style="9" hidden="1" customWidth="1"/>
    <col min="50" max="51" width="5.7109375" style="9" hidden="1" customWidth="1"/>
    <col min="52" max="52" width="6.140625" style="9" hidden="1" customWidth="1"/>
    <col min="53" max="54" width="5.7109375" style="9" hidden="1" customWidth="1"/>
    <col min="55" max="55" width="6.140625" style="9" hidden="1" customWidth="1"/>
    <col min="56" max="57" width="5.7109375" style="9" hidden="1" customWidth="1"/>
    <col min="58" max="58" width="6.140625" style="9" hidden="1" customWidth="1"/>
    <col min="59" max="60" width="5.7109375" style="9" hidden="1" customWidth="1"/>
    <col min="61" max="61" width="11" style="9" hidden="1" customWidth="1"/>
    <col min="62" max="62" width="3" style="9" hidden="1" customWidth="1"/>
    <col min="63" max="63" width="4" style="9" hidden="1" customWidth="1"/>
    <col min="64" max="65" width="2" style="9" hidden="1" customWidth="1"/>
    <col min="66" max="66" width="19.42578125" style="9" hidden="1" customWidth="1"/>
    <col min="67" max="68" width="3" style="9" hidden="1" customWidth="1"/>
    <col min="69" max="69" width="8" style="9" hidden="1" customWidth="1"/>
    <col min="70" max="71" width="3" style="9" hidden="1" customWidth="1"/>
    <col min="72" max="72" width="8" style="9" hidden="1" customWidth="1"/>
    <col min="73" max="76" width="2" style="9" hidden="1" customWidth="1"/>
    <col min="77" max="77" width="3" style="9" hidden="1" customWidth="1"/>
    <col min="78" max="78" width="8" style="9" hidden="1" customWidth="1"/>
    <col min="79" max="80" width="3" style="9" hidden="1" customWidth="1"/>
    <col min="81" max="81" width="8" style="9" hidden="1" customWidth="1"/>
    <col min="82" max="83" width="3" style="9" hidden="1" customWidth="1"/>
    <col min="84" max="84" width="8" style="9" hidden="1" customWidth="1"/>
    <col min="85" max="88" width="2" style="9" hidden="1" customWidth="1"/>
    <col min="89" max="89" width="3" style="9" hidden="1" customWidth="1"/>
    <col min="90" max="90" width="8" style="9" hidden="1" customWidth="1"/>
    <col min="91" max="91" width="0" style="9" hidden="1" customWidth="1"/>
    <col min="92" max="93" width="0" hidden="1" customWidth="1"/>
    <col min="94" max="94" width="13" customWidth="1"/>
    <col min="95" max="95" width="12.140625" bestFit="1" customWidth="1"/>
    <col min="97" max="97" width="13.85546875" bestFit="1" customWidth="1"/>
  </cols>
  <sheetData>
    <row r="1" spans="1:97" s="35" customFormat="1" ht="25.5" customHeight="1">
      <c r="A1" s="26" t="s">
        <v>21</v>
      </c>
      <c r="B1" s="35" t="s">
        <v>0</v>
      </c>
      <c r="C1" s="35" t="s">
        <v>0</v>
      </c>
      <c r="D1" s="35" t="s">
        <v>1</v>
      </c>
      <c r="E1" s="35" t="s">
        <v>2</v>
      </c>
      <c r="F1" s="35" t="s">
        <v>3</v>
      </c>
      <c r="G1" s="58" t="s">
        <v>4</v>
      </c>
      <c r="H1" s="58"/>
      <c r="I1" s="59"/>
      <c r="J1" s="60" t="s">
        <v>5</v>
      </c>
      <c r="K1" s="58"/>
      <c r="L1" s="59"/>
      <c r="M1" s="60" t="s">
        <v>6</v>
      </c>
      <c r="N1" s="58"/>
      <c r="O1" s="59"/>
      <c r="P1" s="60" t="s">
        <v>7</v>
      </c>
      <c r="Q1" s="58"/>
      <c r="R1" s="61"/>
      <c r="S1" s="62" t="s">
        <v>31</v>
      </c>
      <c r="T1" s="61"/>
      <c r="U1" s="59"/>
      <c r="V1" s="36"/>
      <c r="W1" s="36" t="s">
        <v>8</v>
      </c>
      <c r="X1" s="37"/>
      <c r="Y1" s="36"/>
      <c r="Z1" s="36" t="s">
        <v>9</v>
      </c>
      <c r="AA1" s="37"/>
      <c r="AB1" s="36"/>
      <c r="AC1" s="36" t="s">
        <v>10</v>
      </c>
      <c r="AD1" s="37"/>
      <c r="AE1" s="36"/>
      <c r="AF1" s="36" t="s">
        <v>11</v>
      </c>
      <c r="AG1" s="37" t="s">
        <v>12</v>
      </c>
      <c r="AH1" s="36" t="s">
        <v>3</v>
      </c>
      <c r="AI1" s="36" t="s">
        <v>13</v>
      </c>
      <c r="AJ1" s="36" t="s">
        <v>13</v>
      </c>
      <c r="AK1" s="36" t="s">
        <v>14</v>
      </c>
      <c r="AL1" s="36" t="s">
        <v>15</v>
      </c>
      <c r="AM1" s="36" t="s">
        <v>16</v>
      </c>
      <c r="AN1" s="36" t="s">
        <v>17</v>
      </c>
      <c r="AO1" s="36" t="s">
        <v>15</v>
      </c>
      <c r="AP1" s="36" t="s">
        <v>16</v>
      </c>
      <c r="AQ1" s="36" t="s">
        <v>17</v>
      </c>
      <c r="AR1" s="36" t="s">
        <v>15</v>
      </c>
      <c r="AS1" s="36" t="s">
        <v>16</v>
      </c>
      <c r="AT1" s="36" t="s">
        <v>17</v>
      </c>
      <c r="AU1" s="36" t="s">
        <v>15</v>
      </c>
      <c r="AV1" s="36" t="s">
        <v>16</v>
      </c>
      <c r="AW1" s="36" t="s">
        <v>17</v>
      </c>
      <c r="AX1" s="36" t="s">
        <v>15</v>
      </c>
      <c r="AY1" s="36" t="s">
        <v>16</v>
      </c>
      <c r="AZ1" s="36" t="s">
        <v>17</v>
      </c>
      <c r="BA1" s="36" t="s">
        <v>15</v>
      </c>
      <c r="BB1" s="36" t="s">
        <v>16</v>
      </c>
      <c r="BC1" s="36" t="s">
        <v>17</v>
      </c>
      <c r="BD1" s="36" t="s">
        <v>15</v>
      </c>
      <c r="BE1" s="36" t="s">
        <v>16</v>
      </c>
      <c r="BF1" s="36" t="s">
        <v>17</v>
      </c>
      <c r="BG1" s="36" t="s">
        <v>15</v>
      </c>
      <c r="BH1" s="36" t="s">
        <v>16</v>
      </c>
      <c r="BI1" s="36" t="s">
        <v>18</v>
      </c>
      <c r="BJ1" s="36">
        <v>51</v>
      </c>
      <c r="BK1" s="36">
        <v>540</v>
      </c>
      <c r="BL1" s="36">
        <v>3</v>
      </c>
      <c r="BM1" s="36">
        <v>5</v>
      </c>
      <c r="BN1" s="36" t="s">
        <v>19</v>
      </c>
      <c r="BO1" s="36">
        <v>46</v>
      </c>
      <c r="BP1" s="36">
        <v>46</v>
      </c>
      <c r="BQ1" s="36">
        <v>2321000</v>
      </c>
      <c r="BR1" s="36">
        <v>16</v>
      </c>
      <c r="BS1" s="36">
        <v>32</v>
      </c>
      <c r="BT1" s="36">
        <v>1103479</v>
      </c>
      <c r="BU1" s="36">
        <v>0</v>
      </c>
      <c r="BV1" s="36">
        <v>0</v>
      </c>
      <c r="BW1" s="36">
        <v>0</v>
      </c>
      <c r="BX1" s="36">
        <v>2</v>
      </c>
      <c r="BY1" s="36">
        <v>22</v>
      </c>
      <c r="BZ1" s="36">
        <v>1011000</v>
      </c>
      <c r="CA1" s="36">
        <v>46</v>
      </c>
      <c r="CB1" s="36">
        <v>46</v>
      </c>
      <c r="CC1" s="36">
        <v>2321000</v>
      </c>
      <c r="CD1" s="36">
        <v>16</v>
      </c>
      <c r="CE1" s="36">
        <v>32</v>
      </c>
      <c r="CF1" s="36">
        <v>1103479</v>
      </c>
      <c r="CG1" s="36">
        <v>0</v>
      </c>
      <c r="CH1" s="36">
        <v>0</v>
      </c>
      <c r="CI1" s="36">
        <v>0</v>
      </c>
      <c r="CJ1" s="36">
        <v>2</v>
      </c>
      <c r="CK1" s="36">
        <v>22</v>
      </c>
      <c r="CL1" s="36">
        <v>1011000</v>
      </c>
      <c r="CM1" s="36"/>
      <c r="CP1" s="35">
        <v>12500</v>
      </c>
      <c r="CS1" s="63">
        <v>9.4999999999999998E-3</v>
      </c>
    </row>
    <row r="2" spans="1:97" s="5" customFormat="1" hidden="1">
      <c r="A2" s="26" t="s">
        <v>21</v>
      </c>
      <c r="B2" s="5" t="s">
        <v>0</v>
      </c>
      <c r="C2" s="5" t="s">
        <v>0</v>
      </c>
      <c r="D2" s="5" t="s">
        <v>1</v>
      </c>
      <c r="E2" s="5" t="s">
        <v>2</v>
      </c>
      <c r="F2" s="5" t="s">
        <v>3</v>
      </c>
      <c r="G2" s="13" t="s">
        <v>4</v>
      </c>
      <c r="H2" s="14" t="s">
        <v>4</v>
      </c>
      <c r="I2" s="15" t="s">
        <v>4</v>
      </c>
      <c r="J2" s="13" t="s">
        <v>5</v>
      </c>
      <c r="K2" s="14" t="s">
        <v>5</v>
      </c>
      <c r="L2" s="15" t="s">
        <v>5</v>
      </c>
      <c r="M2" s="13" t="s">
        <v>6</v>
      </c>
      <c r="N2" s="14" t="s">
        <v>6</v>
      </c>
      <c r="O2" s="15" t="s">
        <v>6</v>
      </c>
      <c r="P2" s="13" t="s">
        <v>7</v>
      </c>
      <c r="Q2" s="14" t="s">
        <v>7</v>
      </c>
      <c r="R2" s="16" t="s">
        <v>7</v>
      </c>
      <c r="S2" s="18" t="s">
        <v>31</v>
      </c>
      <c r="T2" s="14" t="s">
        <v>31</v>
      </c>
      <c r="U2" s="15" t="s">
        <v>31</v>
      </c>
      <c r="V2" s="7"/>
      <c r="W2" s="7" t="s">
        <v>8</v>
      </c>
      <c r="X2" s="8"/>
      <c r="Y2" s="7"/>
      <c r="Z2" s="7" t="s">
        <v>9</v>
      </c>
      <c r="AA2" s="8"/>
      <c r="AB2" s="7"/>
      <c r="AC2" s="7" t="s">
        <v>10</v>
      </c>
      <c r="AD2" s="8"/>
      <c r="AE2" s="7"/>
      <c r="AF2" s="7" t="s">
        <v>11</v>
      </c>
      <c r="AG2" s="8" t="s">
        <v>12</v>
      </c>
      <c r="AH2" s="7" t="s">
        <v>3</v>
      </c>
      <c r="AI2" s="7" t="s">
        <v>13</v>
      </c>
      <c r="AJ2" s="7" t="s">
        <v>13</v>
      </c>
      <c r="AK2" s="7" t="s">
        <v>14</v>
      </c>
      <c r="AL2" s="7" t="s">
        <v>15</v>
      </c>
      <c r="AM2" s="7" t="s">
        <v>16</v>
      </c>
      <c r="AN2" s="7" t="s">
        <v>17</v>
      </c>
      <c r="AO2" s="7" t="s">
        <v>15</v>
      </c>
      <c r="AP2" s="7" t="s">
        <v>16</v>
      </c>
      <c r="AQ2" s="7" t="s">
        <v>17</v>
      </c>
      <c r="AR2" s="7" t="s">
        <v>15</v>
      </c>
      <c r="AS2" s="7" t="s">
        <v>16</v>
      </c>
      <c r="AT2" s="7" t="s">
        <v>17</v>
      </c>
      <c r="AU2" s="7" t="s">
        <v>15</v>
      </c>
      <c r="AV2" s="7" t="s">
        <v>16</v>
      </c>
      <c r="AW2" s="7" t="s">
        <v>17</v>
      </c>
      <c r="AX2" s="7" t="s">
        <v>15</v>
      </c>
      <c r="AY2" s="7" t="s">
        <v>16</v>
      </c>
      <c r="AZ2" s="7" t="s">
        <v>17</v>
      </c>
      <c r="BA2" s="7" t="s">
        <v>15</v>
      </c>
      <c r="BB2" s="7" t="s">
        <v>16</v>
      </c>
      <c r="BC2" s="7" t="s">
        <v>17</v>
      </c>
      <c r="BD2" s="7" t="s">
        <v>15</v>
      </c>
      <c r="BE2" s="7" t="s">
        <v>16</v>
      </c>
      <c r="BF2" s="7" t="s">
        <v>17</v>
      </c>
      <c r="BG2" s="7" t="s">
        <v>15</v>
      </c>
      <c r="BH2" s="7" t="s">
        <v>16</v>
      </c>
      <c r="BI2" s="7" t="s">
        <v>18</v>
      </c>
      <c r="BJ2" s="7">
        <v>51</v>
      </c>
      <c r="BK2" s="7">
        <v>540</v>
      </c>
      <c r="BL2" s="7">
        <v>3</v>
      </c>
      <c r="BM2" s="7">
        <v>5</v>
      </c>
      <c r="BN2" s="7" t="s">
        <v>19</v>
      </c>
      <c r="BO2" s="7">
        <v>46</v>
      </c>
      <c r="BP2" s="7">
        <v>46</v>
      </c>
      <c r="BQ2" s="7">
        <v>2321000</v>
      </c>
      <c r="BR2" s="7">
        <v>16</v>
      </c>
      <c r="BS2" s="7">
        <v>32</v>
      </c>
      <c r="BT2" s="7">
        <v>1103479</v>
      </c>
      <c r="BU2" s="7">
        <v>0</v>
      </c>
      <c r="BV2" s="7">
        <v>0</v>
      </c>
      <c r="BW2" s="7">
        <v>0</v>
      </c>
      <c r="BX2" s="7">
        <v>2</v>
      </c>
      <c r="BY2" s="7">
        <v>22</v>
      </c>
      <c r="BZ2" s="7">
        <v>1011000</v>
      </c>
      <c r="CA2" s="7">
        <v>46</v>
      </c>
      <c r="CB2" s="7">
        <v>46</v>
      </c>
      <c r="CC2" s="7">
        <v>2321000</v>
      </c>
      <c r="CD2" s="7">
        <v>16</v>
      </c>
      <c r="CE2" s="7">
        <v>32</v>
      </c>
      <c r="CF2" s="7">
        <v>1103479</v>
      </c>
      <c r="CG2" s="7">
        <v>0</v>
      </c>
      <c r="CH2" s="7">
        <v>0</v>
      </c>
      <c r="CI2" s="7">
        <v>0</v>
      </c>
      <c r="CJ2" s="7">
        <v>2</v>
      </c>
      <c r="CK2" s="7">
        <v>22</v>
      </c>
      <c r="CL2" s="7">
        <v>1011000</v>
      </c>
      <c r="CM2" s="7"/>
    </row>
    <row r="3" spans="1:97" s="5" customFormat="1">
      <c r="A3" s="28" t="s">
        <v>21</v>
      </c>
      <c r="B3" s="29" t="s">
        <v>22</v>
      </c>
      <c r="C3" s="29" t="s">
        <v>23</v>
      </c>
      <c r="D3" s="29" t="s">
        <v>24</v>
      </c>
      <c r="E3" s="29" t="s">
        <v>24</v>
      </c>
      <c r="F3" s="29" t="s">
        <v>25</v>
      </c>
      <c r="G3" s="30" t="s">
        <v>26</v>
      </c>
      <c r="H3" s="31" t="s">
        <v>27</v>
      </c>
      <c r="I3" s="32" t="s">
        <v>28</v>
      </c>
      <c r="J3" s="30" t="s">
        <v>26</v>
      </c>
      <c r="K3" s="31" t="s">
        <v>27</v>
      </c>
      <c r="L3" s="32" t="s">
        <v>28</v>
      </c>
      <c r="M3" s="30" t="s">
        <v>26</v>
      </c>
      <c r="N3" s="31" t="s">
        <v>27</v>
      </c>
      <c r="O3" s="32" t="s">
        <v>28</v>
      </c>
      <c r="P3" s="30" t="s">
        <v>26</v>
      </c>
      <c r="Q3" s="31" t="s">
        <v>29</v>
      </c>
      <c r="R3" s="33" t="s">
        <v>28</v>
      </c>
      <c r="S3" s="34" t="s">
        <v>26</v>
      </c>
      <c r="T3" s="31" t="s">
        <v>27</v>
      </c>
      <c r="U3" s="32" t="s">
        <v>28</v>
      </c>
      <c r="V3" s="7" t="s">
        <v>26</v>
      </c>
      <c r="W3" s="7" t="s">
        <v>27</v>
      </c>
      <c r="X3" s="8" t="s">
        <v>28</v>
      </c>
      <c r="Y3" s="7" t="s">
        <v>26</v>
      </c>
      <c r="Z3" s="7" t="s">
        <v>27</v>
      </c>
      <c r="AA3" s="8" t="s">
        <v>28</v>
      </c>
      <c r="AB3" s="7" t="s">
        <v>26</v>
      </c>
      <c r="AC3" s="7" t="s">
        <v>27</v>
      </c>
      <c r="AD3" s="8" t="s">
        <v>28</v>
      </c>
      <c r="AE3" s="7" t="s">
        <v>26</v>
      </c>
      <c r="AF3" s="7" t="s">
        <v>27</v>
      </c>
      <c r="AG3" s="8" t="s">
        <v>30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</row>
    <row r="4" spans="1:97" ht="15.75">
      <c r="A4" s="27" t="s">
        <v>32</v>
      </c>
      <c r="B4" s="19">
        <v>51</v>
      </c>
      <c r="C4" s="19">
        <v>540</v>
      </c>
      <c r="D4" s="19">
        <v>3</v>
      </c>
      <c r="E4" s="19">
        <v>5</v>
      </c>
      <c r="F4" s="19" t="s">
        <v>19</v>
      </c>
      <c r="G4" s="20">
        <v>25</v>
      </c>
      <c r="H4" s="21">
        <v>25</v>
      </c>
      <c r="I4" s="22">
        <v>1051755</v>
      </c>
      <c r="J4" s="20">
        <v>5</v>
      </c>
      <c r="K4" s="21">
        <v>10</v>
      </c>
      <c r="L4" s="22">
        <v>632000</v>
      </c>
      <c r="M4" s="20">
        <v>1</v>
      </c>
      <c r="N4" s="21">
        <v>3</v>
      </c>
      <c r="O4" s="22">
        <v>450000</v>
      </c>
      <c r="P4" s="20">
        <v>3</v>
      </c>
      <c r="Q4" s="21">
        <v>31</v>
      </c>
      <c r="R4" s="45">
        <v>1475000</v>
      </c>
      <c r="S4" s="47">
        <f>SUM(G4,J4,M4,P4)</f>
        <v>34</v>
      </c>
      <c r="T4" s="21">
        <f>SUM(H4,K4,N4,Q4)</f>
        <v>69</v>
      </c>
      <c r="U4" s="22">
        <f>SUM(I4,L4,O4,R4)</f>
        <v>3608755</v>
      </c>
      <c r="V4" s="9">
        <v>25</v>
      </c>
      <c r="W4" s="9">
        <v>25</v>
      </c>
      <c r="X4" s="10">
        <v>1051755</v>
      </c>
      <c r="Y4" s="9">
        <v>5</v>
      </c>
      <c r="Z4" s="9">
        <v>10</v>
      </c>
      <c r="AA4" s="10">
        <v>632000</v>
      </c>
      <c r="AB4" s="9">
        <v>1</v>
      </c>
      <c r="AC4" s="9">
        <v>3</v>
      </c>
      <c r="AD4" s="10">
        <v>450000</v>
      </c>
      <c r="AE4" s="9">
        <v>3</v>
      </c>
      <c r="AF4" s="9">
        <v>31</v>
      </c>
      <c r="AG4" s="10">
        <v>1475000</v>
      </c>
      <c r="CP4" s="2">
        <f>$CP$1*T4</f>
        <v>862500</v>
      </c>
      <c r="CQ4" s="2">
        <f>CP4*20</f>
        <v>17250000</v>
      </c>
      <c r="CS4" s="1">
        <f>SUM(U$4:U4)*$CS$1</f>
        <v>34283.172500000001</v>
      </c>
    </row>
    <row r="5" spans="1:97" ht="15.75">
      <c r="A5" s="27" t="s">
        <v>33</v>
      </c>
      <c r="B5" s="19">
        <v>51</v>
      </c>
      <c r="C5" s="19">
        <v>540</v>
      </c>
      <c r="D5" s="19">
        <v>3</v>
      </c>
      <c r="E5" s="19">
        <v>5</v>
      </c>
      <c r="F5" s="19" t="s">
        <v>19</v>
      </c>
      <c r="G5" s="20">
        <v>28</v>
      </c>
      <c r="H5" s="21">
        <v>28</v>
      </c>
      <c r="I5" s="22">
        <v>1091776</v>
      </c>
      <c r="J5" s="20">
        <v>2</v>
      </c>
      <c r="K5" s="21">
        <v>4</v>
      </c>
      <c r="L5" s="22">
        <v>145000</v>
      </c>
      <c r="M5" s="20">
        <v>1</v>
      </c>
      <c r="N5" s="21">
        <v>4</v>
      </c>
      <c r="O5" s="22">
        <v>150000</v>
      </c>
      <c r="P5" s="20">
        <v>3</v>
      </c>
      <c r="Q5" s="21">
        <v>91</v>
      </c>
      <c r="R5" s="45">
        <v>3640000</v>
      </c>
      <c r="S5" s="48">
        <f>SUM(G5,J5,M5,P5)</f>
        <v>34</v>
      </c>
      <c r="T5" s="21">
        <f>SUM(H5,K5,N5,Q5)</f>
        <v>127</v>
      </c>
      <c r="U5" s="22">
        <f>SUM(I5,L5,O5,R5)</f>
        <v>5026776</v>
      </c>
      <c r="V5" s="9">
        <v>28</v>
      </c>
      <c r="W5" s="9">
        <v>28</v>
      </c>
      <c r="X5" s="10">
        <v>1091776</v>
      </c>
      <c r="Y5" s="9">
        <v>2</v>
      </c>
      <c r="Z5" s="9">
        <v>4</v>
      </c>
      <c r="AA5" s="10">
        <v>145000</v>
      </c>
      <c r="AB5" s="9">
        <v>1</v>
      </c>
      <c r="AC5" s="9">
        <v>4</v>
      </c>
      <c r="AD5" s="10">
        <v>150000</v>
      </c>
      <c r="AE5" s="9">
        <v>3</v>
      </c>
      <c r="AF5" s="9">
        <v>91</v>
      </c>
      <c r="AG5" s="10">
        <v>3640000</v>
      </c>
      <c r="CP5" s="2">
        <f>$CP$1*T5</f>
        <v>1587500</v>
      </c>
      <c r="CQ5" s="2">
        <f t="shared" ref="CQ5:CQ30" si="0">CP5*20</f>
        <v>31750000</v>
      </c>
      <c r="CS5" s="1">
        <f>SUM(U$4:U5)*$CS$1</f>
        <v>82037.544500000004</v>
      </c>
    </row>
    <row r="6" spans="1:97" ht="15.75">
      <c r="A6" s="27" t="s">
        <v>34</v>
      </c>
      <c r="B6" s="19">
        <v>51</v>
      </c>
      <c r="C6" s="19">
        <v>540</v>
      </c>
      <c r="D6" s="19">
        <v>3</v>
      </c>
      <c r="E6" s="19">
        <v>5</v>
      </c>
      <c r="F6" s="19" t="s">
        <v>19</v>
      </c>
      <c r="G6" s="20">
        <v>58</v>
      </c>
      <c r="H6" s="21">
        <v>58</v>
      </c>
      <c r="I6" s="22">
        <v>2366400</v>
      </c>
      <c r="J6" s="20">
        <v>1</v>
      </c>
      <c r="K6" s="21">
        <v>2</v>
      </c>
      <c r="L6" s="22">
        <v>75000</v>
      </c>
      <c r="M6" s="20">
        <v>1</v>
      </c>
      <c r="N6" s="21">
        <v>4</v>
      </c>
      <c r="O6" s="22">
        <v>62500</v>
      </c>
      <c r="P6" s="20">
        <v>3</v>
      </c>
      <c r="Q6" s="21">
        <v>29</v>
      </c>
      <c r="R6" s="45">
        <v>1892383</v>
      </c>
      <c r="S6" s="48">
        <f>SUM(G6,J6,M6,P6)</f>
        <v>63</v>
      </c>
      <c r="T6" s="21">
        <f>SUM(H6,K6,N6,Q6)</f>
        <v>93</v>
      </c>
      <c r="U6" s="22">
        <f>SUM(I6,L6,O6,R6)</f>
        <v>4396283</v>
      </c>
      <c r="V6" s="9">
        <v>58</v>
      </c>
      <c r="W6" s="9">
        <v>58</v>
      </c>
      <c r="X6" s="10">
        <v>2366400</v>
      </c>
      <c r="Y6" s="9">
        <v>1</v>
      </c>
      <c r="Z6" s="9">
        <v>2</v>
      </c>
      <c r="AA6" s="10">
        <v>75000</v>
      </c>
      <c r="AB6" s="9">
        <v>1</v>
      </c>
      <c r="AC6" s="9">
        <v>4</v>
      </c>
      <c r="AD6" s="10">
        <v>62500</v>
      </c>
      <c r="AE6" s="9">
        <v>3</v>
      </c>
      <c r="AF6" s="9">
        <v>29</v>
      </c>
      <c r="AG6" s="10">
        <v>1892383</v>
      </c>
      <c r="CP6" s="2">
        <f>$CP$1*T6</f>
        <v>1162500</v>
      </c>
      <c r="CQ6" s="2">
        <f t="shared" si="0"/>
        <v>23250000</v>
      </c>
      <c r="CS6" s="1">
        <f>SUM(U$4:U6)*$CS$1</f>
        <v>123802.23299999999</v>
      </c>
    </row>
    <row r="7" spans="1:97" ht="15.75">
      <c r="A7" s="27" t="s">
        <v>35</v>
      </c>
      <c r="B7" s="19">
        <v>51</v>
      </c>
      <c r="C7" s="19">
        <v>540</v>
      </c>
      <c r="D7" s="19">
        <v>3</v>
      </c>
      <c r="E7" s="19">
        <v>5</v>
      </c>
      <c r="F7" s="19" t="s">
        <v>19</v>
      </c>
      <c r="G7" s="20">
        <v>72</v>
      </c>
      <c r="H7" s="21">
        <v>72</v>
      </c>
      <c r="I7" s="22">
        <v>4191063</v>
      </c>
      <c r="J7" s="20">
        <v>1</v>
      </c>
      <c r="K7" s="21">
        <v>2</v>
      </c>
      <c r="L7" s="22">
        <v>90000</v>
      </c>
      <c r="M7" s="20">
        <v>0</v>
      </c>
      <c r="N7" s="21">
        <v>0</v>
      </c>
      <c r="O7" s="22">
        <v>0</v>
      </c>
      <c r="P7" s="20">
        <v>0</v>
      </c>
      <c r="Q7" s="21">
        <v>0</v>
      </c>
      <c r="R7" s="45">
        <v>0</v>
      </c>
      <c r="S7" s="48">
        <f>SUM(G7,J7,M7,P7)</f>
        <v>73</v>
      </c>
      <c r="T7" s="21">
        <f>SUM(H7,K7,N7,Q7)</f>
        <v>74</v>
      </c>
      <c r="U7" s="22">
        <f>SUM(I7,L7,O7,R7)</f>
        <v>4281063</v>
      </c>
      <c r="V7" s="9">
        <v>72</v>
      </c>
      <c r="W7" s="9">
        <v>72</v>
      </c>
      <c r="X7" s="10">
        <v>4191063</v>
      </c>
      <c r="Y7" s="9">
        <v>1</v>
      </c>
      <c r="Z7" s="9">
        <v>2</v>
      </c>
      <c r="AA7" s="10">
        <v>90000</v>
      </c>
      <c r="AB7" s="9">
        <v>0</v>
      </c>
      <c r="AC7" s="9">
        <v>0</v>
      </c>
      <c r="AD7" s="10">
        <v>0</v>
      </c>
      <c r="AE7" s="9">
        <v>0</v>
      </c>
      <c r="AF7" s="9">
        <v>0</v>
      </c>
      <c r="AG7" s="10">
        <v>0</v>
      </c>
      <c r="CP7" s="2">
        <f>$CP$1*T7</f>
        <v>925000</v>
      </c>
      <c r="CQ7" s="2">
        <f t="shared" si="0"/>
        <v>18500000</v>
      </c>
      <c r="CS7" s="1">
        <f>SUM(U$4:U7)*$CS$1</f>
        <v>164472.3315</v>
      </c>
    </row>
    <row r="8" spans="1:97" ht="15.75">
      <c r="A8" s="27" t="s">
        <v>39</v>
      </c>
      <c r="B8" s="19">
        <v>51</v>
      </c>
      <c r="C8" s="19">
        <v>540</v>
      </c>
      <c r="D8" s="19">
        <v>3</v>
      </c>
      <c r="E8" s="19">
        <v>5</v>
      </c>
      <c r="F8" s="19" t="s">
        <v>19</v>
      </c>
      <c r="G8" s="20">
        <v>28</v>
      </c>
      <c r="H8" s="21">
        <v>28</v>
      </c>
      <c r="I8" s="22">
        <v>1568602</v>
      </c>
      <c r="J8" s="20">
        <v>0</v>
      </c>
      <c r="K8" s="21">
        <v>0</v>
      </c>
      <c r="L8" s="22">
        <v>0</v>
      </c>
      <c r="M8" s="20">
        <v>0</v>
      </c>
      <c r="N8" s="21">
        <v>0</v>
      </c>
      <c r="O8" s="22">
        <v>0</v>
      </c>
      <c r="P8" s="20">
        <v>1</v>
      </c>
      <c r="Q8" s="21">
        <v>5</v>
      </c>
      <c r="R8" s="45">
        <v>200000</v>
      </c>
      <c r="S8" s="48">
        <f>SUM(G8,J8,M8,P8)</f>
        <v>29</v>
      </c>
      <c r="T8" s="21">
        <f>SUM(H8,K8,N8,Q8)</f>
        <v>33</v>
      </c>
      <c r="U8" s="22">
        <f>SUM(I8,L8,O8,R8)</f>
        <v>1768602</v>
      </c>
      <c r="V8" s="9">
        <v>28</v>
      </c>
      <c r="W8" s="9">
        <v>28</v>
      </c>
      <c r="X8" s="10">
        <v>1568602</v>
      </c>
      <c r="Y8" s="9">
        <v>0</v>
      </c>
      <c r="Z8" s="9">
        <v>0</v>
      </c>
      <c r="AA8" s="10">
        <v>0</v>
      </c>
      <c r="AB8" s="9">
        <v>0</v>
      </c>
      <c r="AC8" s="9">
        <v>0</v>
      </c>
      <c r="AD8" s="10">
        <v>0</v>
      </c>
      <c r="AE8" s="9">
        <v>1</v>
      </c>
      <c r="AF8" s="9">
        <v>5</v>
      </c>
      <c r="AG8" s="10">
        <v>200000</v>
      </c>
      <c r="CP8" s="2">
        <f>$CP$1*T8</f>
        <v>412500</v>
      </c>
      <c r="CQ8" s="2">
        <f t="shared" si="0"/>
        <v>8250000</v>
      </c>
      <c r="CS8" s="1">
        <f>SUM(U$4:U8)*$CS$1</f>
        <v>181274.05049999998</v>
      </c>
    </row>
    <row r="9" spans="1:97" ht="15.75">
      <c r="A9" s="27" t="s">
        <v>36</v>
      </c>
      <c r="B9" s="19">
        <v>51</v>
      </c>
      <c r="C9" s="19">
        <v>540</v>
      </c>
      <c r="D9" s="19">
        <v>3</v>
      </c>
      <c r="E9" s="19">
        <v>5</v>
      </c>
      <c r="F9" s="19" t="s">
        <v>19</v>
      </c>
      <c r="G9" s="20">
        <v>25</v>
      </c>
      <c r="H9" s="21">
        <v>25</v>
      </c>
      <c r="I9" s="22">
        <v>1527510</v>
      </c>
      <c r="J9" s="20">
        <v>3</v>
      </c>
      <c r="K9" s="21">
        <v>6</v>
      </c>
      <c r="L9" s="22">
        <v>420250</v>
      </c>
      <c r="M9" s="20">
        <v>0</v>
      </c>
      <c r="N9" s="21">
        <v>0</v>
      </c>
      <c r="O9" s="22">
        <v>0</v>
      </c>
      <c r="P9" s="20">
        <v>0</v>
      </c>
      <c r="Q9" s="21">
        <v>0</v>
      </c>
      <c r="R9" s="45">
        <v>0</v>
      </c>
      <c r="S9" s="48">
        <f>SUM(G9,J9,M9,P9)</f>
        <v>28</v>
      </c>
      <c r="T9" s="21">
        <f>SUM(H9,K9,N9,Q9)</f>
        <v>31</v>
      </c>
      <c r="U9" s="22">
        <f>SUM(I9,L9,O9,R9)</f>
        <v>1947760</v>
      </c>
      <c r="V9" s="9">
        <v>25</v>
      </c>
      <c r="W9" s="9">
        <v>25</v>
      </c>
      <c r="X9" s="10">
        <v>1527510</v>
      </c>
      <c r="Y9" s="9">
        <v>3</v>
      </c>
      <c r="Z9" s="9">
        <v>6</v>
      </c>
      <c r="AA9" s="10">
        <v>420250</v>
      </c>
      <c r="AB9" s="9">
        <v>0</v>
      </c>
      <c r="AC9" s="9">
        <v>0</v>
      </c>
      <c r="AD9" s="10">
        <v>0</v>
      </c>
      <c r="AE9" s="9">
        <v>0</v>
      </c>
      <c r="AF9" s="9">
        <v>0</v>
      </c>
      <c r="AG9" s="10">
        <v>0</v>
      </c>
      <c r="CP9" s="2">
        <f>$CP$1*T9</f>
        <v>387500</v>
      </c>
      <c r="CQ9" s="2">
        <f t="shared" si="0"/>
        <v>7750000</v>
      </c>
      <c r="CS9" s="1">
        <f>SUM(U$4:U9)*$CS$1</f>
        <v>199777.77049999998</v>
      </c>
    </row>
    <row r="10" spans="1:97" ht="15.75">
      <c r="A10" s="27" t="s">
        <v>37</v>
      </c>
      <c r="B10" s="19">
        <v>51</v>
      </c>
      <c r="C10" s="19">
        <v>540</v>
      </c>
      <c r="D10" s="19">
        <v>3</v>
      </c>
      <c r="E10" s="19">
        <v>5</v>
      </c>
      <c r="F10" s="19" t="s">
        <v>19</v>
      </c>
      <c r="G10" s="20">
        <v>11</v>
      </c>
      <c r="H10" s="21">
        <v>11</v>
      </c>
      <c r="I10" s="22">
        <v>846000</v>
      </c>
      <c r="J10" s="20">
        <v>2</v>
      </c>
      <c r="K10" s="21">
        <v>4</v>
      </c>
      <c r="L10" s="22">
        <v>160000</v>
      </c>
      <c r="M10" s="20">
        <v>0</v>
      </c>
      <c r="N10" s="21">
        <v>0</v>
      </c>
      <c r="O10" s="22">
        <v>0</v>
      </c>
      <c r="P10" s="20">
        <v>2</v>
      </c>
      <c r="Q10" s="21">
        <v>20</v>
      </c>
      <c r="R10" s="45">
        <v>1932500</v>
      </c>
      <c r="S10" s="48">
        <f>SUM(G10,J10,M10,P10)</f>
        <v>15</v>
      </c>
      <c r="T10" s="21">
        <f>SUM(H10,K10,N10,Q10)</f>
        <v>35</v>
      </c>
      <c r="U10" s="22">
        <f>SUM(I10,L10,O10,R10)</f>
        <v>2938500</v>
      </c>
      <c r="V10" s="9">
        <v>11</v>
      </c>
      <c r="W10" s="9">
        <v>11</v>
      </c>
      <c r="X10" s="10">
        <v>846000</v>
      </c>
      <c r="Y10" s="9">
        <v>2</v>
      </c>
      <c r="Z10" s="9">
        <v>4</v>
      </c>
      <c r="AA10" s="10">
        <v>160000</v>
      </c>
      <c r="AB10" s="9">
        <v>0</v>
      </c>
      <c r="AC10" s="9">
        <v>0</v>
      </c>
      <c r="AD10" s="10">
        <v>0</v>
      </c>
      <c r="AE10" s="9">
        <v>2</v>
      </c>
      <c r="AF10" s="9">
        <v>20</v>
      </c>
      <c r="AG10" s="10">
        <v>1932500</v>
      </c>
      <c r="CP10" s="2">
        <f>$CP$1*T10</f>
        <v>437500</v>
      </c>
      <c r="CQ10" s="2">
        <f t="shared" si="0"/>
        <v>8750000</v>
      </c>
      <c r="CS10" s="1">
        <f>SUM(U$4:U10)*$CS$1</f>
        <v>227693.52049999998</v>
      </c>
    </row>
    <row r="11" spans="1:97" ht="15.75">
      <c r="A11" s="27" t="s">
        <v>38</v>
      </c>
      <c r="B11" s="19">
        <v>51</v>
      </c>
      <c r="C11" s="19">
        <v>540</v>
      </c>
      <c r="D11" s="19">
        <v>3</v>
      </c>
      <c r="E11" s="19">
        <v>5</v>
      </c>
      <c r="F11" s="19" t="s">
        <v>19</v>
      </c>
      <c r="G11" s="20">
        <v>37</v>
      </c>
      <c r="H11" s="21">
        <v>37</v>
      </c>
      <c r="I11" s="22">
        <v>3015060</v>
      </c>
      <c r="J11" s="20">
        <v>6</v>
      </c>
      <c r="K11" s="21">
        <v>12</v>
      </c>
      <c r="L11" s="22">
        <v>551000</v>
      </c>
      <c r="M11" s="20">
        <v>0</v>
      </c>
      <c r="N11" s="21">
        <v>0</v>
      </c>
      <c r="O11" s="22">
        <v>0</v>
      </c>
      <c r="P11" s="20">
        <v>2</v>
      </c>
      <c r="Q11" s="21">
        <v>32</v>
      </c>
      <c r="R11" s="45">
        <v>3214300</v>
      </c>
      <c r="S11" s="48">
        <f>SUM(G11,J11,M11,P11)</f>
        <v>45</v>
      </c>
      <c r="T11" s="21">
        <f>SUM(H11,K11,N11,Q11)</f>
        <v>81</v>
      </c>
      <c r="U11" s="22">
        <f>SUM(I11,L11,O11,R11)</f>
        <v>6780360</v>
      </c>
      <c r="V11" s="9">
        <v>37</v>
      </c>
      <c r="W11" s="9">
        <v>37</v>
      </c>
      <c r="X11" s="10">
        <v>3015060</v>
      </c>
      <c r="Y11" s="9">
        <v>6</v>
      </c>
      <c r="Z11" s="9">
        <v>12</v>
      </c>
      <c r="AA11" s="10">
        <v>551000</v>
      </c>
      <c r="AB11" s="9">
        <v>0</v>
      </c>
      <c r="AC11" s="9">
        <v>0</v>
      </c>
      <c r="AD11" s="10">
        <v>0</v>
      </c>
      <c r="AE11" s="9">
        <v>2</v>
      </c>
      <c r="AF11" s="9">
        <v>32</v>
      </c>
      <c r="AG11" s="10">
        <v>3214300</v>
      </c>
      <c r="CP11" s="2">
        <f>$CP$1*T11</f>
        <v>1012500</v>
      </c>
      <c r="CQ11" s="2">
        <f t="shared" si="0"/>
        <v>20250000</v>
      </c>
      <c r="CS11" s="1">
        <f>SUM(U$4:U11)*$CS$1</f>
        <v>292106.94049999997</v>
      </c>
    </row>
    <row r="12" spans="1:97" ht="15.75">
      <c r="A12" s="27">
        <v>1999</v>
      </c>
      <c r="B12" s="19">
        <v>51</v>
      </c>
      <c r="C12" s="19">
        <v>540</v>
      </c>
      <c r="D12" s="19">
        <v>3</v>
      </c>
      <c r="E12" s="19">
        <v>5</v>
      </c>
      <c r="F12" s="19" t="s">
        <v>20</v>
      </c>
      <c r="G12" s="20">
        <v>44</v>
      </c>
      <c r="H12" s="21">
        <v>44</v>
      </c>
      <c r="I12" s="22">
        <v>3753055</v>
      </c>
      <c r="J12" s="20">
        <v>3</v>
      </c>
      <c r="K12" s="21">
        <v>6</v>
      </c>
      <c r="L12" s="22">
        <v>366000</v>
      </c>
      <c r="M12" s="20">
        <v>0</v>
      </c>
      <c r="N12" s="21">
        <v>0</v>
      </c>
      <c r="O12" s="22">
        <v>0</v>
      </c>
      <c r="P12" s="20">
        <v>2</v>
      </c>
      <c r="Q12" s="21">
        <v>20</v>
      </c>
      <c r="R12" s="45">
        <v>1115000</v>
      </c>
      <c r="S12" s="48">
        <f>SUM(G12,J12,M12,P12)</f>
        <v>49</v>
      </c>
      <c r="T12" s="21">
        <f>SUM(H12,K12,N12,Q12)</f>
        <v>70</v>
      </c>
      <c r="U12" s="22">
        <f>SUM(I12,L12,O12,R12)</f>
        <v>5234055</v>
      </c>
      <c r="V12" s="9">
        <v>44</v>
      </c>
      <c r="W12" s="9">
        <v>44</v>
      </c>
      <c r="X12" s="10">
        <v>3753055</v>
      </c>
      <c r="Y12" s="9">
        <v>3</v>
      </c>
      <c r="Z12" s="9">
        <v>6</v>
      </c>
      <c r="AA12" s="10">
        <v>366000</v>
      </c>
      <c r="AB12" s="9">
        <v>0</v>
      </c>
      <c r="AC12" s="9">
        <v>0</v>
      </c>
      <c r="AD12" s="10">
        <v>0</v>
      </c>
      <c r="AE12" s="9">
        <v>2</v>
      </c>
      <c r="AF12" s="9">
        <v>20</v>
      </c>
      <c r="AG12" s="10">
        <v>1115000</v>
      </c>
      <c r="CP12" s="2">
        <f>$CP$1*T12</f>
        <v>875000</v>
      </c>
      <c r="CQ12" s="2">
        <f t="shared" si="0"/>
        <v>17500000</v>
      </c>
      <c r="CS12" s="1">
        <f>SUM(U$4:U12)*$CS$1</f>
        <v>341830.46299999999</v>
      </c>
    </row>
    <row r="13" spans="1:97" ht="15.75">
      <c r="A13" s="27">
        <v>2000</v>
      </c>
      <c r="B13" s="19">
        <v>51</v>
      </c>
      <c r="C13" s="19">
        <v>540</v>
      </c>
      <c r="D13" s="19">
        <v>3</v>
      </c>
      <c r="E13" s="19">
        <v>5</v>
      </c>
      <c r="F13" s="19" t="s">
        <v>20</v>
      </c>
      <c r="G13" s="20">
        <v>48</v>
      </c>
      <c r="H13" s="21">
        <v>48</v>
      </c>
      <c r="I13" s="22">
        <v>4030637</v>
      </c>
      <c r="J13" s="20">
        <v>0</v>
      </c>
      <c r="K13" s="21">
        <v>0</v>
      </c>
      <c r="L13" s="22">
        <v>0</v>
      </c>
      <c r="M13" s="20">
        <v>0</v>
      </c>
      <c r="N13" s="21">
        <v>0</v>
      </c>
      <c r="O13" s="22">
        <v>0</v>
      </c>
      <c r="P13" s="20">
        <v>2</v>
      </c>
      <c r="Q13" s="21">
        <v>16</v>
      </c>
      <c r="R13" s="45">
        <v>1300000</v>
      </c>
      <c r="S13" s="48">
        <f>SUM(G13,J13,M13,P13)</f>
        <v>50</v>
      </c>
      <c r="T13" s="21">
        <f>SUM(H13,K13,N13,Q13)</f>
        <v>64</v>
      </c>
      <c r="U13" s="22">
        <f>SUM(I13,L13,O13,R13)</f>
        <v>5330637</v>
      </c>
      <c r="V13" s="9">
        <v>29</v>
      </c>
      <c r="W13" s="9">
        <v>29</v>
      </c>
      <c r="X13" s="10">
        <v>2410000</v>
      </c>
      <c r="Y13" s="9">
        <v>0</v>
      </c>
      <c r="Z13" s="9">
        <v>0</v>
      </c>
      <c r="AA13" s="10">
        <v>0</v>
      </c>
      <c r="AB13" s="9">
        <v>0</v>
      </c>
      <c r="AC13" s="9">
        <v>0</v>
      </c>
      <c r="AD13" s="10">
        <v>0</v>
      </c>
      <c r="AE13" s="9">
        <v>2</v>
      </c>
      <c r="AF13" s="9">
        <v>16</v>
      </c>
      <c r="AG13" s="10">
        <v>1300000</v>
      </c>
      <c r="CP13" s="2">
        <f>$CP$1*T13</f>
        <v>800000</v>
      </c>
      <c r="CQ13" s="2">
        <f t="shared" si="0"/>
        <v>16000000</v>
      </c>
      <c r="CS13" s="1">
        <f>SUM(U$4:U13)*$CS$1</f>
        <v>392471.51449999999</v>
      </c>
    </row>
    <row r="14" spans="1:97" ht="15.75">
      <c r="A14" s="27">
        <v>2001</v>
      </c>
      <c r="B14" s="19">
        <v>51</v>
      </c>
      <c r="C14" s="19">
        <v>540</v>
      </c>
      <c r="D14" s="19">
        <v>3</v>
      </c>
      <c r="E14" s="19">
        <v>5</v>
      </c>
      <c r="F14" s="19" t="s">
        <v>20</v>
      </c>
      <c r="G14" s="20">
        <v>47</v>
      </c>
      <c r="H14" s="21">
        <v>47</v>
      </c>
      <c r="I14" s="22">
        <v>4262269</v>
      </c>
      <c r="J14" s="20">
        <v>0</v>
      </c>
      <c r="K14" s="21">
        <v>0</v>
      </c>
      <c r="L14" s="22">
        <v>0</v>
      </c>
      <c r="M14" s="20">
        <v>0</v>
      </c>
      <c r="N14" s="21">
        <v>0</v>
      </c>
      <c r="O14" s="22">
        <v>0</v>
      </c>
      <c r="P14" s="20">
        <v>6</v>
      </c>
      <c r="Q14" s="21">
        <v>30</v>
      </c>
      <c r="R14" s="45">
        <v>2310000</v>
      </c>
      <c r="S14" s="48">
        <f>SUM(G14,J14,M14,P14)</f>
        <v>53</v>
      </c>
      <c r="T14" s="21">
        <f>SUM(H14,K14,N14,Q14)</f>
        <v>77</v>
      </c>
      <c r="U14" s="22">
        <f>SUM(I14,L14,O14,R14)</f>
        <v>6572269</v>
      </c>
      <c r="V14" s="9">
        <v>1</v>
      </c>
      <c r="W14" s="9">
        <v>1</v>
      </c>
      <c r="X14" s="10">
        <v>385000</v>
      </c>
      <c r="Y14" s="9">
        <v>0</v>
      </c>
      <c r="Z14" s="9">
        <v>0</v>
      </c>
      <c r="AA14" s="10">
        <v>0</v>
      </c>
      <c r="AB14" s="9">
        <v>0</v>
      </c>
      <c r="AC14" s="9">
        <v>0</v>
      </c>
      <c r="AD14" s="10">
        <v>0</v>
      </c>
      <c r="AE14" s="9">
        <v>0</v>
      </c>
      <c r="AF14" s="9">
        <v>0</v>
      </c>
      <c r="AG14" s="10">
        <v>0</v>
      </c>
      <c r="CP14" s="2">
        <f>$CP$1*T14</f>
        <v>962500</v>
      </c>
      <c r="CQ14" s="2">
        <f t="shared" si="0"/>
        <v>19250000</v>
      </c>
      <c r="CS14" s="1">
        <f>SUM(U$4:U14)*$CS$1</f>
        <v>454908.07</v>
      </c>
    </row>
    <row r="15" spans="1:97" ht="15.75">
      <c r="A15" s="27">
        <v>2002</v>
      </c>
      <c r="B15" s="19">
        <v>51</v>
      </c>
      <c r="C15" s="19">
        <v>540</v>
      </c>
      <c r="D15" s="19">
        <v>3</v>
      </c>
      <c r="E15" s="19">
        <v>5</v>
      </c>
      <c r="F15" s="19" t="s">
        <v>20</v>
      </c>
      <c r="G15" s="20">
        <v>53</v>
      </c>
      <c r="H15" s="21">
        <v>53</v>
      </c>
      <c r="I15" s="22">
        <v>5717318</v>
      </c>
      <c r="J15" s="20">
        <v>4</v>
      </c>
      <c r="K15" s="21">
        <v>8</v>
      </c>
      <c r="L15" s="22">
        <v>670000</v>
      </c>
      <c r="M15" s="20">
        <v>0</v>
      </c>
      <c r="N15" s="21">
        <v>0</v>
      </c>
      <c r="O15" s="22">
        <v>0</v>
      </c>
      <c r="P15" s="20">
        <v>2</v>
      </c>
      <c r="Q15" s="21">
        <v>55</v>
      </c>
      <c r="R15" s="45">
        <v>6083395</v>
      </c>
      <c r="S15" s="48">
        <f>SUM(G15,J15,M15,P15)</f>
        <v>59</v>
      </c>
      <c r="T15" s="21">
        <f>SUM(H15,K15,N15,Q15)</f>
        <v>116</v>
      </c>
      <c r="U15" s="22">
        <f>SUM(I15,L15,O15,R15)</f>
        <v>12470713</v>
      </c>
      <c r="V15" s="9">
        <v>53</v>
      </c>
      <c r="W15" s="9">
        <v>53</v>
      </c>
      <c r="X15" s="10">
        <v>5717318</v>
      </c>
      <c r="Y15" s="9">
        <v>4</v>
      </c>
      <c r="Z15" s="9">
        <v>8</v>
      </c>
      <c r="AA15" s="10">
        <v>670000</v>
      </c>
      <c r="AB15" s="9">
        <v>0</v>
      </c>
      <c r="AC15" s="9">
        <v>0</v>
      </c>
      <c r="AD15" s="10">
        <v>0</v>
      </c>
      <c r="AE15" s="9">
        <v>2</v>
      </c>
      <c r="AF15" s="9">
        <v>55</v>
      </c>
      <c r="AG15" s="10">
        <v>6083395</v>
      </c>
      <c r="CP15" s="2">
        <f>$CP$1*T15</f>
        <v>1450000</v>
      </c>
      <c r="CQ15" s="2">
        <f t="shared" si="0"/>
        <v>29000000</v>
      </c>
      <c r="CS15" s="1">
        <f>SUM(U$4:U15)*$CS$1</f>
        <v>573379.84349999996</v>
      </c>
    </row>
    <row r="16" spans="1:97" ht="15.75">
      <c r="A16" s="27">
        <v>2003</v>
      </c>
      <c r="B16" s="19">
        <v>51</v>
      </c>
      <c r="C16" s="19">
        <v>540</v>
      </c>
      <c r="D16" s="19">
        <v>3</v>
      </c>
      <c r="E16" s="19">
        <v>5</v>
      </c>
      <c r="F16" s="19" t="s">
        <v>20</v>
      </c>
      <c r="G16" s="20">
        <v>57</v>
      </c>
      <c r="H16" s="21">
        <v>57</v>
      </c>
      <c r="I16" s="22">
        <v>6646534</v>
      </c>
      <c r="J16" s="20">
        <v>6</v>
      </c>
      <c r="K16" s="21">
        <v>12</v>
      </c>
      <c r="L16" s="22">
        <v>750000</v>
      </c>
      <c r="M16" s="20">
        <v>0</v>
      </c>
      <c r="N16" s="21">
        <v>0</v>
      </c>
      <c r="O16" s="22">
        <v>0</v>
      </c>
      <c r="P16" s="23">
        <v>11</v>
      </c>
      <c r="Q16" s="21">
        <v>287</v>
      </c>
      <c r="R16" s="45">
        <v>11311346</v>
      </c>
      <c r="S16" s="48">
        <f>SUM(G16,J16,M16,P16)</f>
        <v>74</v>
      </c>
      <c r="T16" s="21">
        <f>SUM(H16,K16,N16,Q16)</f>
        <v>356</v>
      </c>
      <c r="U16" s="22">
        <f>SUM(I16,L16,O16,R16)</f>
        <v>18707880</v>
      </c>
      <c r="V16" s="9">
        <v>57</v>
      </c>
      <c r="W16" s="9">
        <v>57</v>
      </c>
      <c r="X16" s="10">
        <v>6646534</v>
      </c>
      <c r="Y16" s="9">
        <v>6</v>
      </c>
      <c r="Z16" s="9">
        <v>12</v>
      </c>
      <c r="AA16" s="10">
        <v>750000</v>
      </c>
      <c r="AB16" s="9">
        <v>0</v>
      </c>
      <c r="AC16" s="9">
        <v>0</v>
      </c>
      <c r="AD16" s="10">
        <v>0</v>
      </c>
      <c r="AE16" s="9">
        <v>11</v>
      </c>
      <c r="AF16" s="9">
        <v>287</v>
      </c>
      <c r="AG16" s="10">
        <v>11311346</v>
      </c>
      <c r="CP16" s="2">
        <f>$CP$1*T16</f>
        <v>4450000</v>
      </c>
      <c r="CQ16" s="2">
        <f t="shared" si="0"/>
        <v>89000000</v>
      </c>
      <c r="CS16" s="1">
        <f>SUM(U$4:U16)*$CS$1</f>
        <v>751104.70349999995</v>
      </c>
    </row>
    <row r="17" spans="1:97" ht="15.75">
      <c r="A17" s="27">
        <v>2004</v>
      </c>
      <c r="B17" s="19">
        <v>51</v>
      </c>
      <c r="C17" s="19">
        <v>540</v>
      </c>
      <c r="D17" s="19">
        <v>3</v>
      </c>
      <c r="E17" s="19">
        <v>5</v>
      </c>
      <c r="F17" s="19" t="s">
        <v>20</v>
      </c>
      <c r="G17" s="20">
        <v>105</v>
      </c>
      <c r="H17" s="21">
        <v>105</v>
      </c>
      <c r="I17" s="22">
        <v>17767475</v>
      </c>
      <c r="J17" s="23">
        <v>9</v>
      </c>
      <c r="K17" s="25">
        <v>18</v>
      </c>
      <c r="L17" s="22">
        <v>1350000</v>
      </c>
      <c r="M17" s="20">
        <v>1</v>
      </c>
      <c r="N17" s="21">
        <v>3</v>
      </c>
      <c r="O17" s="22">
        <v>200000</v>
      </c>
      <c r="P17" s="20">
        <v>9</v>
      </c>
      <c r="Q17" s="21">
        <v>145</v>
      </c>
      <c r="R17" s="45">
        <v>17600000</v>
      </c>
      <c r="S17" s="48">
        <f>SUM(G17,J17,M17,P17)</f>
        <v>124</v>
      </c>
      <c r="T17" s="21">
        <f>SUM(H17,K17,N17,Q17)</f>
        <v>271</v>
      </c>
      <c r="U17" s="22">
        <f>SUM(I17,L17,O17,R17)</f>
        <v>36917475</v>
      </c>
      <c r="V17" s="9">
        <v>105</v>
      </c>
      <c r="W17" s="9">
        <v>105</v>
      </c>
      <c r="X17" s="10">
        <v>17767475</v>
      </c>
      <c r="Y17" s="9">
        <v>9</v>
      </c>
      <c r="Z17" s="9">
        <v>18</v>
      </c>
      <c r="AA17" s="10">
        <v>1350000</v>
      </c>
      <c r="AB17" s="9">
        <v>1</v>
      </c>
      <c r="AC17" s="9">
        <v>3</v>
      </c>
      <c r="AD17" s="10">
        <v>200000</v>
      </c>
      <c r="AE17" s="9">
        <v>9</v>
      </c>
      <c r="AF17" s="9">
        <v>145</v>
      </c>
      <c r="AG17" s="10">
        <v>17600000</v>
      </c>
      <c r="CP17" s="2">
        <f>$CP$1*T17</f>
        <v>3387500</v>
      </c>
      <c r="CQ17" s="2">
        <f t="shared" si="0"/>
        <v>67750000</v>
      </c>
      <c r="CS17" s="1">
        <f>SUM(U$4:U17)*$CS$1</f>
        <v>1101820.716</v>
      </c>
    </row>
    <row r="18" spans="1:97" ht="15.75">
      <c r="A18" s="27">
        <v>2005</v>
      </c>
      <c r="B18" s="19">
        <v>51</v>
      </c>
      <c r="C18" s="19">
        <v>540</v>
      </c>
      <c r="D18" s="19">
        <v>3</v>
      </c>
      <c r="E18" s="19">
        <v>5</v>
      </c>
      <c r="F18" s="19" t="s">
        <v>20</v>
      </c>
      <c r="G18" s="20">
        <v>163</v>
      </c>
      <c r="H18" s="21">
        <v>163</v>
      </c>
      <c r="I18" s="22">
        <v>27165531</v>
      </c>
      <c r="J18" s="20">
        <v>3</v>
      </c>
      <c r="K18" s="21">
        <v>6</v>
      </c>
      <c r="L18" s="22">
        <v>425000</v>
      </c>
      <c r="M18" s="20">
        <v>0</v>
      </c>
      <c r="N18" s="21">
        <v>0</v>
      </c>
      <c r="O18" s="22">
        <v>0</v>
      </c>
      <c r="P18" s="20">
        <v>5</v>
      </c>
      <c r="Q18" s="21">
        <v>116</v>
      </c>
      <c r="R18" s="45">
        <v>13908000</v>
      </c>
      <c r="S18" s="48">
        <f>SUM(G18,J18,M18,P18)</f>
        <v>171</v>
      </c>
      <c r="T18" s="21">
        <f>SUM(H18,K18,N18,Q18)</f>
        <v>285</v>
      </c>
      <c r="U18" s="22">
        <f>SUM(I18,L18,O18,R18)</f>
        <v>41498531</v>
      </c>
      <c r="V18" s="9">
        <v>163</v>
      </c>
      <c r="W18" s="9">
        <v>163</v>
      </c>
      <c r="X18" s="10">
        <v>27165531</v>
      </c>
      <c r="Y18" s="9">
        <v>3</v>
      </c>
      <c r="Z18" s="9">
        <v>6</v>
      </c>
      <c r="AA18" s="10">
        <v>425000</v>
      </c>
      <c r="AB18" s="9">
        <v>0</v>
      </c>
      <c r="AC18" s="9">
        <v>0</v>
      </c>
      <c r="AD18" s="10">
        <v>0</v>
      </c>
      <c r="AE18" s="9">
        <v>5</v>
      </c>
      <c r="AF18" s="9">
        <v>116</v>
      </c>
      <c r="AG18" s="10">
        <v>13908000</v>
      </c>
      <c r="CP18" s="2">
        <f>$CP$1*T18</f>
        <v>3562500</v>
      </c>
      <c r="CQ18" s="2">
        <f t="shared" si="0"/>
        <v>71250000</v>
      </c>
      <c r="CS18" s="1">
        <f>SUM(U$4:U18)*$CS$1</f>
        <v>1496056.7604999999</v>
      </c>
    </row>
    <row r="19" spans="1:97" ht="15.75">
      <c r="A19" s="27">
        <v>2006</v>
      </c>
      <c r="B19" s="19">
        <v>51</v>
      </c>
      <c r="C19" s="19">
        <v>540</v>
      </c>
      <c r="D19" s="19">
        <v>3</v>
      </c>
      <c r="E19" s="19">
        <v>5</v>
      </c>
      <c r="F19" s="19" t="s">
        <v>20</v>
      </c>
      <c r="G19" s="20">
        <v>111</v>
      </c>
      <c r="H19" s="21">
        <v>111</v>
      </c>
      <c r="I19" s="22">
        <v>21489775</v>
      </c>
      <c r="J19" s="20">
        <v>1</v>
      </c>
      <c r="K19" s="21">
        <v>2</v>
      </c>
      <c r="L19" s="22">
        <v>295252</v>
      </c>
      <c r="M19" s="20">
        <v>0</v>
      </c>
      <c r="N19" s="21">
        <v>0</v>
      </c>
      <c r="O19" s="22">
        <v>0</v>
      </c>
      <c r="P19" s="20">
        <v>6</v>
      </c>
      <c r="Q19" s="21">
        <v>346</v>
      </c>
      <c r="R19" s="45">
        <v>48315140</v>
      </c>
      <c r="S19" s="48">
        <f>SUM(G19,J19,M19,P19)</f>
        <v>118</v>
      </c>
      <c r="T19" s="21">
        <f>SUM(H19,K19,N19,Q19)</f>
        <v>459</v>
      </c>
      <c r="U19" s="24">
        <f>SUM(I19,L19,O19,R19)</f>
        <v>70100167</v>
      </c>
      <c r="V19" s="9">
        <v>111</v>
      </c>
      <c r="W19" s="9">
        <v>111</v>
      </c>
      <c r="X19" s="10">
        <v>21489775</v>
      </c>
      <c r="Y19" s="9">
        <v>1</v>
      </c>
      <c r="Z19" s="9">
        <v>2</v>
      </c>
      <c r="AA19" s="10">
        <v>295252</v>
      </c>
      <c r="AB19" s="9">
        <v>0</v>
      </c>
      <c r="AC19" s="9">
        <v>0</v>
      </c>
      <c r="AD19" s="10">
        <v>0</v>
      </c>
      <c r="AE19" s="9">
        <v>6</v>
      </c>
      <c r="AF19" s="9">
        <v>346</v>
      </c>
      <c r="AG19" s="10">
        <v>48315140</v>
      </c>
      <c r="CP19" s="2">
        <f>$CP$1*T19</f>
        <v>5737500</v>
      </c>
      <c r="CQ19" s="2">
        <f t="shared" si="0"/>
        <v>114750000</v>
      </c>
      <c r="CS19" s="1">
        <f>SUM(U$4:U19)*$CS$1</f>
        <v>2162008.3470000001</v>
      </c>
    </row>
    <row r="20" spans="1:97" ht="15.75">
      <c r="A20" s="27">
        <v>2007</v>
      </c>
      <c r="B20" s="19">
        <v>51</v>
      </c>
      <c r="C20" s="19">
        <v>540</v>
      </c>
      <c r="D20" s="19">
        <v>3</v>
      </c>
      <c r="E20" s="19">
        <v>5</v>
      </c>
      <c r="F20" s="19" t="s">
        <v>20</v>
      </c>
      <c r="G20" s="23">
        <v>194</v>
      </c>
      <c r="H20" s="25">
        <v>194</v>
      </c>
      <c r="I20" s="24">
        <v>38192763</v>
      </c>
      <c r="J20" s="20">
        <v>2</v>
      </c>
      <c r="K20" s="21">
        <v>4</v>
      </c>
      <c r="L20" s="22">
        <v>325000</v>
      </c>
      <c r="M20" s="20">
        <v>0</v>
      </c>
      <c r="N20" s="21">
        <v>0</v>
      </c>
      <c r="O20" s="22">
        <v>0</v>
      </c>
      <c r="P20" s="20">
        <v>4</v>
      </c>
      <c r="Q20" s="21">
        <v>70</v>
      </c>
      <c r="R20" s="45">
        <v>14090302</v>
      </c>
      <c r="S20" s="49">
        <f>SUM(G20,J20,M20,P20)</f>
        <v>200</v>
      </c>
      <c r="T20" s="21">
        <f>SUM(H20,K20,N20,Q20)</f>
        <v>268</v>
      </c>
      <c r="U20" s="22">
        <f>SUM(I20,L20,O20,R20)</f>
        <v>52608065</v>
      </c>
      <c r="V20" s="9">
        <v>194</v>
      </c>
      <c r="W20" s="9">
        <v>194</v>
      </c>
      <c r="X20" s="10">
        <v>38192763</v>
      </c>
      <c r="Y20" s="9">
        <v>2</v>
      </c>
      <c r="Z20" s="9">
        <v>4</v>
      </c>
      <c r="AA20" s="10">
        <v>325000</v>
      </c>
      <c r="AB20" s="9">
        <v>0</v>
      </c>
      <c r="AC20" s="9">
        <v>0</v>
      </c>
      <c r="AD20" s="10">
        <v>0</v>
      </c>
      <c r="AE20" s="9">
        <v>4</v>
      </c>
      <c r="AF20" s="9">
        <v>70</v>
      </c>
      <c r="AG20" s="10">
        <v>14090302</v>
      </c>
      <c r="CP20" s="2">
        <f>$CP$1*T20</f>
        <v>3350000</v>
      </c>
      <c r="CQ20" s="2">
        <f t="shared" si="0"/>
        <v>67000000</v>
      </c>
      <c r="CS20" s="1">
        <f>SUM(U$4:U20)*$CS$1</f>
        <v>2661784.9644999998</v>
      </c>
    </row>
    <row r="21" spans="1:97" ht="15.75">
      <c r="A21" s="27">
        <v>2008</v>
      </c>
      <c r="B21" s="19">
        <v>51</v>
      </c>
      <c r="C21" s="19">
        <v>540</v>
      </c>
      <c r="D21" s="19">
        <v>3</v>
      </c>
      <c r="E21" s="19">
        <v>5</v>
      </c>
      <c r="F21" s="19" t="s">
        <v>20</v>
      </c>
      <c r="G21" s="20">
        <v>163</v>
      </c>
      <c r="H21" s="21">
        <v>163</v>
      </c>
      <c r="I21" s="22">
        <v>29852901</v>
      </c>
      <c r="J21" s="20">
        <v>1</v>
      </c>
      <c r="K21" s="21">
        <v>2</v>
      </c>
      <c r="L21" s="22">
        <v>120000</v>
      </c>
      <c r="M21" s="20">
        <v>1</v>
      </c>
      <c r="N21" s="21">
        <v>4</v>
      </c>
      <c r="O21" s="22">
        <v>490000</v>
      </c>
      <c r="P21" s="20">
        <v>1</v>
      </c>
      <c r="Q21" s="21">
        <v>24</v>
      </c>
      <c r="R21" s="45">
        <v>2205000</v>
      </c>
      <c r="S21" s="48">
        <f>SUM(G21,J21,M21,P21)</f>
        <v>166</v>
      </c>
      <c r="T21" s="21">
        <f>SUM(H21,K21,N21,Q21)</f>
        <v>193</v>
      </c>
      <c r="U21" s="22">
        <f>SUM(I21,L21,O21,R21)</f>
        <v>32667901</v>
      </c>
      <c r="V21" s="9">
        <v>163</v>
      </c>
      <c r="W21" s="9">
        <v>163</v>
      </c>
      <c r="X21" s="10">
        <v>29852901</v>
      </c>
      <c r="Y21" s="9">
        <v>1</v>
      </c>
      <c r="Z21" s="9">
        <v>2</v>
      </c>
      <c r="AA21" s="10">
        <v>120000</v>
      </c>
      <c r="AB21" s="9">
        <v>1</v>
      </c>
      <c r="AC21" s="9">
        <v>4</v>
      </c>
      <c r="AD21" s="10">
        <v>490000</v>
      </c>
      <c r="AE21" s="9">
        <v>1</v>
      </c>
      <c r="AF21" s="9">
        <v>24</v>
      </c>
      <c r="AG21" s="10">
        <v>2205000</v>
      </c>
      <c r="CP21" s="2">
        <f>$CP$1*T21</f>
        <v>2412500</v>
      </c>
      <c r="CQ21" s="2">
        <f t="shared" si="0"/>
        <v>48250000</v>
      </c>
      <c r="CS21" s="1">
        <f>SUM(U$4:U21)*$CS$1</f>
        <v>2972130.0239999997</v>
      </c>
    </row>
    <row r="22" spans="1:97" ht="15.75">
      <c r="A22" s="27">
        <v>2009</v>
      </c>
      <c r="B22" s="19">
        <v>51</v>
      </c>
      <c r="C22" s="19">
        <v>540</v>
      </c>
      <c r="D22" s="19">
        <v>3</v>
      </c>
      <c r="E22" s="19">
        <v>5</v>
      </c>
      <c r="F22" s="19" t="s">
        <v>20</v>
      </c>
      <c r="G22" s="20">
        <v>57</v>
      </c>
      <c r="H22" s="21">
        <v>57</v>
      </c>
      <c r="I22" s="22">
        <v>9522600</v>
      </c>
      <c r="J22" s="20">
        <v>2</v>
      </c>
      <c r="K22" s="21">
        <v>4</v>
      </c>
      <c r="L22" s="22">
        <v>220000</v>
      </c>
      <c r="M22" s="20">
        <v>0</v>
      </c>
      <c r="N22" s="21">
        <v>0</v>
      </c>
      <c r="O22" s="22">
        <v>0</v>
      </c>
      <c r="P22" s="20">
        <v>2</v>
      </c>
      <c r="Q22" s="21">
        <v>44</v>
      </c>
      <c r="R22" s="45">
        <v>2908001</v>
      </c>
      <c r="S22" s="48">
        <f>SUM(G22,J22,M22,P22)</f>
        <v>61</v>
      </c>
      <c r="T22" s="21">
        <f>SUM(H22,K22,N22,Q22)</f>
        <v>105</v>
      </c>
      <c r="U22" s="22">
        <f>SUM(I22,L22,O22,R22)</f>
        <v>12650601</v>
      </c>
      <c r="V22" s="9">
        <v>57</v>
      </c>
      <c r="W22" s="9">
        <v>57</v>
      </c>
      <c r="X22" s="10">
        <v>9522600</v>
      </c>
      <c r="Y22" s="9">
        <v>2</v>
      </c>
      <c r="Z22" s="9">
        <v>4</v>
      </c>
      <c r="AA22" s="10">
        <v>220000</v>
      </c>
      <c r="AB22" s="9">
        <v>0</v>
      </c>
      <c r="AC22" s="9">
        <v>0</v>
      </c>
      <c r="AD22" s="10">
        <v>0</v>
      </c>
      <c r="AE22" s="9">
        <v>2</v>
      </c>
      <c r="AF22" s="9">
        <v>44</v>
      </c>
      <c r="AG22" s="10">
        <v>2908001</v>
      </c>
      <c r="CP22" s="2">
        <f>$CP$1*T22</f>
        <v>1312500</v>
      </c>
      <c r="CQ22" s="2">
        <f t="shared" si="0"/>
        <v>26250000</v>
      </c>
      <c r="CS22" s="1">
        <f>SUM(U$4:U22)*$CS$1</f>
        <v>3092310.7335000001</v>
      </c>
    </row>
    <row r="23" spans="1:97" ht="15.75">
      <c r="A23" s="27">
        <v>2010</v>
      </c>
      <c r="B23" s="19">
        <v>51</v>
      </c>
      <c r="C23" s="19">
        <v>540</v>
      </c>
      <c r="D23" s="19">
        <v>3</v>
      </c>
      <c r="E23" s="19">
        <v>5</v>
      </c>
      <c r="F23" s="19" t="s">
        <v>20</v>
      </c>
      <c r="G23" s="20">
        <v>47</v>
      </c>
      <c r="H23" s="21">
        <v>47</v>
      </c>
      <c r="I23" s="22">
        <v>8695969</v>
      </c>
      <c r="J23" s="20">
        <v>0</v>
      </c>
      <c r="K23" s="21">
        <v>0</v>
      </c>
      <c r="L23" s="22">
        <v>0</v>
      </c>
      <c r="M23" s="20">
        <v>0</v>
      </c>
      <c r="N23" s="21">
        <v>0</v>
      </c>
      <c r="O23" s="22">
        <v>0</v>
      </c>
      <c r="P23" s="20">
        <v>2</v>
      </c>
      <c r="Q23" s="21">
        <v>46</v>
      </c>
      <c r="R23" s="45">
        <v>6850000</v>
      </c>
      <c r="S23" s="48">
        <f>SUM(G23,J23,M23,P23)</f>
        <v>49</v>
      </c>
      <c r="T23" s="21">
        <f>SUM(H23,K23,N23,Q23)</f>
        <v>93</v>
      </c>
      <c r="U23" s="22">
        <f>SUM(I23,L23,O23,R23)</f>
        <v>15545969</v>
      </c>
      <c r="V23" s="9">
        <v>47</v>
      </c>
      <c r="W23" s="9">
        <v>47</v>
      </c>
      <c r="X23" s="10">
        <v>8695969</v>
      </c>
      <c r="Y23" s="9">
        <v>0</v>
      </c>
      <c r="Z23" s="9">
        <v>0</v>
      </c>
      <c r="AA23" s="10">
        <v>0</v>
      </c>
      <c r="AB23" s="9">
        <v>0</v>
      </c>
      <c r="AC23" s="9">
        <v>0</v>
      </c>
      <c r="AD23" s="10">
        <v>0</v>
      </c>
      <c r="AE23" s="9">
        <v>2</v>
      </c>
      <c r="AF23" s="9">
        <v>46</v>
      </c>
      <c r="AG23" s="10">
        <v>6850000</v>
      </c>
      <c r="CP23" s="2">
        <f>$CP$1*T23</f>
        <v>1162500</v>
      </c>
      <c r="CQ23" s="2">
        <f t="shared" si="0"/>
        <v>23250000</v>
      </c>
      <c r="CS23" s="1">
        <f>SUM(U$4:U23)*$CS$1</f>
        <v>3239997.4389999998</v>
      </c>
    </row>
    <row r="24" spans="1:97" ht="15.75">
      <c r="A24" s="27">
        <v>2011</v>
      </c>
      <c r="B24" s="19">
        <v>51</v>
      </c>
      <c r="C24" s="19">
        <v>540</v>
      </c>
      <c r="D24" s="19">
        <v>3</v>
      </c>
      <c r="E24" s="19">
        <v>5</v>
      </c>
      <c r="F24" s="19" t="s">
        <v>20</v>
      </c>
      <c r="G24" s="20">
        <v>49</v>
      </c>
      <c r="H24" s="21">
        <v>49</v>
      </c>
      <c r="I24" s="22">
        <v>7091232</v>
      </c>
      <c r="J24" s="20">
        <v>3</v>
      </c>
      <c r="K24" s="21">
        <v>6</v>
      </c>
      <c r="L24" s="22">
        <v>360000</v>
      </c>
      <c r="M24" s="20">
        <v>0</v>
      </c>
      <c r="N24" s="21">
        <v>0</v>
      </c>
      <c r="O24" s="22">
        <v>0</v>
      </c>
      <c r="P24" s="20">
        <v>3</v>
      </c>
      <c r="Q24" s="21">
        <v>91</v>
      </c>
      <c r="R24" s="45">
        <v>7350000</v>
      </c>
      <c r="S24" s="48">
        <f>SUM(G24,J24,M24,P24)</f>
        <v>55</v>
      </c>
      <c r="T24" s="21">
        <f>SUM(H24,K24,N24,Q24)</f>
        <v>146</v>
      </c>
      <c r="U24" s="22">
        <f>SUM(I24,L24,O24,R24)</f>
        <v>14801232</v>
      </c>
      <c r="V24" s="9">
        <v>49</v>
      </c>
      <c r="W24" s="9">
        <v>49</v>
      </c>
      <c r="X24" s="10">
        <v>7091232</v>
      </c>
      <c r="Y24" s="9">
        <v>3</v>
      </c>
      <c r="Z24" s="9">
        <v>6</v>
      </c>
      <c r="AA24" s="10">
        <v>360000</v>
      </c>
      <c r="AB24" s="9">
        <v>0</v>
      </c>
      <c r="AC24" s="9">
        <v>0</v>
      </c>
      <c r="AD24" s="10">
        <v>0</v>
      </c>
      <c r="AE24" s="9">
        <v>3</v>
      </c>
      <c r="AF24" s="9">
        <v>91</v>
      </c>
      <c r="AG24" s="10">
        <v>7350000</v>
      </c>
      <c r="CP24" s="2">
        <f>$CP$1*T24</f>
        <v>1825000</v>
      </c>
      <c r="CQ24" s="2">
        <f t="shared" si="0"/>
        <v>36500000</v>
      </c>
      <c r="CS24" s="1">
        <f>SUM(U$4:U24)*$CS$1</f>
        <v>3380609.1429999997</v>
      </c>
    </row>
    <row r="25" spans="1:97" ht="15.75">
      <c r="A25" s="27">
        <v>2012</v>
      </c>
      <c r="B25" s="19">
        <v>51</v>
      </c>
      <c r="C25" s="19">
        <v>540</v>
      </c>
      <c r="D25" s="19">
        <v>3</v>
      </c>
      <c r="E25" s="19">
        <v>5</v>
      </c>
      <c r="F25" s="19" t="s">
        <v>20</v>
      </c>
      <c r="G25" s="20">
        <v>60</v>
      </c>
      <c r="H25" s="21">
        <v>60</v>
      </c>
      <c r="I25" s="22">
        <v>10854519</v>
      </c>
      <c r="J25" s="20">
        <v>3</v>
      </c>
      <c r="K25" s="21">
        <v>6</v>
      </c>
      <c r="L25" s="22">
        <v>620000</v>
      </c>
      <c r="M25" s="20">
        <v>1</v>
      </c>
      <c r="N25" s="21">
        <v>4</v>
      </c>
      <c r="O25" s="22">
        <v>1250000</v>
      </c>
      <c r="P25" s="20">
        <v>8</v>
      </c>
      <c r="Q25" s="25">
        <v>615</v>
      </c>
      <c r="R25" s="46">
        <v>52210125</v>
      </c>
      <c r="S25" s="48">
        <f>SUM(G25,J25,M25,P25)</f>
        <v>72</v>
      </c>
      <c r="T25" s="25">
        <f>SUM(H25,K25,N25,Q25)</f>
        <v>685</v>
      </c>
      <c r="U25" s="22">
        <f>SUM(I25,L25,O25,R25)</f>
        <v>64934644</v>
      </c>
      <c r="V25" s="9">
        <v>60</v>
      </c>
      <c r="W25" s="9">
        <v>60</v>
      </c>
      <c r="X25" s="10">
        <v>10854519</v>
      </c>
      <c r="Y25" s="9">
        <v>3</v>
      </c>
      <c r="Z25" s="9">
        <v>6</v>
      </c>
      <c r="AA25" s="10">
        <v>620000</v>
      </c>
      <c r="AB25" s="9">
        <v>1</v>
      </c>
      <c r="AC25" s="9">
        <v>4</v>
      </c>
      <c r="AD25" s="10">
        <v>1250000</v>
      </c>
      <c r="AE25" s="9">
        <v>8</v>
      </c>
      <c r="AF25" s="9">
        <v>615</v>
      </c>
      <c r="AG25" s="10">
        <v>52210125</v>
      </c>
      <c r="CP25" s="2">
        <f>$CP$1*T25</f>
        <v>8562500</v>
      </c>
      <c r="CQ25" s="2">
        <f t="shared" si="0"/>
        <v>171250000</v>
      </c>
      <c r="CS25" s="1">
        <f>SUM(U$4:U25)*$CS$1</f>
        <v>3997488.2609999999</v>
      </c>
    </row>
    <row r="26" spans="1:97" ht="15.75">
      <c r="A26" s="27">
        <v>2013</v>
      </c>
      <c r="B26" s="19">
        <v>51</v>
      </c>
      <c r="C26" s="19">
        <v>540</v>
      </c>
      <c r="D26" s="19">
        <v>3</v>
      </c>
      <c r="E26" s="19">
        <v>5</v>
      </c>
      <c r="F26" s="19" t="s">
        <v>20</v>
      </c>
      <c r="G26" s="20">
        <v>58</v>
      </c>
      <c r="H26" s="21">
        <v>58</v>
      </c>
      <c r="I26" s="22">
        <v>11024142</v>
      </c>
      <c r="J26" s="20">
        <v>8</v>
      </c>
      <c r="K26" s="21">
        <v>16</v>
      </c>
      <c r="L26" s="24">
        <v>1550000</v>
      </c>
      <c r="M26" s="20">
        <v>0</v>
      </c>
      <c r="N26" s="21">
        <v>0</v>
      </c>
      <c r="O26" s="22">
        <v>0</v>
      </c>
      <c r="P26" s="20">
        <v>2</v>
      </c>
      <c r="Q26" s="21">
        <v>255</v>
      </c>
      <c r="R26" s="45">
        <v>37431000</v>
      </c>
      <c r="S26" s="48">
        <f>SUM(G26,J26,M26,P26)</f>
        <v>68</v>
      </c>
      <c r="T26" s="21">
        <f>SUM(H26,K26,N26,Q26)</f>
        <v>329</v>
      </c>
      <c r="U26" s="22">
        <f>SUM(I26,L26,O26,R26)</f>
        <v>50005142</v>
      </c>
      <c r="V26" s="9">
        <v>58</v>
      </c>
      <c r="W26" s="9">
        <v>58</v>
      </c>
      <c r="X26" s="10">
        <v>11024142</v>
      </c>
      <c r="Y26" s="9">
        <v>8</v>
      </c>
      <c r="Z26" s="9">
        <v>16</v>
      </c>
      <c r="AA26" s="10">
        <v>1550000</v>
      </c>
      <c r="AB26" s="9">
        <v>0</v>
      </c>
      <c r="AC26" s="9">
        <v>0</v>
      </c>
      <c r="AD26" s="10">
        <v>0</v>
      </c>
      <c r="AE26" s="9">
        <v>2</v>
      </c>
      <c r="AF26" s="9">
        <v>255</v>
      </c>
      <c r="AG26" s="10">
        <v>37431000</v>
      </c>
      <c r="CP26" s="2">
        <f>$CP$1*T26</f>
        <v>4112500</v>
      </c>
      <c r="CQ26" s="2">
        <f t="shared" si="0"/>
        <v>82250000</v>
      </c>
      <c r="CS26" s="1">
        <f>SUM(U$4:U26)*$CS$1</f>
        <v>4472537.1100000003</v>
      </c>
    </row>
    <row r="27" spans="1:97" ht="15.75">
      <c r="A27" s="27">
        <v>2014</v>
      </c>
      <c r="B27" s="19">
        <v>51</v>
      </c>
      <c r="C27" s="19">
        <v>540</v>
      </c>
      <c r="D27" s="19">
        <v>3</v>
      </c>
      <c r="E27" s="19">
        <v>5</v>
      </c>
      <c r="F27" s="19" t="s">
        <v>20</v>
      </c>
      <c r="G27" s="20">
        <v>62</v>
      </c>
      <c r="H27" s="21">
        <v>62</v>
      </c>
      <c r="I27" s="22">
        <v>14074675</v>
      </c>
      <c r="J27" s="20">
        <v>5</v>
      </c>
      <c r="K27" s="21">
        <v>10</v>
      </c>
      <c r="L27" s="22">
        <v>946250</v>
      </c>
      <c r="M27" s="20">
        <v>0</v>
      </c>
      <c r="N27" s="21">
        <v>0</v>
      </c>
      <c r="O27" s="22">
        <v>0</v>
      </c>
      <c r="P27" s="20">
        <v>4</v>
      </c>
      <c r="Q27" s="21">
        <v>101</v>
      </c>
      <c r="R27" s="45">
        <v>15009117</v>
      </c>
      <c r="S27" s="48">
        <f>SUM(G27,J27,M27,P27)</f>
        <v>71</v>
      </c>
      <c r="T27" s="21">
        <f>SUM(H27,K27,N27,Q27)</f>
        <v>173</v>
      </c>
      <c r="U27" s="22">
        <f>SUM(I27,L27,O27,R27)</f>
        <v>30030042</v>
      </c>
      <c r="V27" s="9">
        <v>48</v>
      </c>
      <c r="W27" s="9">
        <v>48</v>
      </c>
      <c r="X27" s="10">
        <v>11413675</v>
      </c>
      <c r="Y27" s="9">
        <v>2</v>
      </c>
      <c r="Z27" s="9">
        <v>4</v>
      </c>
      <c r="AA27" s="10">
        <v>365000</v>
      </c>
      <c r="AB27" s="9">
        <v>0</v>
      </c>
      <c r="AC27" s="9">
        <v>0</v>
      </c>
      <c r="AD27" s="10">
        <v>0</v>
      </c>
      <c r="AE27" s="9">
        <v>1</v>
      </c>
      <c r="AF27" s="9">
        <v>26</v>
      </c>
      <c r="AG27" s="10">
        <v>4000000</v>
      </c>
      <c r="CP27" s="2">
        <f>$CP$1*T27</f>
        <v>2162500</v>
      </c>
      <c r="CQ27" s="2">
        <f t="shared" si="0"/>
        <v>43250000</v>
      </c>
      <c r="CS27" s="1">
        <f>SUM(U$4:U27)*$CS$1</f>
        <v>4757822.5089999996</v>
      </c>
    </row>
    <row r="28" spans="1:97" ht="15.75">
      <c r="A28" s="27">
        <v>2015</v>
      </c>
      <c r="B28" s="19">
        <v>51</v>
      </c>
      <c r="C28" s="19">
        <v>540</v>
      </c>
      <c r="D28" s="19">
        <v>3</v>
      </c>
      <c r="E28" s="19">
        <v>5</v>
      </c>
      <c r="F28" s="19" t="s">
        <v>20</v>
      </c>
      <c r="G28" s="20">
        <v>66</v>
      </c>
      <c r="H28" s="21">
        <v>66</v>
      </c>
      <c r="I28" s="22">
        <v>14391683</v>
      </c>
      <c r="J28" s="20">
        <v>6</v>
      </c>
      <c r="K28" s="21">
        <v>12</v>
      </c>
      <c r="L28" s="22">
        <v>1144500</v>
      </c>
      <c r="M28" s="20">
        <v>0</v>
      </c>
      <c r="N28" s="21">
        <v>0</v>
      </c>
      <c r="O28" s="22">
        <v>0</v>
      </c>
      <c r="P28" s="20">
        <v>12</v>
      </c>
      <c r="Q28" s="21">
        <v>153</v>
      </c>
      <c r="R28" s="45">
        <v>22613034</v>
      </c>
      <c r="S28" s="48">
        <f>SUM(G28,J28,M28,P28)</f>
        <v>84</v>
      </c>
      <c r="T28" s="21">
        <f>SUM(H28,K28,N28,Q28)</f>
        <v>231</v>
      </c>
      <c r="U28" s="22">
        <f>SUM(I28,L28,O28,R28)</f>
        <v>38149217</v>
      </c>
      <c r="V28" s="9">
        <v>0</v>
      </c>
      <c r="W28" s="9">
        <v>0</v>
      </c>
      <c r="X28" s="10">
        <v>0</v>
      </c>
      <c r="Y28" s="9">
        <v>0</v>
      </c>
      <c r="Z28" s="9">
        <v>0</v>
      </c>
      <c r="AA28" s="10">
        <v>0</v>
      </c>
      <c r="AB28" s="9">
        <v>0</v>
      </c>
      <c r="AC28" s="9">
        <v>0</v>
      </c>
      <c r="AD28" s="10">
        <v>0</v>
      </c>
      <c r="AE28" s="9">
        <v>0</v>
      </c>
      <c r="AF28" s="9">
        <v>0</v>
      </c>
      <c r="AG28" s="10">
        <v>0</v>
      </c>
      <c r="CP28" s="2">
        <f>$CP$1*T28</f>
        <v>2887500</v>
      </c>
      <c r="CQ28" s="2">
        <f t="shared" si="0"/>
        <v>57750000</v>
      </c>
      <c r="CS28" s="1">
        <f>SUM(U$4:U28)*$CS$1</f>
        <v>5120240.0704999994</v>
      </c>
    </row>
    <row r="29" spans="1:97" ht="15.75">
      <c r="A29" s="27">
        <v>2016</v>
      </c>
      <c r="B29" s="19">
        <v>51</v>
      </c>
      <c r="C29" s="19">
        <v>540</v>
      </c>
      <c r="D29" s="19">
        <v>3</v>
      </c>
      <c r="E29" s="19">
        <v>5</v>
      </c>
      <c r="F29" s="19" t="s">
        <v>20</v>
      </c>
      <c r="G29" s="20">
        <v>78</v>
      </c>
      <c r="H29" s="21">
        <v>78</v>
      </c>
      <c r="I29" s="22">
        <v>17514091</v>
      </c>
      <c r="J29" s="20">
        <v>4</v>
      </c>
      <c r="K29" s="21">
        <v>8</v>
      </c>
      <c r="L29" s="22">
        <v>763000</v>
      </c>
      <c r="M29" s="20">
        <v>0</v>
      </c>
      <c r="N29" s="21">
        <v>0</v>
      </c>
      <c r="O29" s="22">
        <v>0</v>
      </c>
      <c r="P29" s="20">
        <v>11</v>
      </c>
      <c r="Q29" s="21">
        <v>111</v>
      </c>
      <c r="R29" s="45">
        <v>16411994</v>
      </c>
      <c r="S29" s="48">
        <f>SUM(G29,J29,M29,P29)</f>
        <v>93</v>
      </c>
      <c r="T29" s="21">
        <f>SUM(H29,K29,N29,Q29)</f>
        <v>197</v>
      </c>
      <c r="U29" s="22">
        <f>SUM(I29,L29,O29,R29)</f>
        <v>34689085</v>
      </c>
      <c r="V29" s="9">
        <v>17</v>
      </c>
      <c r="W29" s="9">
        <v>17</v>
      </c>
      <c r="X29" s="10">
        <v>4150000</v>
      </c>
      <c r="Y29" s="9">
        <v>0</v>
      </c>
      <c r="Z29" s="9">
        <v>0</v>
      </c>
      <c r="AA29" s="10">
        <v>0</v>
      </c>
      <c r="AB29" s="9">
        <v>0</v>
      </c>
      <c r="AC29" s="9">
        <v>0</v>
      </c>
      <c r="AD29" s="10">
        <v>0</v>
      </c>
      <c r="AE29" s="9">
        <v>0</v>
      </c>
      <c r="AF29" s="9">
        <v>0</v>
      </c>
      <c r="AG29" s="10">
        <v>0</v>
      </c>
      <c r="CP29" s="2">
        <f>$CP$1*T29</f>
        <v>2462500</v>
      </c>
      <c r="CQ29" s="2">
        <f t="shared" si="0"/>
        <v>49250000</v>
      </c>
      <c r="CS29" s="1">
        <f>SUM(U$4:U29)*$CS$1</f>
        <v>5449786.3779999996</v>
      </c>
    </row>
    <row r="30" spans="1:97" ht="15.75">
      <c r="A30" s="27">
        <v>2017</v>
      </c>
      <c r="B30" s="19">
        <v>51</v>
      </c>
      <c r="C30" s="19">
        <v>540</v>
      </c>
      <c r="D30" s="19">
        <v>3</v>
      </c>
      <c r="E30" s="19">
        <v>5</v>
      </c>
      <c r="F30" s="19" t="s">
        <v>20</v>
      </c>
      <c r="G30" s="20">
        <v>89</v>
      </c>
      <c r="H30" s="21">
        <v>89</v>
      </c>
      <c r="I30" s="22">
        <v>26542654</v>
      </c>
      <c r="J30" s="20">
        <v>0</v>
      </c>
      <c r="K30" s="21">
        <v>0</v>
      </c>
      <c r="L30" s="22">
        <v>0</v>
      </c>
      <c r="M30" s="20">
        <v>0</v>
      </c>
      <c r="N30" s="21">
        <v>0</v>
      </c>
      <c r="O30" s="22">
        <v>0</v>
      </c>
      <c r="P30" s="20">
        <v>5</v>
      </c>
      <c r="Q30" s="21">
        <v>104</v>
      </c>
      <c r="R30" s="45">
        <v>37498667</v>
      </c>
      <c r="S30" s="50">
        <f>SUM(G30,J30,M30,P30)</f>
        <v>94</v>
      </c>
      <c r="T30" s="21">
        <f>SUM(H30,K30,N30,Q30)</f>
        <v>193</v>
      </c>
      <c r="U30" s="22">
        <f>SUM(I30,L30,O30,R30)</f>
        <v>64041321</v>
      </c>
      <c r="V30" s="9">
        <v>89</v>
      </c>
      <c r="W30" s="9">
        <v>89</v>
      </c>
      <c r="X30" s="10">
        <v>26542654</v>
      </c>
      <c r="Y30" s="9">
        <v>0</v>
      </c>
      <c r="Z30" s="9">
        <v>0</v>
      </c>
      <c r="AA30" s="10">
        <v>0</v>
      </c>
      <c r="AB30" s="9">
        <v>0</v>
      </c>
      <c r="AC30" s="9">
        <v>0</v>
      </c>
      <c r="AD30" s="10">
        <v>0</v>
      </c>
      <c r="AE30" s="9">
        <v>5</v>
      </c>
      <c r="AF30" s="9">
        <v>104</v>
      </c>
      <c r="AG30" s="10">
        <v>37498667</v>
      </c>
      <c r="CP30" s="2">
        <f>$CP$1*T30</f>
        <v>2412500</v>
      </c>
      <c r="CQ30" s="2">
        <f t="shared" si="0"/>
        <v>48250000</v>
      </c>
      <c r="CS30" s="1">
        <f>SUM(U$4:U30)*$CS$1</f>
        <v>6058178.9275000002</v>
      </c>
    </row>
    <row r="31" spans="1:97" s="3" customFormat="1" ht="18" customHeight="1">
      <c r="A31" s="43" t="s">
        <v>31</v>
      </c>
      <c r="B31" s="5"/>
      <c r="C31" s="5"/>
      <c r="D31" s="5"/>
      <c r="E31" s="5"/>
      <c r="F31" s="5"/>
      <c r="G31" s="38">
        <f>SUM(G4:G30)</f>
        <v>1835</v>
      </c>
      <c r="H31" s="39">
        <f>SUM(H4:H30)</f>
        <v>1835</v>
      </c>
      <c r="I31" s="40">
        <f>SUM(I4:I30)</f>
        <v>294247989</v>
      </c>
      <c r="J31" s="38">
        <f>SUM(J4:J30)</f>
        <v>80</v>
      </c>
      <c r="K31" s="39">
        <f>SUM(K4:K30)</f>
        <v>160</v>
      </c>
      <c r="L31" s="40">
        <f>SUM(L4:L30)</f>
        <v>11978252</v>
      </c>
      <c r="M31" s="38">
        <f>SUM(M4:M30)</f>
        <v>6</v>
      </c>
      <c r="N31" s="39">
        <f>SUM(N4:N30)</f>
        <v>22</v>
      </c>
      <c r="O31" s="40">
        <f>SUM(O4:O30)</f>
        <v>2602500</v>
      </c>
      <c r="P31" s="38">
        <f>SUM(P4:P30)</f>
        <v>111</v>
      </c>
      <c r="Q31" s="39">
        <f>SUM(Q4:Q30)</f>
        <v>2837</v>
      </c>
      <c r="R31" s="41">
        <f>SUM(R4:R30)</f>
        <v>328874304</v>
      </c>
      <c r="S31" s="42">
        <f>SUM(S4:S30)</f>
        <v>2032</v>
      </c>
      <c r="T31" s="39">
        <f>SUM(T4:T30)</f>
        <v>4854</v>
      </c>
      <c r="U31" s="40">
        <f>SUM(U4:U30)</f>
        <v>637703045</v>
      </c>
      <c r="V31" s="11"/>
      <c r="W31" s="11"/>
      <c r="X31" s="12"/>
      <c r="Y31" s="11"/>
      <c r="Z31" s="11"/>
      <c r="AA31" s="12"/>
      <c r="AB31" s="11"/>
      <c r="AC31" s="11"/>
      <c r="AD31" s="12"/>
      <c r="AE31" s="11"/>
      <c r="AF31" s="11"/>
      <c r="AG31" s="12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P31" s="4">
        <f>$CP$1*T31</f>
        <v>60675000</v>
      </c>
      <c r="CQ31" s="2"/>
      <c r="CS31" s="1"/>
    </row>
    <row r="32" spans="1:97" s="3" customFormat="1" ht="18" customHeight="1">
      <c r="A32" s="44" t="s">
        <v>40</v>
      </c>
      <c r="B32" s="5"/>
      <c r="C32" s="5"/>
      <c r="D32" s="5"/>
      <c r="E32" s="5"/>
      <c r="F32" s="5"/>
      <c r="G32" s="51">
        <f>G31/$S31</f>
        <v>0.90305118110236215</v>
      </c>
      <c r="H32" s="52">
        <f>H31/$T31</f>
        <v>0.37803873094355173</v>
      </c>
      <c r="I32" s="53">
        <f>I31/$U31</f>
        <v>0.46141851024092256</v>
      </c>
      <c r="J32" s="51">
        <f>J31/$S31</f>
        <v>3.937007874015748E-2</v>
      </c>
      <c r="K32" s="52">
        <f>K31/$T31</f>
        <v>3.2962505150391432E-2</v>
      </c>
      <c r="L32" s="53">
        <f>L31/$U31</f>
        <v>1.8783432341929619E-2</v>
      </c>
      <c r="M32" s="51">
        <f>M31/$S31</f>
        <v>2.952755905511811E-3</v>
      </c>
      <c r="N32" s="52">
        <f>N31/$T31</f>
        <v>4.5323444581788219E-3</v>
      </c>
      <c r="O32" s="53">
        <f>O31/$U31</f>
        <v>4.0810531177564004E-3</v>
      </c>
      <c r="P32" s="51">
        <f>P31/$S31</f>
        <v>5.4625984251968504E-2</v>
      </c>
      <c r="Q32" s="52">
        <f>Q31/$T31</f>
        <v>0.58446641944787803</v>
      </c>
      <c r="R32" s="54">
        <f>R31/$U31</f>
        <v>0.51571700429939138</v>
      </c>
      <c r="S32" s="55">
        <f>S31/$S31</f>
        <v>1</v>
      </c>
      <c r="T32" s="56">
        <f>T31/$T31</f>
        <v>1</v>
      </c>
      <c r="U32" s="57">
        <f>U31/$U31</f>
        <v>1</v>
      </c>
      <c r="V32" s="11"/>
      <c r="W32" s="11"/>
      <c r="X32" s="12"/>
      <c r="Y32" s="11"/>
      <c r="Z32" s="11"/>
      <c r="AA32" s="12"/>
      <c r="AB32" s="11"/>
      <c r="AC32" s="11"/>
      <c r="AD32" s="12"/>
      <c r="AE32" s="11"/>
      <c r="AF32" s="11"/>
      <c r="AG32" s="12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P32" s="2"/>
      <c r="CQ32" s="2"/>
    </row>
    <row r="33" spans="1:95" ht="14.25" customHeight="1">
      <c r="A33"/>
      <c r="I33" s="1">
        <f>I31/H31</f>
        <v>160353.12752043596</v>
      </c>
      <c r="L33" s="1">
        <f>L31/K31</f>
        <v>74864.074999999997</v>
      </c>
      <c r="O33" s="1">
        <f>O31/N31</f>
        <v>118295.45454545454</v>
      </c>
      <c r="R33" s="1">
        <f>R31/Q31</f>
        <v>115923.26542121959</v>
      </c>
      <c r="S33"/>
      <c r="U33" s="1">
        <f>U31/T31</f>
        <v>131376.81190770498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P33" s="2"/>
      <c r="CQ33" s="2"/>
    </row>
    <row r="34" spans="1:95">
      <c r="A34"/>
      <c r="S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5">
      <c r="A35"/>
      <c r="S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5">
      <c r="A36"/>
      <c r="S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5">
      <c r="A37"/>
      <c r="S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5">
      <c r="A38"/>
      <c r="S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5">
      <c r="A39"/>
      <c r="S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5">
      <c r="A40"/>
      <c r="S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5">
      <c r="A41"/>
      <c r="S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5">
      <c r="A42"/>
      <c r="S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5">
      <c r="A43"/>
      <c r="S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5">
      <c r="A44"/>
      <c r="S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5">
      <c r="A45"/>
      <c r="S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5">
      <c r="A46"/>
      <c r="S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5">
      <c r="A47"/>
      <c r="S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5">
      <c r="A48"/>
      <c r="S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>
      <c r="A49"/>
      <c r="S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>
      <c r="A50"/>
      <c r="S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>
      <c r="A51"/>
      <c r="S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>
      <c r="A52"/>
      <c r="S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>
      <c r="A53"/>
      <c r="S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>
      <c r="A54"/>
      <c r="S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>
      <c r="A55"/>
      <c r="S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>
      <c r="A56"/>
      <c r="S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>
      <c r="A57"/>
      <c r="S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>
      <c r="A58"/>
      <c r="S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>
      <c r="A59"/>
      <c r="S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>
      <c r="A60"/>
      <c r="S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>
      <c r="A61"/>
      <c r="S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>
      <c r="A62"/>
      <c r="S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>
      <c r="A63"/>
      <c r="S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>
      <c r="A64"/>
      <c r="S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>
      <c r="A65"/>
      <c r="S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>
      <c r="A66"/>
      <c r="S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>
      <c r="A67"/>
      <c r="S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>
      <c r="A68"/>
      <c r="S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>
      <c r="A69"/>
      <c r="S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>
      <c r="A70"/>
      <c r="S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>
      <c r="A71"/>
      <c r="S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>
      <c r="A72"/>
      <c r="S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>
      <c r="A73"/>
      <c r="S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>
      <c r="A74"/>
      <c r="S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>
      <c r="A75"/>
      <c r="S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>
      <c r="A76"/>
      <c r="S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>
      <c r="A77"/>
      <c r="S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>
      <c r="A78"/>
      <c r="S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>
      <c r="A79"/>
      <c r="S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>
      <c r="A80"/>
      <c r="S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>
      <c r="A81"/>
      <c r="S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>
      <c r="A82"/>
      <c r="S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9" spans="1:91">
      <c r="A89"/>
      <c r="S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>
      <c r="A90"/>
      <c r="S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>
      <c r="A91"/>
      <c r="S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>
      <c r="A92"/>
      <c r="S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>
      <c r="A93"/>
      <c r="S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>
      <c r="A94"/>
      <c r="S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</sheetData>
  <mergeCells count="5">
    <mergeCell ref="J1:L1"/>
    <mergeCell ref="G1:I1"/>
    <mergeCell ref="M1:O1"/>
    <mergeCell ref="P1:R1"/>
    <mergeCell ref="S1:U1"/>
  </mergeCells>
  <conditionalFormatting sqref="G4:U30">
    <cfRule type="cellIs" dxfId="0" priority="23" operator="equal">
      <formula>0</formula>
    </cfRule>
  </conditionalFormatting>
  <conditionalFormatting sqref="G4:G30">
    <cfRule type="colorScale" priority="22">
      <colorScale>
        <cfvo type="min"/>
        <cfvo type="max"/>
        <color theme="8" tint="0.79998168889431442"/>
        <color theme="8" tint="0.39997558519241921"/>
      </colorScale>
    </cfRule>
  </conditionalFormatting>
  <conditionalFormatting sqref="J4:J30">
    <cfRule type="colorScale" priority="21">
      <colorScale>
        <cfvo type="min"/>
        <cfvo type="max"/>
        <color theme="8" tint="0.79998168889431442"/>
        <color theme="8" tint="0.39997558519241921"/>
      </colorScale>
    </cfRule>
  </conditionalFormatting>
  <conditionalFormatting sqref="H4:H30">
    <cfRule type="colorScale" priority="19">
      <colorScale>
        <cfvo type="min"/>
        <cfvo type="max"/>
        <color theme="5" tint="0.79998168889431442"/>
        <color theme="5" tint="0.39997558519241921"/>
      </colorScale>
    </cfRule>
  </conditionalFormatting>
  <conditionalFormatting sqref="I4:I30">
    <cfRule type="colorScale" priority="18">
      <colorScale>
        <cfvo type="min"/>
        <cfvo type="max"/>
        <color theme="9" tint="0.79998168889431442"/>
        <color theme="9" tint="0.39997558519241921"/>
      </colorScale>
    </cfRule>
  </conditionalFormatting>
  <conditionalFormatting sqref="K4:K30">
    <cfRule type="colorScale" priority="17">
      <colorScale>
        <cfvo type="min"/>
        <cfvo type="max"/>
        <color theme="5" tint="0.79998168889431442"/>
        <color theme="5" tint="0.39997558519241921"/>
      </colorScale>
    </cfRule>
  </conditionalFormatting>
  <conditionalFormatting sqref="N4:N30">
    <cfRule type="colorScale" priority="16">
      <colorScale>
        <cfvo type="min"/>
        <cfvo type="max"/>
        <color theme="5" tint="0.79998168889431442"/>
        <color theme="5" tint="0.39997558519241921"/>
      </colorScale>
    </cfRule>
  </conditionalFormatting>
  <conditionalFormatting sqref="Q4:Q30">
    <cfRule type="colorScale" priority="15">
      <colorScale>
        <cfvo type="min"/>
        <cfvo type="max"/>
        <color theme="5" tint="0.79998168889431442"/>
        <color theme="5" tint="0.39997558519241921"/>
      </colorScale>
    </cfRule>
  </conditionalFormatting>
  <conditionalFormatting sqref="T4:T30">
    <cfRule type="colorScale" priority="14">
      <colorScale>
        <cfvo type="min"/>
        <cfvo type="max"/>
        <color theme="5" tint="0.79998168889431442"/>
        <color theme="5" tint="0.39997558519241921"/>
      </colorScale>
    </cfRule>
  </conditionalFormatting>
  <conditionalFormatting sqref="M4:M30">
    <cfRule type="colorScale" priority="13">
      <colorScale>
        <cfvo type="min"/>
        <cfvo type="max"/>
        <color theme="8" tint="0.79998168889431442"/>
        <color theme="8" tint="0.39997558519241921"/>
      </colorScale>
    </cfRule>
  </conditionalFormatting>
  <conditionalFormatting sqref="P4:P30">
    <cfRule type="colorScale" priority="12">
      <colorScale>
        <cfvo type="min"/>
        <cfvo type="max"/>
        <color theme="8" tint="0.79998168889431442"/>
        <color theme="8" tint="0.39997558519241921"/>
      </colorScale>
    </cfRule>
  </conditionalFormatting>
  <conditionalFormatting sqref="L4:L30">
    <cfRule type="colorScale" priority="11">
      <colorScale>
        <cfvo type="min"/>
        <cfvo type="max"/>
        <color theme="9" tint="0.79998168889431442"/>
        <color theme="9" tint="0.39997558519241921"/>
      </colorScale>
    </cfRule>
  </conditionalFormatting>
  <conditionalFormatting sqref="O4:O30">
    <cfRule type="colorScale" priority="10">
      <colorScale>
        <cfvo type="min"/>
        <cfvo type="max"/>
        <color theme="9" tint="0.79998168889431442"/>
        <color theme="9" tint="0.39997558519241921"/>
      </colorScale>
    </cfRule>
  </conditionalFormatting>
  <conditionalFormatting sqref="R4:R30">
    <cfRule type="colorScale" priority="9">
      <colorScale>
        <cfvo type="min"/>
        <cfvo type="max"/>
        <color theme="9" tint="0.79998168889431442"/>
        <color theme="9" tint="0.39997558519241921"/>
      </colorScale>
    </cfRule>
  </conditionalFormatting>
  <conditionalFormatting sqref="U4:U30">
    <cfRule type="colorScale" priority="8">
      <colorScale>
        <cfvo type="min"/>
        <cfvo type="max"/>
        <color theme="9" tint="0.79998168889431442"/>
        <color theme="9" tint="0.39997558519241921"/>
      </colorScale>
    </cfRule>
  </conditionalFormatting>
  <conditionalFormatting sqref="Q32 N32 K32 H32 T32">
    <cfRule type="colorScale" priority="7">
      <colorScale>
        <cfvo type="min"/>
        <cfvo type="max"/>
        <color theme="5" tint="0.79998168889431442"/>
        <color theme="5" tint="0.39997558519241921"/>
      </colorScale>
    </cfRule>
  </conditionalFormatting>
  <conditionalFormatting sqref="J32 G32 M32 P32 S32">
    <cfRule type="colorScale" priority="6">
      <colorScale>
        <cfvo type="min"/>
        <cfvo type="max"/>
        <color theme="8" tint="0.79998168889431442"/>
        <color theme="8" tint="0.39997558519241921"/>
      </colorScale>
    </cfRule>
  </conditionalFormatting>
  <conditionalFormatting sqref="I32 L32 O32 R32 U32">
    <cfRule type="colorScale" priority="5">
      <colorScale>
        <cfvo type="min"/>
        <cfvo type="max"/>
        <color theme="9" tint="0.79998168889431442"/>
        <color theme="9" tint="0.39997558519241921"/>
      </colorScale>
    </cfRule>
  </conditionalFormatting>
  <conditionalFormatting sqref="G31 J31 M31 P31 S31">
    <cfRule type="colorScale" priority="4">
      <colorScale>
        <cfvo type="min"/>
        <cfvo type="max"/>
        <color theme="8" tint="0.79998168889431442"/>
        <color theme="8" tint="0.39997558519241921"/>
      </colorScale>
    </cfRule>
  </conditionalFormatting>
  <conditionalFormatting sqref="H31 K31 N31 Q31 T31">
    <cfRule type="colorScale" priority="3">
      <colorScale>
        <cfvo type="min"/>
        <cfvo type="max"/>
        <color theme="5" tint="0.79998168889431442"/>
        <color theme="5" tint="0.39997558519241921"/>
      </colorScale>
    </cfRule>
  </conditionalFormatting>
  <conditionalFormatting sqref="L31 I31 O31 R31 U31">
    <cfRule type="colorScale" priority="2">
      <colorScale>
        <cfvo type="min"/>
        <cfvo type="max"/>
        <color theme="9" tint="0.79998168889431442"/>
        <color theme="9" tint="0.39997558519241921"/>
      </colorScale>
    </cfRule>
  </conditionalFormatting>
  <conditionalFormatting sqref="S4:S30">
    <cfRule type="colorScale" priority="1">
      <colorScale>
        <cfvo type="min"/>
        <cfvo type="max"/>
        <color theme="8" tint="0.79998168889431442"/>
        <color theme="8" tint="0.39997558519241921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Charlottesville Census 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</dc:creator>
  <cp:lastModifiedBy>Rory</cp:lastModifiedBy>
  <dcterms:created xsi:type="dcterms:W3CDTF">2018-10-05T04:49:01Z</dcterms:created>
  <dcterms:modified xsi:type="dcterms:W3CDTF">2018-10-05T16:47:42Z</dcterms:modified>
</cp:coreProperties>
</file>