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ALL ACCOUNTS" sheetId="2" r:id="rId1"/>
    <sheet name="JACULIN" sheetId="1" r:id="rId2"/>
    <sheet name="LISTS" sheetId="3" r:id="rId3"/>
  </sheets>
  <definedNames>
    <definedName name="_xlnm._FilterDatabase" localSheetId="0" hidden="1">'ALL ACCOUNTS'!$A$1:$H$110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2" l="1"/>
  <c r="F27" i="2" s="1"/>
  <c r="H27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8" i="2"/>
  <c r="H29" i="2"/>
  <c r="E12" i="2"/>
  <c r="F12" i="2" s="1"/>
  <c r="E13" i="2"/>
  <c r="F13" i="2" s="1"/>
  <c r="H110" i="2"/>
  <c r="E110" i="2"/>
  <c r="F110" i="2" s="1"/>
  <c r="H109" i="2"/>
  <c r="E109" i="2"/>
  <c r="F109" i="2" s="1"/>
  <c r="H106" i="2"/>
  <c r="H107" i="2"/>
  <c r="H108" i="2"/>
  <c r="E106" i="2"/>
  <c r="F106" i="2" s="1"/>
  <c r="E107" i="2"/>
  <c r="F107" i="2" s="1"/>
  <c r="E108" i="2"/>
  <c r="F108" i="2" s="1"/>
  <c r="E97" i="2"/>
  <c r="F97" i="2" s="1"/>
  <c r="H97" i="2"/>
  <c r="E98" i="2"/>
  <c r="F98" i="2" s="1"/>
  <c r="H98" i="2"/>
  <c r="E99" i="2"/>
  <c r="F99" i="2" s="1"/>
  <c r="H99" i="2"/>
  <c r="E100" i="2"/>
  <c r="F100" i="2" s="1"/>
  <c r="H100" i="2"/>
  <c r="E101" i="2"/>
  <c r="F101" i="2" s="1"/>
  <c r="H101" i="2"/>
  <c r="E102" i="2"/>
  <c r="F102" i="2" s="1"/>
  <c r="H102" i="2"/>
  <c r="E103" i="2"/>
  <c r="F103" i="2" s="1"/>
  <c r="H103" i="2"/>
  <c r="E104" i="2"/>
  <c r="F104" i="2" s="1"/>
  <c r="H104" i="2"/>
  <c r="E105" i="2"/>
  <c r="F105" i="2" s="1"/>
  <c r="H105" i="2"/>
  <c r="E92" i="2"/>
  <c r="F92" i="2" s="1"/>
  <c r="H92" i="2"/>
  <c r="E93" i="2"/>
  <c r="F93" i="2" s="1"/>
  <c r="H93" i="2"/>
  <c r="E94" i="2"/>
  <c r="F94" i="2" s="1"/>
  <c r="H94" i="2"/>
  <c r="E95" i="2"/>
  <c r="F95" i="2" s="1"/>
  <c r="H95" i="2"/>
  <c r="E96" i="2"/>
  <c r="F96" i="2" s="1"/>
  <c r="H96" i="2"/>
  <c r="E39" i="2"/>
  <c r="F39" i="2" s="1"/>
  <c r="H39" i="2"/>
  <c r="E40" i="2"/>
  <c r="F40" i="2" s="1"/>
  <c r="H40" i="2"/>
  <c r="E41" i="2"/>
  <c r="F41" i="2" s="1"/>
  <c r="H41" i="2"/>
  <c r="E42" i="2"/>
  <c r="F42" i="2" s="1"/>
  <c r="H42" i="2"/>
  <c r="E43" i="2"/>
  <c r="F43" i="2" s="1"/>
  <c r="H43" i="2"/>
  <c r="E44" i="2"/>
  <c r="F44" i="2" s="1"/>
  <c r="H44" i="2"/>
  <c r="E45" i="2"/>
  <c r="F45" i="2" s="1"/>
  <c r="H45" i="2"/>
  <c r="E46" i="2"/>
  <c r="F46" i="2" s="1"/>
  <c r="H46" i="2"/>
  <c r="E47" i="2"/>
  <c r="F47" i="2" s="1"/>
  <c r="H47" i="2"/>
  <c r="E48" i="2"/>
  <c r="F48" i="2" s="1"/>
  <c r="H48" i="2"/>
  <c r="E49" i="2"/>
  <c r="F49" i="2" s="1"/>
  <c r="H49" i="2"/>
  <c r="E50" i="2"/>
  <c r="F50" i="2" s="1"/>
  <c r="H50" i="2"/>
  <c r="E51" i="2"/>
  <c r="F51" i="2" s="1"/>
  <c r="H51" i="2"/>
  <c r="E52" i="2"/>
  <c r="F52" i="2" s="1"/>
  <c r="H52" i="2"/>
  <c r="E53" i="2"/>
  <c r="F53" i="2" s="1"/>
  <c r="H53" i="2"/>
  <c r="E54" i="2"/>
  <c r="F54" i="2" s="1"/>
  <c r="H54" i="2"/>
  <c r="E55" i="2"/>
  <c r="F55" i="2" s="1"/>
  <c r="H55" i="2"/>
  <c r="E56" i="2"/>
  <c r="F56" i="2" s="1"/>
  <c r="H56" i="2"/>
  <c r="E57" i="2"/>
  <c r="F57" i="2" s="1"/>
  <c r="H57" i="2"/>
  <c r="E58" i="2"/>
  <c r="F58" i="2" s="1"/>
  <c r="H58" i="2"/>
  <c r="E59" i="2"/>
  <c r="F59" i="2" s="1"/>
  <c r="H59" i="2"/>
  <c r="E60" i="2"/>
  <c r="F60" i="2" s="1"/>
  <c r="H60" i="2"/>
  <c r="E61" i="2"/>
  <c r="F61" i="2" s="1"/>
  <c r="H61" i="2"/>
  <c r="E62" i="2"/>
  <c r="F62" i="2" s="1"/>
  <c r="H62" i="2"/>
  <c r="E63" i="2"/>
  <c r="F63" i="2" s="1"/>
  <c r="H63" i="2"/>
  <c r="E64" i="2"/>
  <c r="F64" i="2" s="1"/>
  <c r="H64" i="2"/>
  <c r="E65" i="2"/>
  <c r="F65" i="2" s="1"/>
  <c r="H65" i="2"/>
  <c r="E66" i="2"/>
  <c r="F66" i="2" s="1"/>
  <c r="H66" i="2"/>
  <c r="E67" i="2"/>
  <c r="F67" i="2" s="1"/>
  <c r="H67" i="2"/>
  <c r="E68" i="2"/>
  <c r="F68" i="2" s="1"/>
  <c r="H68" i="2"/>
  <c r="E69" i="2"/>
  <c r="F69" i="2" s="1"/>
  <c r="H69" i="2"/>
  <c r="E70" i="2"/>
  <c r="F70" i="2" s="1"/>
  <c r="H70" i="2"/>
  <c r="E71" i="2"/>
  <c r="F71" i="2" s="1"/>
  <c r="H71" i="2"/>
  <c r="E72" i="2"/>
  <c r="F72" i="2" s="1"/>
  <c r="H72" i="2"/>
  <c r="E73" i="2"/>
  <c r="F73" i="2" s="1"/>
  <c r="H73" i="2"/>
  <c r="E74" i="2"/>
  <c r="F74" i="2" s="1"/>
  <c r="H74" i="2"/>
  <c r="E75" i="2"/>
  <c r="F75" i="2" s="1"/>
  <c r="H75" i="2"/>
  <c r="E76" i="2"/>
  <c r="F76" i="2" s="1"/>
  <c r="H76" i="2"/>
  <c r="E77" i="2"/>
  <c r="F77" i="2" s="1"/>
  <c r="H77" i="2"/>
  <c r="E78" i="2"/>
  <c r="F78" i="2" s="1"/>
  <c r="H78" i="2"/>
  <c r="E79" i="2"/>
  <c r="F79" i="2" s="1"/>
  <c r="H79" i="2"/>
  <c r="E80" i="2"/>
  <c r="F80" i="2" s="1"/>
  <c r="H80" i="2"/>
  <c r="E81" i="2"/>
  <c r="F81" i="2" s="1"/>
  <c r="H4" i="3" s="1"/>
  <c r="I4" i="3" s="1"/>
  <c r="H81" i="2"/>
  <c r="E82" i="2"/>
  <c r="F82" i="2" s="1"/>
  <c r="H82" i="2"/>
  <c r="E83" i="2"/>
  <c r="F83" i="2" s="1"/>
  <c r="H83" i="2"/>
  <c r="E84" i="2"/>
  <c r="F84" i="2" s="1"/>
  <c r="H84" i="2"/>
  <c r="E85" i="2"/>
  <c r="F85" i="2" s="1"/>
  <c r="H85" i="2"/>
  <c r="E86" i="2"/>
  <c r="F86" i="2" s="1"/>
  <c r="H86" i="2"/>
  <c r="E87" i="2"/>
  <c r="F87" i="2" s="1"/>
  <c r="H87" i="2"/>
  <c r="E88" i="2"/>
  <c r="F88" i="2" s="1"/>
  <c r="H88" i="2"/>
  <c r="E89" i="2"/>
  <c r="F89" i="2" s="1"/>
  <c r="H89" i="2"/>
  <c r="E90" i="2"/>
  <c r="F90" i="2" s="1"/>
  <c r="H90" i="2"/>
  <c r="E91" i="2"/>
  <c r="F91" i="2" s="1"/>
  <c r="H91" i="2"/>
  <c r="E26" i="2"/>
  <c r="F26" i="2" s="1"/>
  <c r="E28" i="2"/>
  <c r="F28" i="2" s="1"/>
  <c r="E29" i="2"/>
  <c r="F29" i="2" s="1"/>
  <c r="E30" i="2"/>
  <c r="F30" i="2" s="1"/>
  <c r="H30" i="2"/>
  <c r="E31" i="2"/>
  <c r="F31" i="2" s="1"/>
  <c r="H31" i="2"/>
  <c r="E32" i="2"/>
  <c r="F32" i="2" s="1"/>
  <c r="H32" i="2"/>
  <c r="E33" i="2"/>
  <c r="F33" i="2" s="1"/>
  <c r="H33" i="2"/>
  <c r="E34" i="2"/>
  <c r="F34" i="2" s="1"/>
  <c r="H34" i="2"/>
  <c r="E35" i="2"/>
  <c r="F35" i="2" s="1"/>
  <c r="H35" i="2"/>
  <c r="E36" i="2"/>
  <c r="F36" i="2" s="1"/>
  <c r="H36" i="2"/>
  <c r="E37" i="2"/>
  <c r="F37" i="2" s="1"/>
  <c r="H37" i="2"/>
  <c r="E38" i="2"/>
  <c r="F38" i="2" s="1"/>
  <c r="H38" i="2"/>
  <c r="E18" i="2"/>
  <c r="F18" i="2" s="1"/>
  <c r="E19" i="2"/>
  <c r="F19" i="2" s="1"/>
  <c r="E20" i="2"/>
  <c r="F20" i="2" s="1"/>
  <c r="E21" i="2"/>
  <c r="F21" i="2" s="1"/>
  <c r="E6" i="2"/>
  <c r="F6" i="2" s="1"/>
  <c r="E7" i="2"/>
  <c r="F7" i="2" s="1"/>
  <c r="E4" i="2"/>
  <c r="F4" i="2" s="1"/>
  <c r="E5" i="2"/>
  <c r="F5" i="2" s="1"/>
  <c r="E8" i="2"/>
  <c r="F8" i="2" s="1"/>
  <c r="E9" i="2"/>
  <c r="F9" i="2" s="1"/>
  <c r="E10" i="2"/>
  <c r="F10" i="2" s="1"/>
  <c r="E11" i="2"/>
  <c r="F11" i="2" s="1"/>
  <c r="E14" i="2"/>
  <c r="F14" i="2" s="1"/>
  <c r="E15" i="2"/>
  <c r="F15" i="2" s="1"/>
  <c r="E16" i="2"/>
  <c r="F16" i="2" s="1"/>
  <c r="E22" i="2"/>
  <c r="F22" i="2" s="1"/>
  <c r="E23" i="2"/>
  <c r="F23" i="2" s="1"/>
  <c r="E24" i="2"/>
  <c r="F24" i="2" s="1"/>
  <c r="E25" i="2"/>
  <c r="F25" i="2" s="1"/>
  <c r="E17" i="2"/>
  <c r="F17" i="2" s="1"/>
  <c r="E3" i="2"/>
  <c r="F3" i="2" s="1"/>
  <c r="E2" i="2"/>
  <c r="F2" i="2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H2" i="3" l="1"/>
  <c r="I2" i="3" s="1"/>
  <c r="H3" i="3"/>
  <c r="I3" i="3" s="1"/>
  <c r="H6" i="3"/>
  <c r="I6" i="3" s="1"/>
  <c r="H5" i="3"/>
  <c r="I5" i="3" s="1"/>
</calcChain>
</file>

<file path=xl/sharedStrings.xml><?xml version="1.0" encoding="utf-8"?>
<sst xmlns="http://schemas.openxmlformats.org/spreadsheetml/2006/main" count="299" uniqueCount="61">
  <si>
    <t>S.NO</t>
  </si>
  <si>
    <t>USERNAME</t>
  </si>
  <si>
    <t>JACULINARP01</t>
  </si>
  <si>
    <t>JACULINARP02</t>
  </si>
  <si>
    <t>JACULINARP03</t>
  </si>
  <si>
    <t>JACULINARP04</t>
  </si>
  <si>
    <t>JACULINARP05</t>
  </si>
  <si>
    <t>JACULINARP06</t>
  </si>
  <si>
    <t>JACULINARP07</t>
  </si>
  <si>
    <t>JACULINARP08</t>
  </si>
  <si>
    <t>JACULINARP09</t>
  </si>
  <si>
    <t>JACULINARP10</t>
  </si>
  <si>
    <t>JACULINARP11</t>
  </si>
  <si>
    <t>FUNDS INVESTED</t>
  </si>
  <si>
    <t>RETURNS $</t>
  </si>
  <si>
    <t>SAGAYAGCC1</t>
  </si>
  <si>
    <t>Nomination</t>
  </si>
  <si>
    <t>Qty</t>
  </si>
  <si>
    <t>Rewards %</t>
  </si>
  <si>
    <t>Rewards in $</t>
  </si>
  <si>
    <t>OWNER</t>
  </si>
  <si>
    <t>JACULIN</t>
  </si>
  <si>
    <t>OWNERSHIP STATUS</t>
  </si>
  <si>
    <t>CONFIRMED</t>
  </si>
  <si>
    <t>DOUBT</t>
  </si>
  <si>
    <t>NOMINATION</t>
  </si>
  <si>
    <t>% RETURNS</t>
  </si>
  <si>
    <t>DILLIKUMARGCC1</t>
  </si>
  <si>
    <t>REVATHIKUMARGCC1</t>
  </si>
  <si>
    <t>SANDHYAAARMAN</t>
  </si>
  <si>
    <t>PAVITHRAAARMAN</t>
  </si>
  <si>
    <t>AUGUSTINSITHARRAJ</t>
  </si>
  <si>
    <t>FELCIYA</t>
  </si>
  <si>
    <t>AMBROSEAARMAN</t>
  </si>
  <si>
    <t>PRINCET</t>
  </si>
  <si>
    <t>AUGUSTINT</t>
  </si>
  <si>
    <t>JOSEPHARP01</t>
  </si>
  <si>
    <t>JOSEPHARP04</t>
  </si>
  <si>
    <t>JOSEPHARP08</t>
  </si>
  <si>
    <t>VARGEESEMARY</t>
  </si>
  <si>
    <t>RAJARATHNAMAARMAN</t>
  </si>
  <si>
    <t xml:space="preserve">% RETURNS </t>
  </si>
  <si>
    <t>NOMIATION $</t>
  </si>
  <si>
    <t>START MONTH</t>
  </si>
  <si>
    <t>END MONTH</t>
  </si>
  <si>
    <t>ROSARIO</t>
  </si>
  <si>
    <t>OWNERS</t>
  </si>
  <si>
    <t>JOSEPH</t>
  </si>
  <si>
    <t>SELVAM</t>
  </si>
  <si>
    <t>ABISHEK</t>
  </si>
  <si>
    <t>JOSEPHARP02</t>
  </si>
  <si>
    <t>JOSEPHARP03</t>
  </si>
  <si>
    <t>JOSEPHARP05</t>
  </si>
  <si>
    <t>JOSEPHARP06</t>
  </si>
  <si>
    <t>JOSEPHARP07</t>
  </si>
  <si>
    <t>THOMASSOLOMAN</t>
  </si>
  <si>
    <t>SUGANTHITHOMAS</t>
  </si>
  <si>
    <t>GNANADOSSAARMAN</t>
  </si>
  <si>
    <t>VIMALANGCC3</t>
  </si>
  <si>
    <t>RETURNS IN $</t>
  </si>
  <si>
    <t>RETURNS IN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</si>
</sst>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8" fontId="3" fillId="0" borderId="1" xfId="0" applyNumberFormat="1" applyFont="1" applyBorder="1" applyAlignment="1">
      <alignment horizontal="right" wrapText="1"/>
    </xf>
    <xf numFmtId="8" fontId="3" fillId="0" borderId="2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9" fontId="0" fillId="0" borderId="0" xfId="0" applyNumberFormat="1"/>
    <xf numFmtId="9" fontId="3" fillId="0" borderId="2" xfId="0" applyNumberFormat="1" applyFont="1" applyBorder="1" applyAlignment="1">
      <alignment horizontal="right" wrapText="1"/>
    </xf>
    <xf numFmtId="8" fontId="3" fillId="0" borderId="6" xfId="0" applyNumberFormat="1" applyFont="1" applyBorder="1" applyAlignment="1">
      <alignment horizontal="right" wrapText="1"/>
    </xf>
    <xf numFmtId="10" fontId="0" fillId="0" borderId="0" xfId="0" applyNumberFormat="1"/>
    <xf numFmtId="10" fontId="3" fillId="0" borderId="2" xfId="0" applyNumberFormat="1" applyFont="1" applyBorder="1" applyAlignment="1">
      <alignment horizontal="right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9" fontId="0" fillId="0" borderId="0" xfId="2" applyFont="1"/>
    <xf numFmtId="10" fontId="0" fillId="0" borderId="0" xfId="2" applyNumberFormat="1" applyFont="1"/>
    <xf numFmtId="14" fontId="0" fillId="0" borderId="0" xfId="0" applyNumberFormat="1"/>
    <xf numFmtId="44" fontId="0" fillId="0" borderId="0" xfId="1" applyFont="1"/>
    <xf numFmtId="0" fontId="5" fillId="0" borderId="0" xfId="0" applyFont="1"/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44" fontId="0" fillId="0" borderId="10" xfId="1" applyFont="1" applyBorder="1"/>
    <xf numFmtId="44" fontId="0" fillId="0" borderId="11" xfId="1" applyFont="1" applyBorder="1"/>
    <xf numFmtId="44" fontId="0" fillId="0" borderId="12" xfId="1" applyFont="1" applyBorder="1"/>
    <xf numFmtId="44" fontId="0" fillId="0" borderId="0" xfId="1" applyFont="1" applyBorder="1"/>
    <xf numFmtId="44" fontId="0" fillId="0" borderId="13" xfId="1" applyFont="1" applyBorder="1"/>
    <xf numFmtId="0" fontId="2" fillId="0" borderId="10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44" fontId="0" fillId="0" borderId="15" xfId="1" applyFont="1" applyBorder="1"/>
    <xf numFmtId="10" fontId="0" fillId="0" borderId="15" xfId="2" applyNumberFormat="1" applyFont="1" applyBorder="1"/>
    <xf numFmtId="14" fontId="0" fillId="0" borderId="15" xfId="0" applyNumberFormat="1" applyBorder="1"/>
    <xf numFmtId="14" fontId="0" fillId="0" borderId="16" xfId="0" applyNumberFormat="1" applyBorder="1"/>
    <xf numFmtId="10" fontId="0" fillId="0" borderId="0" xfId="2" applyNumberFormat="1" applyFont="1" applyBorder="1"/>
    <xf numFmtId="14" fontId="0" fillId="0" borderId="0" xfId="0" applyNumberFormat="1" applyBorder="1"/>
    <xf numFmtId="14" fontId="0" fillId="0" borderId="17" xfId="0" applyNumberFormat="1" applyBorder="1"/>
    <xf numFmtId="44" fontId="0" fillId="0" borderId="18" xfId="1" applyFont="1" applyBorder="1"/>
    <xf numFmtId="10" fontId="0" fillId="0" borderId="18" xfId="2" applyNumberFormat="1" applyFont="1" applyBorder="1"/>
    <xf numFmtId="14" fontId="0" fillId="0" borderId="18" xfId="0" applyNumberFormat="1" applyBorder="1"/>
    <xf numFmtId="14" fontId="0" fillId="0" borderId="19" xfId="0" applyNumberFormat="1" applyBorder="1"/>
    <xf numFmtId="44" fontId="0" fillId="0" borderId="20" xfId="1" applyFont="1" applyBorder="1"/>
    <xf numFmtId="44" fontId="0" fillId="0" borderId="21" xfId="1" applyFont="1" applyBorder="1"/>
    <xf numFmtId="44" fontId="0" fillId="0" borderId="22" xfId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10"/>
  <sheetViews>
    <sheetView tabSelected="1" workbookViewId="0">
      <selection activeCell="I47" sqref="I47"/>
    </sheetView>
  </sheetViews>
  <sheetFormatPr defaultRowHeight="14.4" x14ac:dyDescent="0.3"/>
  <cols>
    <col min="1" max="1" width="5.21875" bestFit="1" customWidth="1"/>
    <col min="2" max="2" width="21.77734375" customWidth="1"/>
    <col min="3" max="3" width="12.77734375" style="16" bestFit="1" customWidth="1"/>
    <col min="4" max="4" width="9.77734375" style="16" bestFit="1" customWidth="1"/>
    <col min="5" max="5" width="10.77734375" bestFit="1" customWidth="1"/>
    <col min="7" max="7" width="13.21875" bestFit="1" customWidth="1"/>
    <col min="8" max="8" width="11.5546875" bestFit="1" customWidth="1"/>
    <col min="11" max="11" width="9" customWidth="1"/>
  </cols>
  <sheetData>
    <row r="1" spans="1:9" s="17" customFormat="1" ht="15" thickBot="1" x14ac:dyDescent="0.35">
      <c r="A1" s="17" t="s">
        <v>0</v>
      </c>
      <c r="B1" s="17" t="s">
        <v>1</v>
      </c>
      <c r="C1" s="17" t="s">
        <v>25</v>
      </c>
      <c r="D1" s="17" t="s">
        <v>20</v>
      </c>
      <c r="E1" s="17" t="s">
        <v>26</v>
      </c>
      <c r="F1" s="17" t="s">
        <v>14</v>
      </c>
      <c r="G1" s="17" t="s">
        <v>43</v>
      </c>
      <c r="H1" s="17" t="s">
        <v>44</v>
      </c>
      <c r="I1"/>
    </row>
    <row r="2" spans="1:9" ht="15" hidden="1" thickBot="1" x14ac:dyDescent="0.35">
      <c r="A2">
        <v>1</v>
      </c>
      <c r="B2" s="11" t="s">
        <v>27</v>
      </c>
      <c r="C2" s="16">
        <v>5000</v>
      </c>
      <c r="D2" s="16" t="s">
        <v>45</v>
      </c>
      <c r="E2" s="13">
        <f>VLOOKUP(C2,LISTS!$B$2:$C$7,2,0)</f>
        <v>0.05</v>
      </c>
      <c r="F2" s="16">
        <f>C2*E2</f>
        <v>250</v>
      </c>
      <c r="G2" s="15">
        <v>45486</v>
      </c>
      <c r="H2" s="15">
        <f t="shared" ref="H2:H29" si="0">EDATE(G2,60)</f>
        <v>47312</v>
      </c>
    </row>
    <row r="3" spans="1:9" ht="15" hidden="1" thickBot="1" x14ac:dyDescent="0.35">
      <c r="A3">
        <v>2</v>
      </c>
      <c r="B3" s="11" t="s">
        <v>27</v>
      </c>
      <c r="C3" s="16">
        <v>1000</v>
      </c>
      <c r="D3" s="16" t="s">
        <v>45</v>
      </c>
      <c r="E3" s="14">
        <f>VLOOKUP(C3,LISTS!$B$2:$C$7,2,0)</f>
        <v>4.4999999999999998E-2</v>
      </c>
      <c r="F3" s="16">
        <f t="shared" ref="F3:F25" si="1">C3*E3</f>
        <v>45</v>
      </c>
      <c r="G3" s="15">
        <v>45487</v>
      </c>
      <c r="H3" s="15">
        <f t="shared" si="0"/>
        <v>47313</v>
      </c>
    </row>
    <row r="4" spans="1:9" ht="15" hidden="1" thickBot="1" x14ac:dyDescent="0.35">
      <c r="A4">
        <v>3</v>
      </c>
      <c r="B4" s="11" t="s">
        <v>27</v>
      </c>
      <c r="C4" s="16">
        <v>500</v>
      </c>
      <c r="D4" s="16" t="s">
        <v>45</v>
      </c>
      <c r="E4" s="14">
        <f>VLOOKUP(C4,LISTS!$B$2:$C$7,2,0)</f>
        <v>4.2500000000000003E-2</v>
      </c>
      <c r="F4" s="16">
        <f t="shared" si="1"/>
        <v>21.25</v>
      </c>
      <c r="G4" s="15">
        <v>45488</v>
      </c>
      <c r="H4" s="15">
        <f t="shared" si="0"/>
        <v>47314</v>
      </c>
    </row>
    <row r="5" spans="1:9" ht="15" hidden="1" thickBot="1" x14ac:dyDescent="0.35">
      <c r="A5">
        <v>4</v>
      </c>
      <c r="B5" s="12" t="s">
        <v>28</v>
      </c>
      <c r="C5" s="16">
        <v>2000</v>
      </c>
      <c r="D5" s="16" t="s">
        <v>45</v>
      </c>
      <c r="E5" s="14">
        <f>VLOOKUP(C5,LISTS!$B$2:$C$7,2,0)</f>
        <v>4.7500000000000001E-2</v>
      </c>
      <c r="F5" s="16">
        <f t="shared" si="1"/>
        <v>95</v>
      </c>
      <c r="G5" s="15">
        <v>45486</v>
      </c>
      <c r="H5" s="15">
        <f t="shared" si="0"/>
        <v>47312</v>
      </c>
    </row>
    <row r="6" spans="1:9" ht="15" hidden="1" thickBot="1" x14ac:dyDescent="0.35">
      <c r="A6">
        <v>5</v>
      </c>
      <c r="B6" s="12" t="s">
        <v>28</v>
      </c>
      <c r="C6" s="16">
        <v>2000</v>
      </c>
      <c r="D6" s="16" t="s">
        <v>45</v>
      </c>
      <c r="E6" s="14">
        <f>VLOOKUP(C6,LISTS!$B$2:$C$7,2,0)</f>
        <v>4.7500000000000001E-2</v>
      </c>
      <c r="F6" s="16">
        <f t="shared" si="1"/>
        <v>95</v>
      </c>
      <c r="G6" s="15">
        <v>45486</v>
      </c>
      <c r="H6" s="15">
        <f t="shared" si="0"/>
        <v>47312</v>
      </c>
    </row>
    <row r="7" spans="1:9" ht="15" hidden="1" thickBot="1" x14ac:dyDescent="0.35">
      <c r="A7">
        <v>6</v>
      </c>
      <c r="B7" s="12" t="s">
        <v>28</v>
      </c>
      <c r="C7" s="16">
        <v>2000</v>
      </c>
      <c r="D7" s="16" t="s">
        <v>45</v>
      </c>
      <c r="E7" s="14">
        <f>VLOOKUP(C7,LISTS!$B$2:$C$7,2,0)</f>
        <v>4.7500000000000001E-2</v>
      </c>
      <c r="F7" s="16">
        <f t="shared" si="1"/>
        <v>95</v>
      </c>
      <c r="G7" s="15">
        <v>45486</v>
      </c>
      <c r="H7" s="15">
        <f t="shared" si="0"/>
        <v>47312</v>
      </c>
    </row>
    <row r="8" spans="1:9" ht="15" hidden="1" thickBot="1" x14ac:dyDescent="0.35">
      <c r="A8">
        <v>7</v>
      </c>
      <c r="B8" s="12" t="s">
        <v>29</v>
      </c>
      <c r="C8" s="16">
        <v>500</v>
      </c>
      <c r="D8" s="16" t="s">
        <v>45</v>
      </c>
      <c r="E8" s="14">
        <f>VLOOKUP(C8,LISTS!$B$2:$C$7,2,0)</f>
        <v>4.2500000000000003E-2</v>
      </c>
      <c r="F8" s="16">
        <f t="shared" si="1"/>
        <v>21.25</v>
      </c>
      <c r="G8" s="15">
        <v>45458</v>
      </c>
      <c r="H8" s="15">
        <f t="shared" si="0"/>
        <v>47284</v>
      </c>
    </row>
    <row r="9" spans="1:9" ht="15" hidden="1" thickBot="1" x14ac:dyDescent="0.35">
      <c r="A9">
        <v>8</v>
      </c>
      <c r="B9" s="12" t="s">
        <v>30</v>
      </c>
      <c r="C9" s="16">
        <v>200</v>
      </c>
      <c r="D9" s="16" t="s">
        <v>45</v>
      </c>
      <c r="E9" s="14">
        <f>VLOOKUP(C9,LISTS!$B$2:$C$7,2,0)</f>
        <v>0.04</v>
      </c>
      <c r="F9" s="16">
        <f t="shared" si="1"/>
        <v>8</v>
      </c>
      <c r="G9" s="15">
        <v>45458</v>
      </c>
      <c r="H9" s="15">
        <f t="shared" si="0"/>
        <v>47284</v>
      </c>
    </row>
    <row r="10" spans="1:9" ht="15" hidden="1" thickBot="1" x14ac:dyDescent="0.35">
      <c r="A10">
        <v>9</v>
      </c>
      <c r="B10" s="12" t="s">
        <v>31</v>
      </c>
      <c r="C10" s="16">
        <v>500</v>
      </c>
      <c r="D10" s="16" t="s">
        <v>45</v>
      </c>
      <c r="E10" s="14">
        <f>VLOOKUP(C10,LISTS!$B$2:$C$7,2,0)</f>
        <v>4.2500000000000003E-2</v>
      </c>
      <c r="F10" s="16">
        <f t="shared" si="1"/>
        <v>21.25</v>
      </c>
      <c r="G10" s="15">
        <v>45458</v>
      </c>
      <c r="H10" s="15">
        <f t="shared" si="0"/>
        <v>47284</v>
      </c>
    </row>
    <row r="11" spans="1:9" ht="15" hidden="1" thickBot="1" x14ac:dyDescent="0.35">
      <c r="A11">
        <v>10</v>
      </c>
      <c r="B11" s="12" t="s">
        <v>32</v>
      </c>
      <c r="C11" s="16">
        <v>200</v>
      </c>
      <c r="D11" s="16" t="s">
        <v>45</v>
      </c>
      <c r="E11" s="14">
        <f>VLOOKUP(C11,LISTS!$B$2:$C$7,2,0)</f>
        <v>0.04</v>
      </c>
      <c r="F11" s="16">
        <f t="shared" si="1"/>
        <v>8</v>
      </c>
      <c r="G11" s="15">
        <v>45458</v>
      </c>
      <c r="H11" s="15">
        <f t="shared" si="0"/>
        <v>47284</v>
      </c>
    </row>
    <row r="12" spans="1:9" ht="15" thickBot="1" x14ac:dyDescent="0.35">
      <c r="A12">
        <v>11</v>
      </c>
      <c r="B12" s="12" t="s">
        <v>57</v>
      </c>
      <c r="C12" s="16">
        <v>500</v>
      </c>
      <c r="D12" s="16" t="s">
        <v>45</v>
      </c>
      <c r="E12" s="14">
        <f>VLOOKUP(C12,LISTS!$B$2:$C$7,2,0)</f>
        <v>4.2500000000000003E-2</v>
      </c>
      <c r="F12" s="16">
        <f t="shared" ref="F12:F13" si="2">C12*E12</f>
        <v>21.25</v>
      </c>
      <c r="G12" s="15">
        <v>45575</v>
      </c>
      <c r="H12" s="15">
        <f t="shared" si="0"/>
        <v>47401</v>
      </c>
    </row>
    <row r="13" spans="1:9" ht="15" thickBot="1" x14ac:dyDescent="0.35">
      <c r="A13">
        <v>12</v>
      </c>
      <c r="B13" s="12" t="s">
        <v>57</v>
      </c>
      <c r="C13" s="16">
        <v>1000</v>
      </c>
      <c r="D13" s="16" t="s">
        <v>45</v>
      </c>
      <c r="E13" s="14">
        <f>VLOOKUP(C13,LISTS!$B$2:$C$7,2,0)</f>
        <v>4.4999999999999998E-2</v>
      </c>
      <c r="F13" s="16">
        <f t="shared" si="2"/>
        <v>45</v>
      </c>
      <c r="G13" s="15">
        <v>45575</v>
      </c>
      <c r="H13" s="15">
        <f t="shared" si="0"/>
        <v>47401</v>
      </c>
    </row>
    <row r="14" spans="1:9" ht="15" hidden="1" thickBot="1" x14ac:dyDescent="0.35">
      <c r="A14">
        <v>13</v>
      </c>
      <c r="B14" s="12" t="s">
        <v>33</v>
      </c>
      <c r="C14" s="16">
        <v>200</v>
      </c>
      <c r="D14" s="16" t="s">
        <v>45</v>
      </c>
      <c r="E14" s="14">
        <f>VLOOKUP(C14,LISTS!$B$2:$C$7,2,0)</f>
        <v>0.04</v>
      </c>
      <c r="F14" s="16">
        <f t="shared" si="1"/>
        <v>8</v>
      </c>
      <c r="G14" s="15">
        <v>45534</v>
      </c>
      <c r="H14" s="15">
        <f t="shared" si="0"/>
        <v>47360</v>
      </c>
    </row>
    <row r="15" spans="1:9" ht="15" hidden="1" thickBot="1" x14ac:dyDescent="0.35">
      <c r="A15">
        <v>14</v>
      </c>
      <c r="B15" s="12" t="s">
        <v>34</v>
      </c>
      <c r="C15" s="16">
        <v>500</v>
      </c>
      <c r="D15" s="16" t="s">
        <v>45</v>
      </c>
      <c r="E15" s="14">
        <f>VLOOKUP(C15,LISTS!$B$2:$C$7,2,0)</f>
        <v>4.2500000000000003E-2</v>
      </c>
      <c r="F15" s="16">
        <f t="shared" si="1"/>
        <v>21.25</v>
      </c>
      <c r="G15" s="15">
        <v>45535</v>
      </c>
      <c r="H15" s="15">
        <f t="shared" si="0"/>
        <v>47361</v>
      </c>
    </row>
    <row r="16" spans="1:9" ht="15" hidden="1" thickBot="1" x14ac:dyDescent="0.35">
      <c r="A16">
        <v>15</v>
      </c>
      <c r="B16" s="12" t="s">
        <v>35</v>
      </c>
      <c r="C16" s="16">
        <v>500</v>
      </c>
      <c r="D16" s="16" t="s">
        <v>45</v>
      </c>
      <c r="E16" s="14">
        <f>VLOOKUP(C16,LISTS!$B$2:$C$7,2,0)</f>
        <v>4.2500000000000003E-2</v>
      </c>
      <c r="F16" s="16">
        <f t="shared" si="1"/>
        <v>21.25</v>
      </c>
      <c r="G16" s="15">
        <v>45535</v>
      </c>
      <c r="H16" s="15">
        <f t="shared" si="0"/>
        <v>47361</v>
      </c>
    </row>
    <row r="17" spans="1:8" ht="15" thickBot="1" x14ac:dyDescent="0.35">
      <c r="A17">
        <v>16</v>
      </c>
      <c r="B17" s="12" t="s">
        <v>40</v>
      </c>
      <c r="C17" s="16">
        <v>1000</v>
      </c>
      <c r="D17" s="16" t="s">
        <v>45</v>
      </c>
      <c r="E17" s="14">
        <f>VLOOKUP(C17,LISTS!$B$2:$C$7,2,0)</f>
        <v>4.4999999999999998E-2</v>
      </c>
      <c r="F17" s="16">
        <f>C17*E17</f>
        <v>45</v>
      </c>
      <c r="G17" s="15">
        <v>45575</v>
      </c>
      <c r="H17" s="15">
        <f t="shared" si="0"/>
        <v>47401</v>
      </c>
    </row>
    <row r="18" spans="1:8" ht="15" thickBot="1" x14ac:dyDescent="0.35">
      <c r="A18">
        <v>17</v>
      </c>
      <c r="B18" s="12" t="s">
        <v>40</v>
      </c>
      <c r="C18" s="16">
        <v>1000</v>
      </c>
      <c r="D18" s="16" t="s">
        <v>45</v>
      </c>
      <c r="E18" s="14">
        <f>VLOOKUP(C18,LISTS!$B$2:$C$7,2,0)</f>
        <v>4.4999999999999998E-2</v>
      </c>
      <c r="F18" s="16">
        <f t="shared" ref="F18:F21" si="3">C18*E18</f>
        <v>45</v>
      </c>
      <c r="G18" s="15">
        <v>45575</v>
      </c>
      <c r="H18" s="15">
        <f t="shared" si="0"/>
        <v>47401</v>
      </c>
    </row>
    <row r="19" spans="1:8" ht="15" thickBot="1" x14ac:dyDescent="0.35">
      <c r="A19">
        <v>18</v>
      </c>
      <c r="B19" s="12" t="s">
        <v>40</v>
      </c>
      <c r="C19" s="16">
        <v>1000</v>
      </c>
      <c r="D19" s="16" t="s">
        <v>45</v>
      </c>
      <c r="E19" s="14">
        <f>VLOOKUP(C19,LISTS!$B$2:$C$7,2,0)</f>
        <v>4.4999999999999998E-2</v>
      </c>
      <c r="F19" s="16">
        <f t="shared" si="3"/>
        <v>45</v>
      </c>
      <c r="G19" s="15">
        <v>45578</v>
      </c>
      <c r="H19" s="15">
        <f t="shared" si="0"/>
        <v>47404</v>
      </c>
    </row>
    <row r="20" spans="1:8" ht="15" hidden="1" thickBot="1" x14ac:dyDescent="0.35">
      <c r="A20">
        <v>19</v>
      </c>
      <c r="B20" s="12" t="s">
        <v>40</v>
      </c>
      <c r="C20" s="16">
        <v>2000</v>
      </c>
      <c r="D20" s="16" t="s">
        <v>45</v>
      </c>
      <c r="E20" s="14">
        <f>VLOOKUP(C20,LISTS!$B$2:$C$7,2,0)</f>
        <v>4.7500000000000001E-2</v>
      </c>
      <c r="F20" s="16">
        <f t="shared" si="3"/>
        <v>95</v>
      </c>
      <c r="G20" s="15">
        <v>45626</v>
      </c>
      <c r="H20" s="15">
        <f t="shared" si="0"/>
        <v>47452</v>
      </c>
    </row>
    <row r="21" spans="1:8" ht="15" hidden="1" thickBot="1" x14ac:dyDescent="0.35">
      <c r="A21">
        <v>20</v>
      </c>
      <c r="B21" s="12" t="s">
        <v>40</v>
      </c>
      <c r="C21" s="16">
        <v>500</v>
      </c>
      <c r="D21" s="16" t="s">
        <v>45</v>
      </c>
      <c r="E21" s="14">
        <f>VLOOKUP(C21,LISTS!$B$2:$C$7,2,0)</f>
        <v>4.2500000000000003E-2</v>
      </c>
      <c r="F21" s="16">
        <f t="shared" si="3"/>
        <v>21.25</v>
      </c>
      <c r="G21" s="15">
        <v>45626</v>
      </c>
      <c r="H21" s="15">
        <f t="shared" si="0"/>
        <v>47452</v>
      </c>
    </row>
    <row r="22" spans="1:8" hidden="1" x14ac:dyDescent="0.3">
      <c r="A22">
        <v>21</v>
      </c>
      <c r="B22" s="31" t="s">
        <v>39</v>
      </c>
      <c r="C22" s="16">
        <v>200</v>
      </c>
      <c r="D22" s="16" t="s">
        <v>45</v>
      </c>
      <c r="E22" s="14">
        <f>VLOOKUP(C22,LISTS!$B$2:$C$7,2,0)</f>
        <v>0.04</v>
      </c>
      <c r="F22" s="16">
        <f t="shared" si="1"/>
        <v>8</v>
      </c>
      <c r="G22" s="15">
        <v>45657</v>
      </c>
      <c r="H22" s="15">
        <f t="shared" si="0"/>
        <v>47483</v>
      </c>
    </row>
    <row r="23" spans="1:8" hidden="1" x14ac:dyDescent="0.3">
      <c r="A23">
        <v>22</v>
      </c>
      <c r="B23" s="32" t="s">
        <v>15</v>
      </c>
      <c r="C23" s="35">
        <v>500</v>
      </c>
      <c r="D23" s="35" t="s">
        <v>21</v>
      </c>
      <c r="E23" s="36">
        <f>VLOOKUP(C23,LISTS!$B$2:$C$7,2,0)</f>
        <v>4.2500000000000003E-2</v>
      </c>
      <c r="F23" s="35">
        <f t="shared" si="1"/>
        <v>21.25</v>
      </c>
      <c r="G23" s="37">
        <v>45517</v>
      </c>
      <c r="H23" s="38">
        <f t="shared" si="0"/>
        <v>47343</v>
      </c>
    </row>
    <row r="24" spans="1:8" hidden="1" x14ac:dyDescent="0.3">
      <c r="A24">
        <v>23</v>
      </c>
      <c r="B24" s="33" t="s">
        <v>15</v>
      </c>
      <c r="C24" s="23">
        <v>200</v>
      </c>
      <c r="D24" s="23" t="s">
        <v>21</v>
      </c>
      <c r="E24" s="39">
        <f>VLOOKUP(C24,LISTS!$B$2:$C$7,2,0)</f>
        <v>0.04</v>
      </c>
      <c r="F24" s="23">
        <f t="shared" si="1"/>
        <v>8</v>
      </c>
      <c r="G24" s="40">
        <v>45517</v>
      </c>
      <c r="H24" s="41">
        <f t="shared" si="0"/>
        <v>47343</v>
      </c>
    </row>
    <row r="25" spans="1:8" hidden="1" x14ac:dyDescent="0.3">
      <c r="A25">
        <v>24</v>
      </c>
      <c r="B25" s="33" t="s">
        <v>15</v>
      </c>
      <c r="C25" s="23">
        <v>200</v>
      </c>
      <c r="D25" s="23" t="s">
        <v>21</v>
      </c>
      <c r="E25" s="39">
        <f>VLOOKUP(C25,LISTS!$B$2:$C$7,2,0)</f>
        <v>0.04</v>
      </c>
      <c r="F25" s="23">
        <f t="shared" si="1"/>
        <v>8</v>
      </c>
      <c r="G25" s="40">
        <v>45517</v>
      </c>
      <c r="H25" s="41">
        <f t="shared" si="0"/>
        <v>47343</v>
      </c>
    </row>
    <row r="26" spans="1:8" ht="15" hidden="1" thickBot="1" x14ac:dyDescent="0.35">
      <c r="A26">
        <v>25</v>
      </c>
      <c r="B26" s="34" t="s">
        <v>15</v>
      </c>
      <c r="C26" s="42">
        <v>200</v>
      </c>
      <c r="D26" s="42" t="s">
        <v>21</v>
      </c>
      <c r="E26" s="43">
        <f>VLOOKUP(C26,LISTS!$B$2:$C$7,2,0)</f>
        <v>0.04</v>
      </c>
      <c r="F26" s="42">
        <f t="shared" ref="F26:F39" si="4">C26*E26</f>
        <v>8</v>
      </c>
      <c r="G26" s="44">
        <v>45517</v>
      </c>
      <c r="H26" s="45">
        <f t="shared" si="0"/>
        <v>47343</v>
      </c>
    </row>
    <row r="27" spans="1:8" x14ac:dyDescent="0.3">
      <c r="A27">
        <v>26</v>
      </c>
      <c r="B27" t="s">
        <v>58</v>
      </c>
      <c r="C27" s="16">
        <v>500</v>
      </c>
      <c r="D27" s="16" t="s">
        <v>48</v>
      </c>
      <c r="E27" s="14">
        <f>VLOOKUP(C27,LISTS!$B$2:$C$7,2,0)</f>
        <v>4.2500000000000003E-2</v>
      </c>
      <c r="F27" s="16">
        <f t="shared" ref="F27" si="5">C27*E27</f>
        <v>21.25</v>
      </c>
      <c r="G27" s="15">
        <v>45575</v>
      </c>
      <c r="H27" s="15">
        <f t="shared" si="0"/>
        <v>47401</v>
      </c>
    </row>
    <row r="28" spans="1:8" hidden="1" x14ac:dyDescent="0.3">
      <c r="A28">
        <v>27</v>
      </c>
      <c r="B28" s="28" t="s">
        <v>2</v>
      </c>
      <c r="C28" s="35">
        <v>200</v>
      </c>
      <c r="D28" s="35" t="s">
        <v>21</v>
      </c>
      <c r="E28" s="36">
        <f>VLOOKUP(C28,LISTS!$B$2:$C$7,2,0)</f>
        <v>0.04</v>
      </c>
      <c r="F28" s="35">
        <f t="shared" si="4"/>
        <v>8</v>
      </c>
      <c r="G28" s="37">
        <v>45517</v>
      </c>
      <c r="H28" s="38">
        <f t="shared" si="0"/>
        <v>47343</v>
      </c>
    </row>
    <row r="29" spans="1:8" hidden="1" x14ac:dyDescent="0.3">
      <c r="A29">
        <v>28</v>
      </c>
      <c r="B29" s="29" t="s">
        <v>2</v>
      </c>
      <c r="C29" s="23">
        <v>200</v>
      </c>
      <c r="D29" s="23" t="s">
        <v>21</v>
      </c>
      <c r="E29" s="39">
        <f>VLOOKUP(C29,LISTS!$B$2:$C$7,2,0)</f>
        <v>0.04</v>
      </c>
      <c r="F29" s="23">
        <f t="shared" si="4"/>
        <v>8</v>
      </c>
      <c r="G29" s="40">
        <v>45517</v>
      </c>
      <c r="H29" s="41">
        <f t="shared" si="0"/>
        <v>47343</v>
      </c>
    </row>
    <row r="30" spans="1:8" hidden="1" x14ac:dyDescent="0.3">
      <c r="A30">
        <v>29</v>
      </c>
      <c r="B30" s="29" t="s">
        <v>2</v>
      </c>
      <c r="C30" s="23">
        <v>200</v>
      </c>
      <c r="D30" s="23" t="s">
        <v>21</v>
      </c>
      <c r="E30" s="39">
        <f>VLOOKUP(C30,LISTS!$B$2:$C$7,2,0)</f>
        <v>0.04</v>
      </c>
      <c r="F30" s="23">
        <f t="shared" si="4"/>
        <v>8</v>
      </c>
      <c r="G30" s="40">
        <v>45517</v>
      </c>
      <c r="H30" s="41">
        <f t="shared" ref="H30:H79" si="6">EDATE(G30,60)</f>
        <v>47343</v>
      </c>
    </row>
    <row r="31" spans="1:8" ht="15" hidden="1" thickBot="1" x14ac:dyDescent="0.35">
      <c r="A31">
        <v>30</v>
      </c>
      <c r="B31" s="30" t="s">
        <v>2</v>
      </c>
      <c r="C31" s="42">
        <v>200</v>
      </c>
      <c r="D31" s="42" t="s">
        <v>21</v>
      </c>
      <c r="E31" s="43">
        <f>VLOOKUP(C31,LISTS!$B$2:$C$7,2,0)</f>
        <v>0.04</v>
      </c>
      <c r="F31" s="42">
        <f t="shared" si="4"/>
        <v>8</v>
      </c>
      <c r="G31" s="44">
        <v>45517</v>
      </c>
      <c r="H31" s="45">
        <f t="shared" si="6"/>
        <v>47343</v>
      </c>
    </row>
    <row r="32" spans="1:8" x14ac:dyDescent="0.3">
      <c r="A32">
        <v>31</v>
      </c>
      <c r="B32" s="29" t="s">
        <v>2</v>
      </c>
      <c r="C32" s="16">
        <v>1000</v>
      </c>
      <c r="D32" s="16" t="s">
        <v>48</v>
      </c>
      <c r="E32" s="14">
        <f>VLOOKUP(C32,LISTS!$B$2:$C$7,2,0)</f>
        <v>4.4999999999999998E-2</v>
      </c>
      <c r="F32" s="16">
        <f t="shared" si="4"/>
        <v>45</v>
      </c>
      <c r="G32" s="15">
        <v>45576</v>
      </c>
      <c r="H32" s="15">
        <f t="shared" si="6"/>
        <v>47402</v>
      </c>
    </row>
    <row r="33" spans="1:8" x14ac:dyDescent="0.3">
      <c r="A33">
        <v>32</v>
      </c>
      <c r="B33" s="29" t="s">
        <v>2</v>
      </c>
      <c r="C33" s="16">
        <v>200</v>
      </c>
      <c r="D33" s="16" t="s">
        <v>48</v>
      </c>
      <c r="E33" s="14">
        <f>VLOOKUP(C33,LISTS!$B$2:$C$7,2,0)</f>
        <v>0.04</v>
      </c>
      <c r="F33" s="16">
        <f t="shared" si="4"/>
        <v>8</v>
      </c>
      <c r="G33" s="15">
        <v>45576</v>
      </c>
      <c r="H33" s="15">
        <f t="shared" si="6"/>
        <v>47402</v>
      </c>
    </row>
    <row r="34" spans="1:8" hidden="1" x14ac:dyDescent="0.3">
      <c r="A34">
        <v>33</v>
      </c>
      <c r="B34" s="28" t="s">
        <v>3</v>
      </c>
      <c r="C34" s="46">
        <v>200</v>
      </c>
      <c r="D34" s="35" t="s">
        <v>21</v>
      </c>
      <c r="E34" s="36">
        <f>VLOOKUP(C34,LISTS!$B$2:$C$7,2,0)</f>
        <v>0.04</v>
      </c>
      <c r="F34" s="35">
        <f t="shared" si="4"/>
        <v>8</v>
      </c>
      <c r="G34" s="37">
        <v>45517</v>
      </c>
      <c r="H34" s="38">
        <f t="shared" si="6"/>
        <v>47343</v>
      </c>
    </row>
    <row r="35" spans="1:8" hidden="1" x14ac:dyDescent="0.3">
      <c r="A35">
        <v>34</v>
      </c>
      <c r="B35" s="29" t="s">
        <v>3</v>
      </c>
      <c r="C35" s="47">
        <v>200</v>
      </c>
      <c r="D35" s="23" t="s">
        <v>21</v>
      </c>
      <c r="E35" s="39">
        <f>VLOOKUP(C35,LISTS!$B$2:$C$7,2,0)</f>
        <v>0.04</v>
      </c>
      <c r="F35" s="23">
        <f t="shared" si="4"/>
        <v>8</v>
      </c>
      <c r="G35" s="40">
        <v>45517</v>
      </c>
      <c r="H35" s="41">
        <f t="shared" si="6"/>
        <v>47343</v>
      </c>
    </row>
    <row r="36" spans="1:8" hidden="1" x14ac:dyDescent="0.3">
      <c r="A36">
        <v>35</v>
      </c>
      <c r="B36" s="29" t="s">
        <v>3</v>
      </c>
      <c r="C36" s="47">
        <v>200</v>
      </c>
      <c r="D36" s="23" t="s">
        <v>21</v>
      </c>
      <c r="E36" s="39">
        <f>VLOOKUP(C36,LISTS!$B$2:$C$7,2,0)</f>
        <v>0.04</v>
      </c>
      <c r="F36" s="23">
        <f t="shared" si="4"/>
        <v>8</v>
      </c>
      <c r="G36" s="40">
        <v>45517</v>
      </c>
      <c r="H36" s="41">
        <f t="shared" si="6"/>
        <v>47343</v>
      </c>
    </row>
    <row r="37" spans="1:8" hidden="1" x14ac:dyDescent="0.3">
      <c r="A37">
        <v>36</v>
      </c>
      <c r="B37" s="29" t="s">
        <v>3</v>
      </c>
      <c r="C37" s="47">
        <v>200</v>
      </c>
      <c r="D37" s="23" t="s">
        <v>21</v>
      </c>
      <c r="E37" s="39">
        <f>VLOOKUP(C37,LISTS!$B$2:$C$7,2,0)</f>
        <v>0.04</v>
      </c>
      <c r="F37" s="23">
        <f t="shared" si="4"/>
        <v>8</v>
      </c>
      <c r="G37" s="40">
        <v>45517</v>
      </c>
      <c r="H37" s="41">
        <f t="shared" si="6"/>
        <v>47343</v>
      </c>
    </row>
    <row r="38" spans="1:8" hidden="1" x14ac:dyDescent="0.3">
      <c r="A38">
        <v>37</v>
      </c>
      <c r="B38" s="25" t="s">
        <v>4</v>
      </c>
      <c r="C38" s="46">
        <v>200</v>
      </c>
      <c r="D38" s="35" t="s">
        <v>21</v>
      </c>
      <c r="E38" s="36">
        <f>VLOOKUP(C38,LISTS!$B$2:$C$7,2,0)</f>
        <v>0.04</v>
      </c>
      <c r="F38" s="35">
        <f t="shared" si="4"/>
        <v>8</v>
      </c>
      <c r="G38" s="37">
        <v>45519</v>
      </c>
      <c r="H38" s="38">
        <f t="shared" si="6"/>
        <v>47345</v>
      </c>
    </row>
    <row r="39" spans="1:8" ht="15" hidden="1" thickBot="1" x14ac:dyDescent="0.35">
      <c r="A39">
        <v>38</v>
      </c>
      <c r="B39" s="27" t="s">
        <v>4</v>
      </c>
      <c r="C39" s="48">
        <v>200</v>
      </c>
      <c r="D39" s="42" t="s">
        <v>21</v>
      </c>
      <c r="E39" s="43">
        <f>VLOOKUP(C39,LISTS!$B$2:$C$7,2,0)</f>
        <v>0.04</v>
      </c>
      <c r="F39" s="42">
        <f t="shared" si="4"/>
        <v>8</v>
      </c>
      <c r="G39" s="44">
        <v>45520</v>
      </c>
      <c r="H39" s="45">
        <f t="shared" si="6"/>
        <v>47346</v>
      </c>
    </row>
    <row r="40" spans="1:8" x14ac:dyDescent="0.3">
      <c r="A40">
        <v>39</v>
      </c>
      <c r="B40" s="26" t="s">
        <v>4</v>
      </c>
      <c r="C40" s="16">
        <v>1000</v>
      </c>
      <c r="D40" s="16" t="s">
        <v>48</v>
      </c>
      <c r="E40" s="14">
        <f>VLOOKUP(C40,LISTS!$B$2:$C$7,2,0)</f>
        <v>4.4999999999999998E-2</v>
      </c>
      <c r="F40" s="16">
        <f t="shared" ref="F40:F91" si="7">C40*E40</f>
        <v>45</v>
      </c>
      <c r="G40" s="15">
        <v>45576</v>
      </c>
      <c r="H40" s="15">
        <f t="shared" si="6"/>
        <v>47402</v>
      </c>
    </row>
    <row r="41" spans="1:8" x14ac:dyDescent="0.3">
      <c r="A41">
        <v>40</v>
      </c>
      <c r="B41" s="26" t="s">
        <v>4</v>
      </c>
      <c r="C41" s="16">
        <v>200</v>
      </c>
      <c r="D41" s="16" t="s">
        <v>48</v>
      </c>
      <c r="E41" s="14">
        <f>VLOOKUP(C41,LISTS!$B$2:$C$7,2,0)</f>
        <v>0.04</v>
      </c>
      <c r="F41" s="16">
        <f t="shared" si="7"/>
        <v>8</v>
      </c>
      <c r="G41" s="15">
        <v>45576</v>
      </c>
      <c r="H41" s="15">
        <f t="shared" si="6"/>
        <v>47402</v>
      </c>
    </row>
    <row r="42" spans="1:8" hidden="1" x14ac:dyDescent="0.3">
      <c r="A42">
        <v>41</v>
      </c>
      <c r="B42" s="25" t="s">
        <v>5</v>
      </c>
      <c r="C42" s="46">
        <v>200</v>
      </c>
      <c r="D42" s="35" t="s">
        <v>21</v>
      </c>
      <c r="E42" s="36">
        <f>VLOOKUP(C42,LISTS!$B$2:$C$7,2,0)</f>
        <v>0.04</v>
      </c>
      <c r="F42" s="35">
        <f t="shared" si="7"/>
        <v>8</v>
      </c>
      <c r="G42" s="37">
        <v>45517</v>
      </c>
      <c r="H42" s="38">
        <f t="shared" si="6"/>
        <v>47343</v>
      </c>
    </row>
    <row r="43" spans="1:8" hidden="1" x14ac:dyDescent="0.3">
      <c r="A43">
        <v>42</v>
      </c>
      <c r="B43" s="26" t="s">
        <v>5</v>
      </c>
      <c r="C43" s="47">
        <v>200</v>
      </c>
      <c r="D43" s="23" t="s">
        <v>21</v>
      </c>
      <c r="E43" s="39">
        <f>VLOOKUP(C43,LISTS!$B$2:$C$7,2,0)</f>
        <v>0.04</v>
      </c>
      <c r="F43" s="23">
        <f t="shared" si="7"/>
        <v>8</v>
      </c>
      <c r="G43" s="40">
        <v>45517</v>
      </c>
      <c r="H43" s="41">
        <f t="shared" si="6"/>
        <v>47343</v>
      </c>
    </row>
    <row r="44" spans="1:8" hidden="1" x14ac:dyDescent="0.3">
      <c r="A44">
        <v>43</v>
      </c>
      <c r="B44" s="26" t="s">
        <v>5</v>
      </c>
      <c r="C44" s="47">
        <v>200</v>
      </c>
      <c r="D44" s="23" t="s">
        <v>21</v>
      </c>
      <c r="E44" s="39">
        <f>VLOOKUP(C44,LISTS!$B$2:$C$7,2,0)</f>
        <v>0.04</v>
      </c>
      <c r="F44" s="23">
        <f t="shared" si="7"/>
        <v>8</v>
      </c>
      <c r="G44" s="40">
        <v>45517</v>
      </c>
      <c r="H44" s="41">
        <f t="shared" si="6"/>
        <v>47343</v>
      </c>
    </row>
    <row r="45" spans="1:8" ht="15" hidden="1" thickBot="1" x14ac:dyDescent="0.35">
      <c r="A45">
        <v>44</v>
      </c>
      <c r="B45" s="27" t="s">
        <v>5</v>
      </c>
      <c r="C45" s="48">
        <v>200</v>
      </c>
      <c r="D45" s="42" t="s">
        <v>21</v>
      </c>
      <c r="E45" s="43">
        <f>VLOOKUP(C45,LISTS!$B$2:$C$7,2,0)</f>
        <v>0.04</v>
      </c>
      <c r="F45" s="42">
        <f t="shared" si="7"/>
        <v>8</v>
      </c>
      <c r="G45" s="44">
        <v>45517</v>
      </c>
      <c r="H45" s="45">
        <f t="shared" si="6"/>
        <v>47343</v>
      </c>
    </row>
    <row r="46" spans="1:8" x14ac:dyDescent="0.3">
      <c r="A46">
        <v>45</v>
      </c>
      <c r="B46" s="18" t="s">
        <v>5</v>
      </c>
      <c r="C46" s="16">
        <v>500</v>
      </c>
      <c r="D46" s="16" t="s">
        <v>49</v>
      </c>
      <c r="E46" s="14">
        <f>VLOOKUP(C46,LISTS!$B$2:$C$7,2,0)</f>
        <v>4.2500000000000003E-2</v>
      </c>
      <c r="F46" s="16">
        <f t="shared" si="7"/>
        <v>21.25</v>
      </c>
      <c r="G46" s="15">
        <v>45577</v>
      </c>
      <c r="H46" s="15">
        <f t="shared" si="6"/>
        <v>47403</v>
      </c>
    </row>
    <row r="47" spans="1:8" x14ac:dyDescent="0.3">
      <c r="A47">
        <v>46</v>
      </c>
      <c r="B47" s="18" t="s">
        <v>5</v>
      </c>
      <c r="C47" s="16">
        <v>500</v>
      </c>
      <c r="D47" s="16" t="s">
        <v>49</v>
      </c>
      <c r="E47" s="14">
        <f>VLOOKUP(C47,LISTS!$B$2:$C$7,2,0)</f>
        <v>4.2500000000000003E-2</v>
      </c>
      <c r="F47" s="16">
        <f t="shared" si="7"/>
        <v>21.25</v>
      </c>
      <c r="G47" s="15">
        <v>45577</v>
      </c>
      <c r="H47" s="15">
        <f t="shared" si="6"/>
        <v>47403</v>
      </c>
    </row>
    <row r="48" spans="1:8" x14ac:dyDescent="0.3">
      <c r="A48">
        <v>47</v>
      </c>
      <c r="B48" s="18" t="s">
        <v>5</v>
      </c>
      <c r="C48" s="16">
        <v>1000</v>
      </c>
      <c r="D48" s="16" t="s">
        <v>49</v>
      </c>
      <c r="E48" s="14">
        <f>VLOOKUP(C48,LISTS!$B$2:$C$7,2,0)</f>
        <v>4.4999999999999998E-2</v>
      </c>
      <c r="F48" s="16">
        <f t="shared" si="7"/>
        <v>45</v>
      </c>
      <c r="G48" s="15">
        <v>45578</v>
      </c>
      <c r="H48" s="15">
        <f t="shared" si="6"/>
        <v>47404</v>
      </c>
    </row>
    <row r="49" spans="1:8" hidden="1" x14ac:dyDescent="0.3">
      <c r="A49">
        <v>48</v>
      </c>
      <c r="B49" s="25" t="s">
        <v>6</v>
      </c>
      <c r="C49" s="46">
        <v>200</v>
      </c>
      <c r="D49" s="35" t="s">
        <v>21</v>
      </c>
      <c r="E49" s="36">
        <f>VLOOKUP(C49,LISTS!$B$2:$C$7,2,0)</f>
        <v>0.04</v>
      </c>
      <c r="F49" s="35">
        <f t="shared" si="7"/>
        <v>8</v>
      </c>
      <c r="G49" s="37">
        <v>45517</v>
      </c>
      <c r="H49" s="38">
        <f t="shared" si="6"/>
        <v>47343</v>
      </c>
    </row>
    <row r="50" spans="1:8" hidden="1" x14ac:dyDescent="0.3">
      <c r="A50">
        <v>49</v>
      </c>
      <c r="B50" s="26" t="s">
        <v>6</v>
      </c>
      <c r="C50" s="47">
        <v>200</v>
      </c>
      <c r="D50" s="23" t="s">
        <v>21</v>
      </c>
      <c r="E50" s="39">
        <f>VLOOKUP(C50,LISTS!$B$2:$C$7,2,0)</f>
        <v>0.04</v>
      </c>
      <c r="F50" s="23">
        <f t="shared" si="7"/>
        <v>8</v>
      </c>
      <c r="G50" s="40">
        <v>45517</v>
      </c>
      <c r="H50" s="41">
        <f t="shared" si="6"/>
        <v>47343</v>
      </c>
    </row>
    <row r="51" spans="1:8" hidden="1" x14ac:dyDescent="0.3">
      <c r="A51">
        <v>50</v>
      </c>
      <c r="B51" s="26" t="s">
        <v>6</v>
      </c>
      <c r="C51" s="47">
        <v>200</v>
      </c>
      <c r="D51" s="23" t="s">
        <v>21</v>
      </c>
      <c r="E51" s="39">
        <f>VLOOKUP(C51,LISTS!$B$2:$C$7,2,0)</f>
        <v>0.04</v>
      </c>
      <c r="F51" s="23">
        <f t="shared" si="7"/>
        <v>8</v>
      </c>
      <c r="G51" s="40">
        <v>45517</v>
      </c>
      <c r="H51" s="41">
        <f t="shared" si="6"/>
        <v>47343</v>
      </c>
    </row>
    <row r="52" spans="1:8" ht="15" hidden="1" thickBot="1" x14ac:dyDescent="0.35">
      <c r="A52">
        <v>51</v>
      </c>
      <c r="B52" s="27" t="s">
        <v>6</v>
      </c>
      <c r="C52" s="48">
        <v>200</v>
      </c>
      <c r="D52" s="42" t="s">
        <v>21</v>
      </c>
      <c r="E52" s="43">
        <f>VLOOKUP(C52,LISTS!$B$2:$C$7,2,0)</f>
        <v>0.04</v>
      </c>
      <c r="F52" s="42">
        <f t="shared" si="7"/>
        <v>8</v>
      </c>
      <c r="G52" s="44">
        <v>45517</v>
      </c>
      <c r="H52" s="45">
        <f t="shared" si="6"/>
        <v>47343</v>
      </c>
    </row>
    <row r="53" spans="1:8" x14ac:dyDescent="0.3">
      <c r="A53">
        <v>52</v>
      </c>
      <c r="B53" s="18" t="s">
        <v>6</v>
      </c>
      <c r="C53" s="16">
        <v>500</v>
      </c>
      <c r="D53" s="16" t="s">
        <v>49</v>
      </c>
      <c r="E53" s="14">
        <f>VLOOKUP(C53,LISTS!$B$2:$C$7,2,0)</f>
        <v>4.2500000000000003E-2</v>
      </c>
      <c r="F53" s="16">
        <f t="shared" si="7"/>
        <v>21.25</v>
      </c>
      <c r="G53" s="15">
        <v>45577</v>
      </c>
      <c r="H53" s="15">
        <f t="shared" si="6"/>
        <v>47403</v>
      </c>
    </row>
    <row r="54" spans="1:8" x14ac:dyDescent="0.3">
      <c r="A54">
        <v>53</v>
      </c>
      <c r="B54" s="18" t="s">
        <v>6</v>
      </c>
      <c r="C54" s="16">
        <v>500</v>
      </c>
      <c r="D54" s="16" t="s">
        <v>49</v>
      </c>
      <c r="E54" s="14">
        <f>VLOOKUP(C54,LISTS!$B$2:$C$7,2,0)</f>
        <v>4.2500000000000003E-2</v>
      </c>
      <c r="F54" s="16">
        <f t="shared" si="7"/>
        <v>21.25</v>
      </c>
      <c r="G54" s="15">
        <v>45577</v>
      </c>
      <c r="H54" s="15">
        <f t="shared" si="6"/>
        <v>47403</v>
      </c>
    </row>
    <row r="55" spans="1:8" hidden="1" x14ac:dyDescent="0.3">
      <c r="A55">
        <v>54</v>
      </c>
      <c r="B55" s="25" t="s">
        <v>7</v>
      </c>
      <c r="C55" s="46">
        <v>500</v>
      </c>
      <c r="D55" s="35" t="s">
        <v>21</v>
      </c>
      <c r="E55" s="36">
        <f>VLOOKUP(C55,LISTS!$B$2:$C$7,2,0)</f>
        <v>4.2500000000000003E-2</v>
      </c>
      <c r="F55" s="35">
        <f t="shared" si="7"/>
        <v>21.25</v>
      </c>
      <c r="G55" s="37">
        <v>45519</v>
      </c>
      <c r="H55" s="38">
        <f t="shared" si="6"/>
        <v>47345</v>
      </c>
    </row>
    <row r="56" spans="1:8" ht="15" hidden="1" thickBot="1" x14ac:dyDescent="0.35">
      <c r="A56">
        <v>55</v>
      </c>
      <c r="B56" s="27" t="s">
        <v>7</v>
      </c>
      <c r="C56" s="48">
        <v>500</v>
      </c>
      <c r="D56" s="42" t="s">
        <v>21</v>
      </c>
      <c r="E56" s="43">
        <f>VLOOKUP(C56,LISTS!$B$2:$C$7,2,0)</f>
        <v>4.2500000000000003E-2</v>
      </c>
      <c r="F56" s="42">
        <f t="shared" si="7"/>
        <v>21.25</v>
      </c>
      <c r="G56" s="44">
        <v>45519</v>
      </c>
      <c r="H56" s="45">
        <f t="shared" si="6"/>
        <v>47345</v>
      </c>
    </row>
    <row r="57" spans="1:8" x14ac:dyDescent="0.3">
      <c r="A57">
        <v>56</v>
      </c>
      <c r="B57" s="26" t="s">
        <v>7</v>
      </c>
      <c r="C57" s="16">
        <v>1000</v>
      </c>
      <c r="D57" s="16" t="s">
        <v>48</v>
      </c>
      <c r="E57" s="14">
        <f>VLOOKUP(C57,LISTS!$B$2:$C$7,2,0)</f>
        <v>4.4999999999999998E-2</v>
      </c>
      <c r="F57" s="16">
        <f t="shared" si="7"/>
        <v>45</v>
      </c>
      <c r="G57" s="15">
        <v>45575</v>
      </c>
      <c r="H57" s="15">
        <f t="shared" si="6"/>
        <v>47401</v>
      </c>
    </row>
    <row r="58" spans="1:8" x14ac:dyDescent="0.3">
      <c r="A58">
        <v>57</v>
      </c>
      <c r="B58" s="26" t="s">
        <v>7</v>
      </c>
      <c r="C58" s="16">
        <v>500</v>
      </c>
      <c r="D58" s="16" t="s">
        <v>48</v>
      </c>
      <c r="E58" s="14">
        <f>VLOOKUP(C58,LISTS!$B$2:$C$7,2,0)</f>
        <v>4.2500000000000003E-2</v>
      </c>
      <c r="F58" s="16">
        <f t="shared" si="7"/>
        <v>21.25</v>
      </c>
      <c r="G58" s="15">
        <v>45575</v>
      </c>
      <c r="H58" s="15">
        <f t="shared" si="6"/>
        <v>47401</v>
      </c>
    </row>
    <row r="59" spans="1:8" x14ac:dyDescent="0.3">
      <c r="A59">
        <v>58</v>
      </c>
      <c r="B59" s="26" t="s">
        <v>7</v>
      </c>
      <c r="C59" s="16">
        <v>500</v>
      </c>
      <c r="D59" s="16" t="s">
        <v>48</v>
      </c>
      <c r="E59" s="14">
        <f>VLOOKUP(C59,LISTS!$B$2:$C$7,2,0)</f>
        <v>4.2500000000000003E-2</v>
      </c>
      <c r="F59" s="16">
        <f t="shared" si="7"/>
        <v>21.25</v>
      </c>
      <c r="G59" s="15">
        <v>45575</v>
      </c>
      <c r="H59" s="15">
        <f t="shared" si="6"/>
        <v>47401</v>
      </c>
    </row>
    <row r="60" spans="1:8" hidden="1" x14ac:dyDescent="0.3">
      <c r="A60">
        <v>59</v>
      </c>
      <c r="B60" s="26" t="s">
        <v>7</v>
      </c>
      <c r="C60" s="16">
        <v>1000</v>
      </c>
      <c r="D60" s="16" t="s">
        <v>45</v>
      </c>
      <c r="E60" s="14">
        <f>VLOOKUP(C60,LISTS!$B$2:$C$7,2,0)</f>
        <v>4.4999999999999998E-2</v>
      </c>
      <c r="F60" s="16">
        <f t="shared" si="7"/>
        <v>45</v>
      </c>
      <c r="G60" s="15">
        <v>45626</v>
      </c>
      <c r="H60" s="15">
        <f t="shared" si="6"/>
        <v>47452</v>
      </c>
    </row>
    <row r="61" spans="1:8" hidden="1" x14ac:dyDescent="0.3">
      <c r="A61">
        <v>60</v>
      </c>
      <c r="B61" s="25" t="s">
        <v>8</v>
      </c>
      <c r="C61" s="46">
        <v>500</v>
      </c>
      <c r="D61" s="35" t="s">
        <v>21</v>
      </c>
      <c r="E61" s="36">
        <f>VLOOKUP(C61,LISTS!$B$2:$C$7,2,0)</f>
        <v>4.2500000000000003E-2</v>
      </c>
      <c r="F61" s="35">
        <f t="shared" si="7"/>
        <v>21.25</v>
      </c>
      <c r="G61" s="37">
        <v>45519</v>
      </c>
      <c r="H61" s="38">
        <f t="shared" si="6"/>
        <v>47345</v>
      </c>
    </row>
    <row r="62" spans="1:8" hidden="1" x14ac:dyDescent="0.3">
      <c r="A62">
        <v>61</v>
      </c>
      <c r="B62" s="26" t="s">
        <v>8</v>
      </c>
      <c r="C62" s="47">
        <v>200</v>
      </c>
      <c r="D62" s="23" t="s">
        <v>21</v>
      </c>
      <c r="E62" s="39">
        <f>VLOOKUP(C62,LISTS!$B$2:$C$7,2,0)</f>
        <v>0.04</v>
      </c>
      <c r="F62" s="23">
        <f t="shared" si="7"/>
        <v>8</v>
      </c>
      <c r="G62" s="40">
        <v>45519</v>
      </c>
      <c r="H62" s="41">
        <f t="shared" si="6"/>
        <v>47345</v>
      </c>
    </row>
    <row r="63" spans="1:8" ht="15" hidden="1" thickBot="1" x14ac:dyDescent="0.35">
      <c r="A63">
        <v>62</v>
      </c>
      <c r="B63" s="27" t="s">
        <v>8</v>
      </c>
      <c r="C63" s="48">
        <v>200</v>
      </c>
      <c r="D63" s="42" t="s">
        <v>21</v>
      </c>
      <c r="E63" s="43">
        <f>VLOOKUP(C63,LISTS!$B$2:$C$7,2,0)</f>
        <v>0.04</v>
      </c>
      <c r="F63" s="42">
        <f t="shared" si="7"/>
        <v>8</v>
      </c>
      <c r="G63" s="44">
        <v>45519</v>
      </c>
      <c r="H63" s="45">
        <f t="shared" si="6"/>
        <v>47345</v>
      </c>
    </row>
    <row r="64" spans="1:8" x14ac:dyDescent="0.3">
      <c r="A64">
        <v>63</v>
      </c>
      <c r="B64" s="18" t="s">
        <v>8</v>
      </c>
      <c r="C64" s="16">
        <v>1000</v>
      </c>
      <c r="D64" s="16" t="s">
        <v>48</v>
      </c>
      <c r="E64" s="14">
        <f>VLOOKUP(C64,LISTS!$B$2:$C$7,2,0)</f>
        <v>4.4999999999999998E-2</v>
      </c>
      <c r="F64" s="16">
        <f t="shared" si="7"/>
        <v>45</v>
      </c>
      <c r="G64" s="15">
        <v>45576</v>
      </c>
      <c r="H64" s="15">
        <f t="shared" si="6"/>
        <v>47402</v>
      </c>
    </row>
    <row r="65" spans="1:8" x14ac:dyDescent="0.3">
      <c r="A65">
        <v>64</v>
      </c>
      <c r="B65" s="18" t="s">
        <v>8</v>
      </c>
      <c r="C65" s="16">
        <v>200</v>
      </c>
      <c r="D65" s="16" t="s">
        <v>48</v>
      </c>
      <c r="E65" s="14">
        <f>VLOOKUP(C65,LISTS!$B$2:$C$7,2,0)</f>
        <v>0.04</v>
      </c>
      <c r="F65" s="16">
        <f t="shared" si="7"/>
        <v>8</v>
      </c>
      <c r="G65" s="15">
        <v>45576</v>
      </c>
      <c r="H65" s="15">
        <f t="shared" si="6"/>
        <v>47402</v>
      </c>
    </row>
    <row r="66" spans="1:8" hidden="1" x14ac:dyDescent="0.3">
      <c r="A66">
        <v>65</v>
      </c>
      <c r="B66" s="25" t="s">
        <v>9</v>
      </c>
      <c r="C66" s="46">
        <v>500</v>
      </c>
      <c r="D66" s="35" t="s">
        <v>21</v>
      </c>
      <c r="E66" s="36">
        <f>VLOOKUP(C66,LISTS!$B$2:$C$7,2,0)</f>
        <v>4.2500000000000003E-2</v>
      </c>
      <c r="F66" s="35">
        <f t="shared" si="7"/>
        <v>21.25</v>
      </c>
      <c r="G66" s="37">
        <v>45519</v>
      </c>
      <c r="H66" s="38">
        <f t="shared" si="6"/>
        <v>47345</v>
      </c>
    </row>
    <row r="67" spans="1:8" hidden="1" x14ac:dyDescent="0.3">
      <c r="A67">
        <v>66</v>
      </c>
      <c r="B67" s="26" t="s">
        <v>9</v>
      </c>
      <c r="C67" s="47">
        <v>200</v>
      </c>
      <c r="D67" s="23" t="s">
        <v>21</v>
      </c>
      <c r="E67" s="39">
        <f>VLOOKUP(C67,LISTS!$B$2:$C$7,2,0)</f>
        <v>0.04</v>
      </c>
      <c r="F67" s="23">
        <f t="shared" si="7"/>
        <v>8</v>
      </c>
      <c r="G67" s="40">
        <v>45519</v>
      </c>
      <c r="H67" s="41">
        <f t="shared" si="6"/>
        <v>47345</v>
      </c>
    </row>
    <row r="68" spans="1:8" hidden="1" x14ac:dyDescent="0.3">
      <c r="A68">
        <v>67</v>
      </c>
      <c r="B68" s="26" t="s">
        <v>9</v>
      </c>
      <c r="C68" s="47">
        <v>200</v>
      </c>
      <c r="D68" s="23" t="s">
        <v>21</v>
      </c>
      <c r="E68" s="39">
        <f>VLOOKUP(C68,LISTS!$B$2:$C$7,2,0)</f>
        <v>0.04</v>
      </c>
      <c r="F68" s="23">
        <f t="shared" si="7"/>
        <v>8</v>
      </c>
      <c r="G68" s="40">
        <v>45519</v>
      </c>
      <c r="H68" s="41">
        <f t="shared" si="6"/>
        <v>47345</v>
      </c>
    </row>
    <row r="69" spans="1:8" hidden="1" x14ac:dyDescent="0.3">
      <c r="A69">
        <v>68</v>
      </c>
      <c r="B69" s="25" t="s">
        <v>10</v>
      </c>
      <c r="C69" s="20">
        <v>500</v>
      </c>
      <c r="D69" s="35" t="s">
        <v>21</v>
      </c>
      <c r="E69" s="36">
        <f>VLOOKUP(C69,LISTS!$B$2:$C$7,2,0)</f>
        <v>4.2500000000000003E-2</v>
      </c>
      <c r="F69" s="35">
        <f t="shared" si="7"/>
        <v>21.25</v>
      </c>
      <c r="G69" s="37">
        <v>45519</v>
      </c>
      <c r="H69" s="38">
        <f t="shared" si="6"/>
        <v>47345</v>
      </c>
    </row>
    <row r="70" spans="1:8" ht="15" hidden="1" thickBot="1" x14ac:dyDescent="0.35">
      <c r="A70">
        <v>69</v>
      </c>
      <c r="B70" s="27" t="s">
        <v>10</v>
      </c>
      <c r="C70" s="22">
        <v>500</v>
      </c>
      <c r="D70" s="42" t="s">
        <v>21</v>
      </c>
      <c r="E70" s="43">
        <f>VLOOKUP(C70,LISTS!$B$2:$C$7,2,0)</f>
        <v>4.2500000000000003E-2</v>
      </c>
      <c r="F70" s="42">
        <f t="shared" si="7"/>
        <v>21.25</v>
      </c>
      <c r="G70" s="44">
        <v>45519</v>
      </c>
      <c r="H70" s="45">
        <f t="shared" si="6"/>
        <v>47345</v>
      </c>
    </row>
    <row r="71" spans="1:8" x14ac:dyDescent="0.3">
      <c r="A71">
        <v>70</v>
      </c>
      <c r="B71" s="19" t="s">
        <v>10</v>
      </c>
      <c r="C71" s="21">
        <v>2000</v>
      </c>
      <c r="D71" s="16" t="s">
        <v>49</v>
      </c>
      <c r="E71" s="14">
        <f>VLOOKUP(C71,LISTS!$B$2:$C$7,2,0)</f>
        <v>4.7500000000000001E-2</v>
      </c>
      <c r="F71" s="16">
        <f t="shared" si="7"/>
        <v>95</v>
      </c>
      <c r="G71" s="15">
        <v>45577</v>
      </c>
      <c r="H71" s="15">
        <f t="shared" si="6"/>
        <v>47403</v>
      </c>
    </row>
    <row r="72" spans="1:8" hidden="1" x14ac:dyDescent="0.3">
      <c r="A72">
        <v>71</v>
      </c>
      <c r="B72" s="25" t="s">
        <v>11</v>
      </c>
      <c r="C72" s="20">
        <v>500</v>
      </c>
      <c r="D72" s="35" t="s">
        <v>21</v>
      </c>
      <c r="E72" s="36">
        <f>VLOOKUP(C72,LISTS!$B$2:$C$7,2,0)</f>
        <v>4.2500000000000003E-2</v>
      </c>
      <c r="F72" s="35">
        <f t="shared" si="7"/>
        <v>21.25</v>
      </c>
      <c r="G72" s="37">
        <v>45519</v>
      </c>
      <c r="H72" s="38">
        <f t="shared" si="6"/>
        <v>47345</v>
      </c>
    </row>
    <row r="73" spans="1:8" hidden="1" x14ac:dyDescent="0.3">
      <c r="A73">
        <v>72</v>
      </c>
      <c r="B73" s="26" t="s">
        <v>11</v>
      </c>
      <c r="C73" s="21">
        <v>200</v>
      </c>
      <c r="D73" s="23" t="s">
        <v>21</v>
      </c>
      <c r="E73" s="39">
        <f>VLOOKUP(C73,LISTS!$B$2:$C$7,2,0)</f>
        <v>0.04</v>
      </c>
      <c r="F73" s="23">
        <f t="shared" si="7"/>
        <v>8</v>
      </c>
      <c r="G73" s="40">
        <v>45519</v>
      </c>
      <c r="H73" s="41">
        <f t="shared" si="6"/>
        <v>47345</v>
      </c>
    </row>
    <row r="74" spans="1:8" ht="15" hidden="1" thickBot="1" x14ac:dyDescent="0.35">
      <c r="A74">
        <v>73</v>
      </c>
      <c r="B74" s="27" t="s">
        <v>11</v>
      </c>
      <c r="C74" s="22">
        <v>200</v>
      </c>
      <c r="D74" s="42" t="s">
        <v>21</v>
      </c>
      <c r="E74" s="43">
        <f>VLOOKUP(C74,LISTS!$B$2:$C$7,2,0)</f>
        <v>0.04</v>
      </c>
      <c r="F74" s="42">
        <f t="shared" si="7"/>
        <v>8</v>
      </c>
      <c r="G74" s="44">
        <v>45519</v>
      </c>
      <c r="H74" s="45">
        <f t="shared" si="6"/>
        <v>47345</v>
      </c>
    </row>
    <row r="75" spans="1:8" x14ac:dyDescent="0.3">
      <c r="A75">
        <v>74</v>
      </c>
      <c r="B75" s="19" t="s">
        <v>11</v>
      </c>
      <c r="C75" s="21">
        <v>1000</v>
      </c>
      <c r="D75" s="16" t="s">
        <v>49</v>
      </c>
      <c r="E75" s="14">
        <f>VLOOKUP(C75,LISTS!$B$2:$C$7,2,0)</f>
        <v>4.4999999999999998E-2</v>
      </c>
      <c r="F75" s="16">
        <f t="shared" si="7"/>
        <v>45</v>
      </c>
      <c r="G75" s="15">
        <v>45577</v>
      </c>
      <c r="H75" s="15">
        <f t="shared" si="6"/>
        <v>47403</v>
      </c>
    </row>
    <row r="76" spans="1:8" hidden="1" x14ac:dyDescent="0.3">
      <c r="A76">
        <v>75</v>
      </c>
      <c r="B76" s="19" t="s">
        <v>11</v>
      </c>
      <c r="C76" s="21">
        <v>2000</v>
      </c>
      <c r="D76" s="16" t="s">
        <v>45</v>
      </c>
      <c r="E76" s="14">
        <f>VLOOKUP(C76,LISTS!$B$2:$C$7,2,0)</f>
        <v>4.7500000000000001E-2</v>
      </c>
      <c r="F76" s="16">
        <f t="shared" si="7"/>
        <v>95</v>
      </c>
      <c r="G76" s="15">
        <v>45625</v>
      </c>
      <c r="H76" s="15">
        <f t="shared" si="6"/>
        <v>47451</v>
      </c>
    </row>
    <row r="77" spans="1:8" hidden="1" x14ac:dyDescent="0.3">
      <c r="A77">
        <v>76</v>
      </c>
      <c r="B77" s="25" t="s">
        <v>12</v>
      </c>
      <c r="C77" s="20">
        <v>500</v>
      </c>
      <c r="D77" s="35" t="s">
        <v>21</v>
      </c>
      <c r="E77" s="36">
        <f>VLOOKUP(C77,LISTS!$B$2:$C$7,2,0)</f>
        <v>4.2500000000000003E-2</v>
      </c>
      <c r="F77" s="35">
        <f t="shared" si="7"/>
        <v>21.25</v>
      </c>
      <c r="G77" s="37">
        <v>45519</v>
      </c>
      <c r="H77" s="38">
        <f t="shared" si="6"/>
        <v>47345</v>
      </c>
    </row>
    <row r="78" spans="1:8" hidden="1" x14ac:dyDescent="0.3">
      <c r="A78">
        <v>77</v>
      </c>
      <c r="B78" s="26" t="s">
        <v>12</v>
      </c>
      <c r="C78" s="21">
        <v>200</v>
      </c>
      <c r="D78" s="23" t="s">
        <v>21</v>
      </c>
      <c r="E78" s="39">
        <f>VLOOKUP(C78,LISTS!$B$2:$C$7,2,0)</f>
        <v>0.04</v>
      </c>
      <c r="F78" s="23">
        <f t="shared" si="7"/>
        <v>8</v>
      </c>
      <c r="G78" s="40">
        <v>45519</v>
      </c>
      <c r="H78" s="41">
        <f t="shared" si="6"/>
        <v>47345</v>
      </c>
    </row>
    <row r="79" spans="1:8" ht="15" hidden="1" thickBot="1" x14ac:dyDescent="0.35">
      <c r="A79">
        <v>78</v>
      </c>
      <c r="B79" s="27" t="s">
        <v>12</v>
      </c>
      <c r="C79" s="22">
        <v>200</v>
      </c>
      <c r="D79" s="42" t="s">
        <v>21</v>
      </c>
      <c r="E79" s="43">
        <f>VLOOKUP(C79,LISTS!$B$2:$C$7,2,0)</f>
        <v>0.04</v>
      </c>
      <c r="F79" s="42">
        <f t="shared" si="7"/>
        <v>8</v>
      </c>
      <c r="G79" s="44">
        <v>45519</v>
      </c>
      <c r="H79" s="45">
        <f t="shared" si="6"/>
        <v>47345</v>
      </c>
    </row>
    <row r="80" spans="1:8" ht="15" thickBot="1" x14ac:dyDescent="0.35">
      <c r="A80">
        <v>79</v>
      </c>
      <c r="B80" s="19" t="s">
        <v>12</v>
      </c>
      <c r="C80" s="22">
        <v>1000</v>
      </c>
      <c r="D80" s="16" t="s">
        <v>49</v>
      </c>
      <c r="E80" s="14">
        <f>VLOOKUP(C80,LISTS!$B$2:$C$7,2,0)</f>
        <v>4.4999999999999998E-2</v>
      </c>
      <c r="F80" s="16">
        <f t="shared" si="7"/>
        <v>45</v>
      </c>
      <c r="G80" s="15">
        <v>45577</v>
      </c>
      <c r="H80" s="15">
        <f t="shared" ref="H80:H110" si="8">EDATE(G80,60)</f>
        <v>47403</v>
      </c>
    </row>
    <row r="81" spans="1:8" hidden="1" x14ac:dyDescent="0.3">
      <c r="A81">
        <v>80</v>
      </c>
      <c r="B81" s="19" t="s">
        <v>36</v>
      </c>
      <c r="C81" s="20">
        <v>1000</v>
      </c>
      <c r="D81" s="16" t="s">
        <v>47</v>
      </c>
      <c r="E81" s="14">
        <f>VLOOKUP(C81,LISTS!$B$2:$C$7,2,0)</f>
        <v>4.4999999999999998E-2</v>
      </c>
      <c r="F81" s="16">
        <f t="shared" si="7"/>
        <v>45</v>
      </c>
      <c r="G81" s="15">
        <v>45512</v>
      </c>
      <c r="H81" s="15">
        <f t="shared" si="8"/>
        <v>47338</v>
      </c>
    </row>
    <row r="82" spans="1:8" hidden="1" x14ac:dyDescent="0.3">
      <c r="A82">
        <v>81</v>
      </c>
      <c r="B82" s="19" t="s">
        <v>36</v>
      </c>
      <c r="C82" s="21">
        <v>500</v>
      </c>
      <c r="D82" s="16" t="s">
        <v>45</v>
      </c>
      <c r="E82" s="14">
        <f>VLOOKUP(C82,LISTS!$B$2:$C$7,2,0)</f>
        <v>4.2500000000000003E-2</v>
      </c>
      <c r="F82" s="16">
        <f t="shared" si="7"/>
        <v>21.25</v>
      </c>
      <c r="G82" s="15">
        <v>45535</v>
      </c>
      <c r="H82" s="15">
        <f t="shared" si="8"/>
        <v>47361</v>
      </c>
    </row>
    <row r="83" spans="1:8" hidden="1" x14ac:dyDescent="0.3">
      <c r="A83">
        <v>82</v>
      </c>
      <c r="B83" s="19" t="s">
        <v>36</v>
      </c>
      <c r="C83" s="21">
        <v>500</v>
      </c>
      <c r="D83" s="16" t="s">
        <v>45</v>
      </c>
      <c r="E83" s="14">
        <f>VLOOKUP(C83,LISTS!$B$2:$C$7,2,0)</f>
        <v>4.2500000000000003E-2</v>
      </c>
      <c r="F83" s="16">
        <f t="shared" si="7"/>
        <v>21.25</v>
      </c>
      <c r="G83" s="15">
        <v>45535</v>
      </c>
      <c r="H83" s="15">
        <f t="shared" si="8"/>
        <v>47361</v>
      </c>
    </row>
    <row r="84" spans="1:8" hidden="1" x14ac:dyDescent="0.3">
      <c r="A84">
        <v>83</v>
      </c>
      <c r="B84" s="19" t="s">
        <v>36</v>
      </c>
      <c r="C84" s="21">
        <v>1000</v>
      </c>
      <c r="D84" s="16" t="s">
        <v>47</v>
      </c>
      <c r="E84" s="14">
        <f>VLOOKUP(C84,LISTS!$B$2:$C$7,2,0)</f>
        <v>4.4999999999999998E-2</v>
      </c>
      <c r="F84" s="16">
        <f t="shared" si="7"/>
        <v>45</v>
      </c>
      <c r="G84" s="15">
        <v>45575</v>
      </c>
      <c r="H84" s="15">
        <f t="shared" si="8"/>
        <v>47401</v>
      </c>
    </row>
    <row r="85" spans="1:8" hidden="1" x14ac:dyDescent="0.3">
      <c r="A85">
        <v>84</v>
      </c>
      <c r="B85" s="19" t="s">
        <v>36</v>
      </c>
      <c r="C85" s="21">
        <v>1000</v>
      </c>
      <c r="D85" s="16" t="s">
        <v>47</v>
      </c>
      <c r="E85" s="14">
        <f>VLOOKUP(C85,LISTS!$B$2:$C$7,2,0)</f>
        <v>4.4999999999999998E-2</v>
      </c>
      <c r="F85" s="16">
        <f t="shared" si="7"/>
        <v>45</v>
      </c>
      <c r="G85" s="15">
        <v>45575</v>
      </c>
      <c r="H85" s="15">
        <f t="shared" si="8"/>
        <v>47401</v>
      </c>
    </row>
    <row r="86" spans="1:8" ht="15" hidden="1" thickBot="1" x14ac:dyDescent="0.35">
      <c r="A86">
        <v>85</v>
      </c>
      <c r="B86" s="19" t="s">
        <v>36</v>
      </c>
      <c r="C86" s="22">
        <v>2000</v>
      </c>
      <c r="D86" s="16" t="s">
        <v>45</v>
      </c>
      <c r="E86" s="14">
        <f>VLOOKUP(C86,LISTS!$B$2:$C$7,2,0)</f>
        <v>4.7500000000000001E-2</v>
      </c>
      <c r="F86" s="16">
        <f t="shared" si="7"/>
        <v>95</v>
      </c>
      <c r="G86" s="15">
        <v>45625</v>
      </c>
      <c r="H86" s="15">
        <f t="shared" si="8"/>
        <v>47451</v>
      </c>
    </row>
    <row r="87" spans="1:8" hidden="1" x14ac:dyDescent="0.3">
      <c r="A87">
        <v>86</v>
      </c>
      <c r="B87" s="19" t="s">
        <v>50</v>
      </c>
      <c r="C87" s="20">
        <v>500</v>
      </c>
      <c r="D87" s="16" t="s">
        <v>47</v>
      </c>
      <c r="E87" s="14">
        <f>VLOOKUP(C87,LISTS!$B$2:$C$7,2,0)</f>
        <v>4.2500000000000003E-2</v>
      </c>
      <c r="F87" s="16">
        <f t="shared" si="7"/>
        <v>21.25</v>
      </c>
      <c r="G87" s="15">
        <v>45512</v>
      </c>
      <c r="H87" s="15">
        <f t="shared" si="8"/>
        <v>47338</v>
      </c>
    </row>
    <row r="88" spans="1:8" hidden="1" x14ac:dyDescent="0.3">
      <c r="A88">
        <v>87</v>
      </c>
      <c r="B88" s="19" t="s">
        <v>50</v>
      </c>
      <c r="C88" s="21">
        <v>500</v>
      </c>
      <c r="D88" s="16" t="s">
        <v>47</v>
      </c>
      <c r="E88" s="14">
        <f>VLOOKUP(C88,LISTS!$B$2:$C$7,2,0)</f>
        <v>4.2500000000000003E-2</v>
      </c>
      <c r="F88" s="16">
        <f t="shared" si="7"/>
        <v>21.25</v>
      </c>
      <c r="G88" s="15">
        <v>45512</v>
      </c>
      <c r="H88" s="15">
        <f t="shared" si="8"/>
        <v>47338</v>
      </c>
    </row>
    <row r="89" spans="1:8" hidden="1" x14ac:dyDescent="0.3">
      <c r="A89">
        <v>88</v>
      </c>
      <c r="B89" s="19" t="s">
        <v>50</v>
      </c>
      <c r="C89" s="21">
        <v>500</v>
      </c>
      <c r="D89" s="16" t="s">
        <v>47</v>
      </c>
      <c r="E89" s="14">
        <f>VLOOKUP(C89,LISTS!$B$2:$C$7,2,0)</f>
        <v>4.2500000000000003E-2</v>
      </c>
      <c r="F89" s="16">
        <f t="shared" si="7"/>
        <v>21.25</v>
      </c>
      <c r="G89" s="15">
        <v>45576</v>
      </c>
      <c r="H89" s="15">
        <f t="shared" si="8"/>
        <v>47402</v>
      </c>
    </row>
    <row r="90" spans="1:8" hidden="1" x14ac:dyDescent="0.3">
      <c r="A90">
        <v>89</v>
      </c>
      <c r="B90" s="19" t="s">
        <v>50</v>
      </c>
      <c r="C90" s="21">
        <v>500</v>
      </c>
      <c r="D90" s="16" t="s">
        <v>47</v>
      </c>
      <c r="E90" s="14">
        <f>VLOOKUP(C90,LISTS!$B$2:$C$7,2,0)</f>
        <v>4.2500000000000003E-2</v>
      </c>
      <c r="F90" s="16">
        <f t="shared" si="7"/>
        <v>21.25</v>
      </c>
      <c r="G90" s="15">
        <v>45576</v>
      </c>
      <c r="H90" s="15">
        <f t="shared" si="8"/>
        <v>47402</v>
      </c>
    </row>
    <row r="91" spans="1:8" hidden="1" x14ac:dyDescent="0.3">
      <c r="A91">
        <v>90</v>
      </c>
      <c r="B91" t="s">
        <v>51</v>
      </c>
      <c r="C91" s="23">
        <v>200</v>
      </c>
      <c r="D91" s="16" t="s">
        <v>47</v>
      </c>
      <c r="E91" s="14">
        <f>VLOOKUP(C91,LISTS!$B$2:$C$7,2,0)</f>
        <v>0.04</v>
      </c>
      <c r="F91" s="16">
        <f t="shared" si="7"/>
        <v>8</v>
      </c>
      <c r="G91" s="15">
        <v>45514</v>
      </c>
      <c r="H91" s="15">
        <f t="shared" si="8"/>
        <v>47340</v>
      </c>
    </row>
    <row r="92" spans="1:8" hidden="1" x14ac:dyDescent="0.3">
      <c r="A92">
        <v>91</v>
      </c>
      <c r="B92" t="s">
        <v>37</v>
      </c>
      <c r="C92" s="24">
        <v>500</v>
      </c>
      <c r="D92" s="16" t="s">
        <v>47</v>
      </c>
      <c r="E92" s="14">
        <f>VLOOKUP(C92,LISTS!$B$2:$C$7,2,0)</f>
        <v>4.2500000000000003E-2</v>
      </c>
      <c r="F92" s="16">
        <f t="shared" ref="F92:F96" si="9">C92*E92</f>
        <v>21.25</v>
      </c>
      <c r="G92" s="15">
        <v>45514</v>
      </c>
      <c r="H92" s="15">
        <f t="shared" si="8"/>
        <v>47340</v>
      </c>
    </row>
    <row r="93" spans="1:8" hidden="1" x14ac:dyDescent="0.3">
      <c r="A93">
        <v>92</v>
      </c>
      <c r="B93" t="s">
        <v>37</v>
      </c>
      <c r="C93" s="21">
        <v>500</v>
      </c>
      <c r="D93" s="16" t="s">
        <v>47</v>
      </c>
      <c r="E93" s="14">
        <f>VLOOKUP(C93,LISTS!$B$2:$C$7,2,0)</f>
        <v>4.2500000000000003E-2</v>
      </c>
      <c r="F93" s="16">
        <f t="shared" si="9"/>
        <v>21.25</v>
      </c>
      <c r="G93" s="15">
        <v>45514</v>
      </c>
      <c r="H93" s="15">
        <f t="shared" si="8"/>
        <v>47340</v>
      </c>
    </row>
    <row r="94" spans="1:8" hidden="1" x14ac:dyDescent="0.3">
      <c r="A94">
        <v>93</v>
      </c>
      <c r="B94" t="s">
        <v>37</v>
      </c>
      <c r="C94" s="21">
        <v>500</v>
      </c>
      <c r="D94" s="16" t="s">
        <v>45</v>
      </c>
      <c r="E94" s="14">
        <f>VLOOKUP(C94,LISTS!$B$2:$C$7,2,0)</f>
        <v>4.2500000000000003E-2</v>
      </c>
      <c r="F94" s="16">
        <f t="shared" si="9"/>
        <v>21.25</v>
      </c>
      <c r="G94" s="15">
        <v>45535</v>
      </c>
      <c r="H94" s="15">
        <f t="shared" si="8"/>
        <v>47361</v>
      </c>
    </row>
    <row r="95" spans="1:8" hidden="1" x14ac:dyDescent="0.3">
      <c r="A95">
        <v>94</v>
      </c>
      <c r="B95" t="s">
        <v>37</v>
      </c>
      <c r="C95" s="21">
        <v>1000</v>
      </c>
      <c r="D95" s="16" t="s">
        <v>47</v>
      </c>
      <c r="E95" s="14">
        <f>VLOOKUP(C95,LISTS!$B$2:$C$7,2,0)</f>
        <v>4.4999999999999998E-2</v>
      </c>
      <c r="F95" s="16">
        <f t="shared" si="9"/>
        <v>45</v>
      </c>
      <c r="G95" s="15">
        <v>45576</v>
      </c>
      <c r="H95" s="15">
        <f t="shared" si="8"/>
        <v>47402</v>
      </c>
    </row>
    <row r="96" spans="1:8" ht="15" hidden="1" thickBot="1" x14ac:dyDescent="0.35">
      <c r="A96">
        <v>95</v>
      </c>
      <c r="B96" t="s">
        <v>37</v>
      </c>
      <c r="C96" s="22">
        <v>500</v>
      </c>
      <c r="D96" s="16" t="s">
        <v>47</v>
      </c>
      <c r="E96" s="14">
        <f>VLOOKUP(C96,LISTS!$B$2:$C$7,2,0)</f>
        <v>4.2500000000000003E-2</v>
      </c>
      <c r="F96" s="16">
        <f t="shared" si="9"/>
        <v>21.25</v>
      </c>
      <c r="G96" s="15">
        <v>45576</v>
      </c>
      <c r="H96" s="15">
        <f t="shared" si="8"/>
        <v>47402</v>
      </c>
    </row>
    <row r="97" spans="1:8" ht="15" hidden="1" thickBot="1" x14ac:dyDescent="0.35">
      <c r="A97">
        <v>96</v>
      </c>
      <c r="B97" t="s">
        <v>52</v>
      </c>
      <c r="C97" s="22">
        <v>200</v>
      </c>
      <c r="D97" s="16" t="s">
        <v>47</v>
      </c>
      <c r="E97" s="14">
        <f>VLOOKUP(C97,LISTS!$B$2:$C$7,2,0)</f>
        <v>0.04</v>
      </c>
      <c r="F97" s="16">
        <f t="shared" ref="F97:F108" si="10">C97*E97</f>
        <v>8</v>
      </c>
      <c r="G97" s="15">
        <v>45514</v>
      </c>
      <c r="H97" s="15">
        <f t="shared" si="8"/>
        <v>47340</v>
      </c>
    </row>
    <row r="98" spans="1:8" ht="15" hidden="1" thickBot="1" x14ac:dyDescent="0.35">
      <c r="A98">
        <v>97</v>
      </c>
      <c r="B98" t="s">
        <v>53</v>
      </c>
      <c r="C98" s="22">
        <v>500</v>
      </c>
      <c r="D98" s="16" t="s">
        <v>47</v>
      </c>
      <c r="E98" s="14">
        <f>VLOOKUP(C98,LISTS!$B$2:$C$7,2,0)</f>
        <v>4.2500000000000003E-2</v>
      </c>
      <c r="F98" s="16">
        <f t="shared" si="10"/>
        <v>21.25</v>
      </c>
      <c r="G98" s="15">
        <v>45515</v>
      </c>
      <c r="H98" s="15">
        <f t="shared" si="8"/>
        <v>47341</v>
      </c>
    </row>
    <row r="99" spans="1:8" ht="15" hidden="1" thickBot="1" x14ac:dyDescent="0.35">
      <c r="A99">
        <v>98</v>
      </c>
      <c r="B99" t="s">
        <v>53</v>
      </c>
      <c r="C99" s="22">
        <v>500</v>
      </c>
      <c r="D99" s="16" t="s">
        <v>47</v>
      </c>
      <c r="E99" s="14">
        <f>VLOOKUP(C99,LISTS!$B$2:$C$7,2,0)</f>
        <v>4.2500000000000003E-2</v>
      </c>
      <c r="F99" s="16">
        <f t="shared" si="10"/>
        <v>21.25</v>
      </c>
      <c r="G99" s="15">
        <v>45515</v>
      </c>
      <c r="H99" s="15">
        <f t="shared" si="8"/>
        <v>47341</v>
      </c>
    </row>
    <row r="100" spans="1:8" ht="15" hidden="1" thickBot="1" x14ac:dyDescent="0.35">
      <c r="A100">
        <v>99</v>
      </c>
      <c r="B100" t="s">
        <v>53</v>
      </c>
      <c r="C100" s="22">
        <v>1000</v>
      </c>
      <c r="D100" s="16" t="s">
        <v>47</v>
      </c>
      <c r="E100" s="14">
        <f>VLOOKUP(C100,LISTS!$B$2:$C$7,2,0)</f>
        <v>4.4999999999999998E-2</v>
      </c>
      <c r="F100" s="16">
        <f t="shared" si="10"/>
        <v>45</v>
      </c>
      <c r="G100" s="15">
        <v>45576</v>
      </c>
      <c r="H100" s="15">
        <f t="shared" si="8"/>
        <v>47402</v>
      </c>
    </row>
    <row r="101" spans="1:8" ht="15" hidden="1" thickBot="1" x14ac:dyDescent="0.35">
      <c r="A101">
        <v>100</v>
      </c>
      <c r="B101" t="s">
        <v>53</v>
      </c>
      <c r="C101" s="22">
        <v>200</v>
      </c>
      <c r="D101" s="16" t="s">
        <v>47</v>
      </c>
      <c r="E101" s="14">
        <f>VLOOKUP(C101,LISTS!$B$2:$C$7,2,0)</f>
        <v>0.04</v>
      </c>
      <c r="F101" s="16">
        <f t="shared" si="10"/>
        <v>8</v>
      </c>
      <c r="G101" s="15">
        <v>45576</v>
      </c>
      <c r="H101" s="15">
        <f t="shared" si="8"/>
        <v>47402</v>
      </c>
    </row>
    <row r="102" spans="1:8" ht="15" hidden="1" thickBot="1" x14ac:dyDescent="0.35">
      <c r="A102">
        <v>101</v>
      </c>
      <c r="B102" t="s">
        <v>54</v>
      </c>
      <c r="C102" s="22">
        <v>200</v>
      </c>
      <c r="D102" s="16" t="s">
        <v>47</v>
      </c>
      <c r="E102" s="14">
        <f>VLOOKUP(C102,LISTS!$B$2:$C$7,2,0)</f>
        <v>0.04</v>
      </c>
      <c r="F102" s="16">
        <f t="shared" si="10"/>
        <v>8</v>
      </c>
      <c r="G102" s="15">
        <v>45515</v>
      </c>
      <c r="H102" s="15">
        <f t="shared" si="8"/>
        <v>47341</v>
      </c>
    </row>
    <row r="103" spans="1:8" ht="15" hidden="1" thickBot="1" x14ac:dyDescent="0.35">
      <c r="A103">
        <v>102</v>
      </c>
      <c r="B103" t="s">
        <v>54</v>
      </c>
      <c r="C103" s="22">
        <v>2000</v>
      </c>
      <c r="D103" s="16" t="s">
        <v>45</v>
      </c>
      <c r="E103" s="14">
        <f>VLOOKUP(C103,LISTS!$B$2:$C$7,2,0)</f>
        <v>4.7500000000000001E-2</v>
      </c>
      <c r="F103" s="16">
        <f t="shared" si="10"/>
        <v>95</v>
      </c>
      <c r="G103" s="15">
        <v>45626</v>
      </c>
      <c r="H103" s="15">
        <f t="shared" si="8"/>
        <v>47452</v>
      </c>
    </row>
    <row r="104" spans="1:8" ht="15" hidden="1" thickBot="1" x14ac:dyDescent="0.35">
      <c r="A104">
        <v>103</v>
      </c>
      <c r="B104" t="s">
        <v>38</v>
      </c>
      <c r="C104" s="22">
        <v>200</v>
      </c>
      <c r="D104" s="16" t="s">
        <v>47</v>
      </c>
      <c r="E104" s="14">
        <f>VLOOKUP(C104,LISTS!$B$2:$C$7,2,0)</f>
        <v>0.04</v>
      </c>
      <c r="F104" s="16">
        <f t="shared" si="10"/>
        <v>8</v>
      </c>
      <c r="G104" s="15">
        <v>45515</v>
      </c>
      <c r="H104" s="15">
        <f t="shared" si="8"/>
        <v>47341</v>
      </c>
    </row>
    <row r="105" spans="1:8" ht="15" hidden="1" thickBot="1" x14ac:dyDescent="0.35">
      <c r="A105">
        <v>104</v>
      </c>
      <c r="B105" t="s">
        <v>38</v>
      </c>
      <c r="C105" s="22">
        <v>200</v>
      </c>
      <c r="D105" s="16" t="s">
        <v>47</v>
      </c>
      <c r="E105" s="14">
        <f>VLOOKUP(C105,LISTS!$B$2:$C$7,2,0)</f>
        <v>0.04</v>
      </c>
      <c r="F105" s="16">
        <f t="shared" si="10"/>
        <v>8</v>
      </c>
      <c r="G105" s="15">
        <v>45515</v>
      </c>
      <c r="H105" s="15">
        <f t="shared" si="8"/>
        <v>47341</v>
      </c>
    </row>
    <row r="106" spans="1:8" hidden="1" x14ac:dyDescent="0.3">
      <c r="A106">
        <v>105</v>
      </c>
      <c r="B106" t="s">
        <v>38</v>
      </c>
      <c r="C106" s="16">
        <v>500</v>
      </c>
      <c r="D106" s="16" t="s">
        <v>45</v>
      </c>
      <c r="E106" s="14">
        <f>VLOOKUP(C106,LISTS!$B$2:$C$7,2,0)</f>
        <v>4.2500000000000003E-2</v>
      </c>
      <c r="F106" s="16">
        <f t="shared" si="10"/>
        <v>21.25</v>
      </c>
      <c r="G106" s="15">
        <v>45535</v>
      </c>
      <c r="H106" s="15">
        <f t="shared" si="8"/>
        <v>47361</v>
      </c>
    </row>
    <row r="107" spans="1:8" hidden="1" x14ac:dyDescent="0.3">
      <c r="A107">
        <v>106</v>
      </c>
      <c r="B107" t="s">
        <v>38</v>
      </c>
      <c r="C107" s="16">
        <v>500</v>
      </c>
      <c r="D107" s="16" t="s">
        <v>47</v>
      </c>
      <c r="E107" s="14">
        <f>VLOOKUP(C107,LISTS!$B$2:$C$7,2,0)</f>
        <v>4.2500000000000003E-2</v>
      </c>
      <c r="F107" s="16">
        <f t="shared" si="10"/>
        <v>21.25</v>
      </c>
      <c r="G107" s="15">
        <v>45577</v>
      </c>
      <c r="H107" s="15">
        <f t="shared" si="8"/>
        <v>47403</v>
      </c>
    </row>
    <row r="108" spans="1:8" hidden="1" x14ac:dyDescent="0.3">
      <c r="A108">
        <v>107</v>
      </c>
      <c r="B108" t="s">
        <v>38</v>
      </c>
      <c r="C108" s="16">
        <v>500</v>
      </c>
      <c r="D108" s="16" t="s">
        <v>47</v>
      </c>
      <c r="E108" s="14">
        <f>VLOOKUP(C108,LISTS!$B$2:$C$7,2,0)</f>
        <v>4.2500000000000003E-2</v>
      </c>
      <c r="F108" s="16">
        <f t="shared" si="10"/>
        <v>21.25</v>
      </c>
      <c r="G108" s="15">
        <v>45577</v>
      </c>
      <c r="H108" s="15">
        <f t="shared" si="8"/>
        <v>47403</v>
      </c>
    </row>
    <row r="109" spans="1:8" x14ac:dyDescent="0.3">
      <c r="A109">
        <v>108</v>
      </c>
      <c r="B109" t="s">
        <v>55</v>
      </c>
      <c r="C109" s="16">
        <v>2000</v>
      </c>
      <c r="D109" s="16" t="s">
        <v>49</v>
      </c>
      <c r="E109" s="14">
        <f>VLOOKUP(C109,LISTS!$B$2:$C$7,2,0)</f>
        <v>4.7500000000000001E-2</v>
      </c>
      <c r="F109" s="16">
        <f t="shared" ref="F109:F110" si="11">C109*E109</f>
        <v>95</v>
      </c>
      <c r="G109" s="15">
        <v>45578</v>
      </c>
      <c r="H109" s="15">
        <f t="shared" si="8"/>
        <v>47404</v>
      </c>
    </row>
    <row r="110" spans="1:8" x14ac:dyDescent="0.3">
      <c r="A110">
        <v>109</v>
      </c>
      <c r="B110" t="s">
        <v>56</v>
      </c>
      <c r="C110" s="16">
        <v>1000</v>
      </c>
      <c r="D110" s="16" t="s">
        <v>49</v>
      </c>
      <c r="E110" s="14">
        <f>VLOOKUP(C110,LISTS!$B$2:$C$7,2,0)</f>
        <v>4.4999999999999998E-2</v>
      </c>
      <c r="F110" s="16">
        <f t="shared" si="11"/>
        <v>45</v>
      </c>
      <c r="G110" s="15">
        <v>45578</v>
      </c>
      <c r="H110" s="15">
        <f t="shared" si="8"/>
        <v>47404</v>
      </c>
    </row>
  </sheetData>
  <autoFilter ref="A1:H110">
    <filterColumn colId="3">
      <filters>
        <filter val="ABISHEK"/>
        <filter val="JACULIN"/>
        <filter val="ROSARIO"/>
        <filter val="SELVAM"/>
      </filters>
    </filterColumn>
    <filterColumn colId="6">
      <filters>
        <dateGroupItem year="2024" month="10" dateTimeGrouping="month"/>
      </filters>
    </filterColumn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LISTS!$E$2:$E$6</xm:f>
          </x14:formula1>
          <xm:sqref>D2:D110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18" sqref="K18"/>
    </sheetView>
  </sheetViews>
  <sheetFormatPr defaultRowHeight="14.4" x14ac:dyDescent="0.3"/>
  <cols>
    <col min="2" max="2" width="13.33203125" bestFit="1" customWidth="1"/>
    <col min="3" max="3" width="13.33203125" customWidth="1"/>
    <col min="4" max="4" width="18.109375" bestFit="1" customWidth="1"/>
    <col min="5" max="6" width="13.33203125" customWidth="1"/>
    <col min="7" max="7" width="15.33203125" bestFit="1" customWidth="1"/>
    <col min="8" max="8" width="15.33203125" customWidth="1"/>
    <col min="9" max="9" width="8.6640625" bestFit="1" customWidth="1"/>
  </cols>
  <sheetData>
    <row r="1" spans="1:11" ht="27.6" thickBot="1" x14ac:dyDescent="0.35">
      <c r="A1" t="s">
        <v>0</v>
      </c>
      <c r="B1" t="s">
        <v>1</v>
      </c>
      <c r="C1" t="s">
        <v>20</v>
      </c>
      <c r="D1" t="s">
        <v>22</v>
      </c>
      <c r="E1" s="3" t="s">
        <v>16</v>
      </c>
      <c r="F1" s="3" t="s">
        <v>17</v>
      </c>
      <c r="G1" t="s">
        <v>13</v>
      </c>
      <c r="H1" s="3" t="s">
        <v>18</v>
      </c>
      <c r="I1" s="5" t="s">
        <v>19</v>
      </c>
    </row>
    <row r="2" spans="1:11" ht="15" thickBot="1" x14ac:dyDescent="0.35">
      <c r="A2">
        <v>1</v>
      </c>
      <c r="B2" t="s">
        <v>2</v>
      </c>
      <c r="C2" t="s">
        <v>21</v>
      </c>
      <c r="D2" t="s">
        <v>23</v>
      </c>
      <c r="E2" s="2">
        <v>200</v>
      </c>
      <c r="F2" s="4">
        <v>4</v>
      </c>
      <c r="G2" s="1">
        <f>E2*F2</f>
        <v>800</v>
      </c>
      <c r="H2" s="7">
        <v>0.04</v>
      </c>
      <c r="I2" s="8">
        <f>G2*H2</f>
        <v>32</v>
      </c>
      <c r="K2" t="s">
        <v>23</v>
      </c>
    </row>
    <row r="3" spans="1:11" ht="15" thickBot="1" x14ac:dyDescent="0.35">
      <c r="A3">
        <v>2</v>
      </c>
      <c r="B3" t="s">
        <v>3</v>
      </c>
      <c r="C3" t="s">
        <v>21</v>
      </c>
      <c r="D3" t="s">
        <v>23</v>
      </c>
      <c r="E3" s="2">
        <v>200</v>
      </c>
      <c r="F3" s="4">
        <v>4</v>
      </c>
      <c r="G3" s="1">
        <f t="shared" ref="G3:G16" si="0">E3*F3</f>
        <v>800</v>
      </c>
      <c r="H3" s="7">
        <v>0.04</v>
      </c>
      <c r="I3" s="8">
        <f t="shared" ref="I3:I16" si="1">G3*H3</f>
        <v>32</v>
      </c>
      <c r="K3" t="s">
        <v>24</v>
      </c>
    </row>
    <row r="4" spans="1:11" ht="15" thickBot="1" x14ac:dyDescent="0.35">
      <c r="A4">
        <v>3</v>
      </c>
      <c r="B4" t="s">
        <v>4</v>
      </c>
      <c r="C4" t="s">
        <v>21</v>
      </c>
      <c r="D4" t="s">
        <v>23</v>
      </c>
      <c r="E4" s="2">
        <v>200</v>
      </c>
      <c r="F4" s="4">
        <v>2</v>
      </c>
      <c r="G4" s="1">
        <f t="shared" si="0"/>
        <v>400</v>
      </c>
      <c r="H4" s="7">
        <v>0.04</v>
      </c>
      <c r="I4" s="8">
        <f t="shared" si="1"/>
        <v>16</v>
      </c>
    </row>
    <row r="5" spans="1:11" ht="15" thickBot="1" x14ac:dyDescent="0.35">
      <c r="A5">
        <v>4</v>
      </c>
      <c r="B5" t="s">
        <v>5</v>
      </c>
      <c r="C5" t="s">
        <v>21</v>
      </c>
      <c r="D5" t="s">
        <v>23</v>
      </c>
      <c r="E5" s="2">
        <v>200</v>
      </c>
      <c r="F5" s="4">
        <v>4</v>
      </c>
      <c r="G5" s="1">
        <f t="shared" si="0"/>
        <v>800</v>
      </c>
      <c r="H5" s="7">
        <v>0.04</v>
      </c>
      <c r="I5" s="8">
        <f t="shared" si="1"/>
        <v>32</v>
      </c>
    </row>
    <row r="6" spans="1:11" ht="15" thickBot="1" x14ac:dyDescent="0.35">
      <c r="A6">
        <v>5</v>
      </c>
      <c r="B6" t="s">
        <v>6</v>
      </c>
      <c r="C6" t="s">
        <v>21</v>
      </c>
      <c r="D6" t="s">
        <v>23</v>
      </c>
      <c r="E6" s="2">
        <v>200</v>
      </c>
      <c r="F6" s="4">
        <v>4</v>
      </c>
      <c r="G6" s="1">
        <f t="shared" si="0"/>
        <v>800</v>
      </c>
      <c r="H6" s="7">
        <v>0.04</v>
      </c>
      <c r="I6" s="8">
        <f t="shared" si="1"/>
        <v>32</v>
      </c>
    </row>
    <row r="7" spans="1:11" ht="15" thickBot="1" x14ac:dyDescent="0.35">
      <c r="A7">
        <v>6</v>
      </c>
      <c r="B7" t="s">
        <v>7</v>
      </c>
      <c r="C7" t="s">
        <v>21</v>
      </c>
      <c r="D7" t="s">
        <v>23</v>
      </c>
      <c r="E7" s="2">
        <v>500</v>
      </c>
      <c r="F7" s="4">
        <v>2</v>
      </c>
      <c r="G7" s="1">
        <f t="shared" si="0"/>
        <v>1000</v>
      </c>
      <c r="H7" s="10">
        <v>4.2500000000000003E-2</v>
      </c>
      <c r="I7" s="8">
        <f t="shared" si="1"/>
        <v>42.5</v>
      </c>
    </row>
    <row r="8" spans="1:11" ht="15" thickBot="1" x14ac:dyDescent="0.35">
      <c r="A8">
        <v>7</v>
      </c>
      <c r="B8" t="s">
        <v>8</v>
      </c>
      <c r="C8" t="s">
        <v>21</v>
      </c>
      <c r="D8" t="s">
        <v>23</v>
      </c>
      <c r="E8" s="2">
        <v>200</v>
      </c>
      <c r="F8" s="4">
        <v>3</v>
      </c>
      <c r="G8" s="1">
        <f t="shared" si="0"/>
        <v>600</v>
      </c>
      <c r="H8" s="7">
        <v>0.04</v>
      </c>
      <c r="I8" s="8">
        <f t="shared" si="1"/>
        <v>24</v>
      </c>
    </row>
    <row r="9" spans="1:11" ht="15" thickBot="1" x14ac:dyDescent="0.35">
      <c r="A9">
        <v>8</v>
      </c>
      <c r="B9" t="s">
        <v>9</v>
      </c>
      <c r="C9" t="s">
        <v>21</v>
      </c>
      <c r="D9" t="s">
        <v>23</v>
      </c>
      <c r="E9" s="2">
        <v>500</v>
      </c>
      <c r="F9" s="4">
        <v>1</v>
      </c>
      <c r="G9" s="1">
        <f t="shared" si="0"/>
        <v>500</v>
      </c>
      <c r="H9" s="10">
        <v>4.2500000000000003E-2</v>
      </c>
      <c r="I9" s="8">
        <f t="shared" si="1"/>
        <v>21.25</v>
      </c>
    </row>
    <row r="10" spans="1:11" ht="15" thickBot="1" x14ac:dyDescent="0.35">
      <c r="A10">
        <v>9</v>
      </c>
      <c r="B10" t="s">
        <v>9</v>
      </c>
      <c r="C10" t="s">
        <v>21</v>
      </c>
      <c r="D10" t="s">
        <v>23</v>
      </c>
      <c r="E10" s="2">
        <v>200</v>
      </c>
      <c r="F10" s="4">
        <v>2</v>
      </c>
      <c r="G10" s="1">
        <f t="shared" si="0"/>
        <v>400</v>
      </c>
      <c r="H10" s="7">
        <v>0.04</v>
      </c>
      <c r="I10" s="8">
        <f t="shared" si="1"/>
        <v>16</v>
      </c>
    </row>
    <row r="11" spans="1:11" ht="15" thickBot="1" x14ac:dyDescent="0.35">
      <c r="A11">
        <v>10</v>
      </c>
      <c r="B11" t="s">
        <v>10</v>
      </c>
      <c r="C11" t="s">
        <v>21</v>
      </c>
      <c r="D11" t="s">
        <v>23</v>
      </c>
      <c r="E11" s="2">
        <v>500</v>
      </c>
      <c r="F11" s="4">
        <v>2</v>
      </c>
      <c r="G11" s="1">
        <f t="shared" si="0"/>
        <v>1000</v>
      </c>
      <c r="H11" s="10">
        <v>4.2500000000000003E-2</v>
      </c>
      <c r="I11" s="8">
        <f t="shared" si="1"/>
        <v>42.5</v>
      </c>
    </row>
    <row r="12" spans="1:11" ht="15" thickBot="1" x14ac:dyDescent="0.35">
      <c r="A12">
        <v>11</v>
      </c>
      <c r="B12" t="s">
        <v>11</v>
      </c>
      <c r="C12" t="s">
        <v>21</v>
      </c>
      <c r="D12" t="s">
        <v>23</v>
      </c>
      <c r="E12" s="2">
        <v>500</v>
      </c>
      <c r="F12" s="4">
        <v>1</v>
      </c>
      <c r="G12" s="1">
        <f t="shared" si="0"/>
        <v>500</v>
      </c>
      <c r="H12" s="10">
        <v>4.2500000000000003E-2</v>
      </c>
      <c r="I12" s="8">
        <f t="shared" si="1"/>
        <v>21.25</v>
      </c>
    </row>
    <row r="13" spans="1:11" ht="15" thickBot="1" x14ac:dyDescent="0.35">
      <c r="A13">
        <v>12</v>
      </c>
      <c r="B13" t="s">
        <v>11</v>
      </c>
      <c r="C13" t="s">
        <v>21</v>
      </c>
      <c r="D13" t="s">
        <v>23</v>
      </c>
      <c r="E13" s="2">
        <v>200</v>
      </c>
      <c r="F13" s="4">
        <v>2</v>
      </c>
      <c r="G13" s="1">
        <f t="shared" si="0"/>
        <v>400</v>
      </c>
      <c r="H13" s="7">
        <v>0.04</v>
      </c>
      <c r="I13" s="8">
        <f t="shared" si="1"/>
        <v>16</v>
      </c>
    </row>
    <row r="14" spans="1:11" ht="15" thickBot="1" x14ac:dyDescent="0.35">
      <c r="A14">
        <v>13</v>
      </c>
      <c r="B14" t="s">
        <v>12</v>
      </c>
      <c r="C14" t="s">
        <v>21</v>
      </c>
      <c r="D14" t="s">
        <v>23</v>
      </c>
      <c r="E14" s="2">
        <v>500</v>
      </c>
      <c r="F14" s="4">
        <v>1</v>
      </c>
      <c r="G14" s="1">
        <f t="shared" si="0"/>
        <v>500</v>
      </c>
      <c r="H14" s="10">
        <v>4.2500000000000003E-2</v>
      </c>
      <c r="I14" s="8">
        <f t="shared" si="1"/>
        <v>21.25</v>
      </c>
    </row>
    <row r="15" spans="1:11" ht="15" thickBot="1" x14ac:dyDescent="0.35">
      <c r="A15">
        <v>14</v>
      </c>
      <c r="B15" t="s">
        <v>12</v>
      </c>
      <c r="C15" t="s">
        <v>21</v>
      </c>
      <c r="D15" t="s">
        <v>23</v>
      </c>
      <c r="E15" s="2">
        <v>200</v>
      </c>
      <c r="F15" s="4">
        <v>2</v>
      </c>
      <c r="G15" s="1">
        <f t="shared" si="0"/>
        <v>400</v>
      </c>
      <c r="H15" s="7">
        <v>0.04</v>
      </c>
      <c r="I15" s="8">
        <f t="shared" si="1"/>
        <v>16</v>
      </c>
    </row>
    <row r="16" spans="1:11" ht="15" thickBot="1" x14ac:dyDescent="0.35">
      <c r="A16">
        <v>15</v>
      </c>
      <c r="B16" t="s">
        <v>15</v>
      </c>
      <c r="C16" t="s">
        <v>21</v>
      </c>
      <c r="D16" t="s">
        <v>23</v>
      </c>
      <c r="E16" s="2">
        <v>200</v>
      </c>
      <c r="F16" s="4">
        <v>5</v>
      </c>
      <c r="G16" s="1">
        <f t="shared" si="0"/>
        <v>1000</v>
      </c>
      <c r="H16" s="7">
        <v>0.04</v>
      </c>
      <c r="I16" s="8">
        <f t="shared" si="1"/>
        <v>40</v>
      </c>
    </row>
  </sheetData>
  <dataValidations count="1">
    <dataValidation type="list" allowBlank="1" showInputMessage="1" showErrorMessage="1" sqref="D2:D16">
      <formula1>$K$2:$K$3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13" sqref="H13"/>
    </sheetView>
  </sheetViews>
  <sheetFormatPr defaultRowHeight="14.4" x14ac:dyDescent="0.3"/>
  <cols>
    <col min="2" max="2" width="12.88671875" bestFit="1" customWidth="1"/>
  </cols>
  <sheetData>
    <row r="1" spans="1:9" x14ac:dyDescent="0.3">
      <c r="A1" s="17" t="s">
        <v>0</v>
      </c>
      <c r="B1" s="17" t="s">
        <v>42</v>
      </c>
      <c r="C1" s="17" t="s">
        <v>41</v>
      </c>
      <c r="E1" s="17" t="s">
        <v>46</v>
      </c>
      <c r="G1" s="17" t="s">
        <v>46</v>
      </c>
      <c r="H1" s="17" t="s">
        <v>59</v>
      </c>
      <c r="I1" s="17" t="s">
        <v>60</v>
      </c>
    </row>
    <row r="2" spans="1:9" x14ac:dyDescent="0.3">
      <c r="A2">
        <v>1</v>
      </c>
      <c r="B2">
        <v>200</v>
      </c>
      <c r="C2" s="6">
        <v>0.04</v>
      </c>
      <c r="E2" t="s">
        <v>45</v>
      </c>
      <c r="G2" t="s">
        <v>45</v>
      </c>
      <c r="H2">
        <f>SUMIF('ALL ACCOUNTS'!$D$2:$D$110,"ROSARIO",'ALL ACCOUNTS'!$F$2:$F$110)</f>
        <v>1450.75</v>
      </c>
      <c r="I2">
        <f>90*H2</f>
        <v>130567.5</v>
      </c>
    </row>
    <row r="3" spans="1:9" x14ac:dyDescent="0.3">
      <c r="A3">
        <v>2</v>
      </c>
      <c r="B3">
        <v>500</v>
      </c>
      <c r="C3" s="9">
        <v>4.2500000000000003E-2</v>
      </c>
      <c r="E3" t="s">
        <v>21</v>
      </c>
      <c r="G3" t="s">
        <v>21</v>
      </c>
      <c r="H3">
        <f>SUMIF('ALL ACCOUNTS'!$D$2:$D$110,"JACULIN",'ALL ACCOUNTS'!$F$2:$F$110)</f>
        <v>423.25</v>
      </c>
      <c r="I3">
        <f>90*H3</f>
        <v>38092.5</v>
      </c>
    </row>
    <row r="4" spans="1:9" x14ac:dyDescent="0.3">
      <c r="A4">
        <v>3</v>
      </c>
      <c r="B4">
        <v>1000</v>
      </c>
      <c r="C4" s="9">
        <v>4.4999999999999998E-2</v>
      </c>
      <c r="E4" t="s">
        <v>47</v>
      </c>
      <c r="G4" t="s">
        <v>47</v>
      </c>
      <c r="H4">
        <f>SUMIF('ALL ACCOUNTS'!$D$2:$D$110,"JOSEPH",'ALL ACCOUNTS'!$F$2:$F$110)</f>
        <v>506.75</v>
      </c>
      <c r="I4">
        <f>90*H4</f>
        <v>45607.5</v>
      </c>
    </row>
    <row r="5" spans="1:9" x14ac:dyDescent="0.3">
      <c r="A5">
        <v>4</v>
      </c>
      <c r="B5">
        <v>2000</v>
      </c>
      <c r="C5" s="9">
        <v>4.7500000000000001E-2</v>
      </c>
      <c r="E5" t="s">
        <v>48</v>
      </c>
      <c r="G5" t="s">
        <v>48</v>
      </c>
      <c r="H5">
        <f>SUMIF('ALL ACCOUNTS'!$D$2:$D$110,"SELVAM",'ALL ACCOUNTS'!$F$2:$F$110)</f>
        <v>267.75</v>
      </c>
      <c r="I5">
        <f>90*H5</f>
        <v>24097.5</v>
      </c>
    </row>
    <row r="6" spans="1:9" x14ac:dyDescent="0.3">
      <c r="A6">
        <v>5</v>
      </c>
      <c r="B6">
        <v>5000</v>
      </c>
      <c r="C6" s="6">
        <v>0.05</v>
      </c>
      <c r="E6" t="s">
        <v>49</v>
      </c>
      <c r="G6" t="s">
        <v>49</v>
      </c>
      <c r="H6">
        <f>SUMIF('ALL ACCOUNTS'!$D$2:$D$110,"ABISHEK",'ALL ACCOUNTS'!$F$2:$F$110)</f>
        <v>455</v>
      </c>
      <c r="I6">
        <f>90*H6</f>
        <v>40950</v>
      </c>
    </row>
    <row r="7" spans="1:9" x14ac:dyDescent="0.3">
      <c r="A7">
        <v>6</v>
      </c>
      <c r="B7">
        <v>10000</v>
      </c>
      <c r="C7" s="9">
        <v>5.0999999999999997E-2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ACCOUNTS</vt:lpstr>
      <vt:lpstr>JACULIN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2025-05-31T09:51:31Z</dcterms:modified>
</cp:coreProperties>
</file>